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defaultThemeVersion="124226"/>
  <mc:AlternateContent xmlns:mc="http://schemas.openxmlformats.org/markup-compatibility/2006">
    <mc:Choice Requires="x15">
      <x15ac:absPath xmlns:x15ac="http://schemas.microsoft.com/office/spreadsheetml/2010/11/ac" url="Z:\S_2024_TARYBOS SPRENDIMAI\"/>
    </mc:Choice>
  </mc:AlternateContent>
  <xr:revisionPtr revIDLastSave="0" documentId="8_{50CA0659-E7A3-4299-AC46-547ED2ECA083}" xr6:coauthVersionLast="47" xr6:coauthVersionMax="47" xr10:uidLastSave="{00000000-0000-0000-0000-000000000000}"/>
  <bookViews>
    <workbookView xWindow="-120" yWindow="-120" windowWidth="29040" windowHeight="15840" tabRatio="778" activeTab="3" xr2:uid="{00000000-000D-0000-FFFF-FFFF00000000}"/>
  </bookViews>
  <sheets>
    <sheet name="1 priedas_pajamos" sheetId="11" r:id="rId1"/>
    <sheet name="2 priedas_pajamų įmokos" sheetId="18" r:id="rId2"/>
    <sheet name="3 priedas_asignavimai" sheetId="14" r:id="rId3"/>
    <sheet name="4 priedas_ nepanaudotos lėšos" sheetId="16" r:id="rId4"/>
    <sheet name="tikrinimui" sheetId="19" state="hidden" r:id="rId5"/>
  </sheets>
  <definedNames>
    <definedName name="_xlnm.Print_Titles" localSheetId="0">'1 priedas_pajamos'!$10:$10</definedName>
    <definedName name="_xlnm.Print_Titles" localSheetId="1">'2 priedas_pajamų įmokos'!$8:$10</definedName>
    <definedName name="_xlnm.Print_Titles" localSheetId="2">'3 priedas_asignavimai'!$11:$12</definedName>
    <definedName name="_xlnm.Print_Titles" localSheetId="3">'4 priedas_ nepanaudotos lėšos'!$8:$10</definedName>
  </definedNames>
  <calcPr calcId="191029"/>
</workbook>
</file>

<file path=xl/calcChain.xml><?xml version="1.0" encoding="utf-8"?>
<calcChain xmlns="http://schemas.openxmlformats.org/spreadsheetml/2006/main">
  <c r="D177" i="14" l="1"/>
  <c r="D102" i="14"/>
  <c r="D73" i="11"/>
  <c r="C73" i="11"/>
  <c r="E107" i="11"/>
  <c r="B35" i="19" s="1"/>
  <c r="E74" i="11"/>
  <c r="H73" i="19"/>
  <c r="H75" i="19"/>
  <c r="F277" i="14" l="1"/>
  <c r="C65" i="14" l="1"/>
  <c r="L65" i="14"/>
  <c r="M65" i="14"/>
  <c r="AC65" i="14"/>
  <c r="AD65" i="14"/>
  <c r="AE65" i="14"/>
  <c r="AF65" i="14"/>
  <c r="AG65" i="14"/>
  <c r="AH65" i="14"/>
  <c r="AI65" i="14"/>
  <c r="AI89" i="14"/>
  <c r="AH89" i="14"/>
  <c r="AG89" i="14"/>
  <c r="AF89" i="14"/>
  <c r="AE89" i="14"/>
  <c r="AD89" i="14"/>
  <c r="AC89" i="14"/>
  <c r="M89" i="14"/>
  <c r="L89" i="14"/>
  <c r="C89" i="14"/>
  <c r="AI37" i="14"/>
  <c r="AH37" i="14"/>
  <c r="AG37" i="14"/>
  <c r="AF37" i="14"/>
  <c r="AE37" i="14"/>
  <c r="AD37" i="14"/>
  <c r="AC37" i="14"/>
  <c r="M37" i="14"/>
  <c r="L37" i="14"/>
  <c r="C37" i="14"/>
  <c r="AI35" i="14"/>
  <c r="AH35" i="14"/>
  <c r="AG35" i="14"/>
  <c r="AF35" i="14"/>
  <c r="AE35" i="14"/>
  <c r="AD35" i="14"/>
  <c r="C22" i="19" s="1"/>
  <c r="AC35" i="14"/>
  <c r="M35" i="14"/>
  <c r="L35" i="14"/>
  <c r="C35" i="14"/>
  <c r="O335" i="14"/>
  <c r="T335" i="14"/>
  <c r="U335" i="14"/>
  <c r="V335" i="14"/>
  <c r="W335" i="14"/>
  <c r="X335" i="14"/>
  <c r="Y335" i="14"/>
  <c r="O336" i="14"/>
  <c r="T336" i="14"/>
  <c r="U336" i="14"/>
  <c r="V336" i="14"/>
  <c r="W336" i="14"/>
  <c r="X336" i="14"/>
  <c r="Y336" i="14"/>
  <c r="O337" i="14"/>
  <c r="T337" i="14"/>
  <c r="U337" i="14"/>
  <c r="V337" i="14"/>
  <c r="W337" i="14"/>
  <c r="X337" i="14"/>
  <c r="Y337" i="14"/>
  <c r="O338" i="14"/>
  <c r="Q338" i="14"/>
  <c r="T338" i="14"/>
  <c r="U338" i="14"/>
  <c r="V338" i="14"/>
  <c r="W338" i="14"/>
  <c r="X338" i="14"/>
  <c r="Y338" i="14"/>
  <c r="O339" i="14"/>
  <c r="R339" i="14"/>
  <c r="S339" i="14"/>
  <c r="T339" i="14"/>
  <c r="U339" i="14"/>
  <c r="V339" i="14"/>
  <c r="W339" i="14"/>
  <c r="X339" i="14"/>
  <c r="Y339" i="14"/>
  <c r="O340" i="14"/>
  <c r="P340" i="14"/>
  <c r="Q340" i="14"/>
  <c r="T340" i="14"/>
  <c r="U340" i="14"/>
  <c r="V340" i="14"/>
  <c r="W340" i="14"/>
  <c r="X340" i="14"/>
  <c r="Y340" i="14"/>
  <c r="O341" i="14"/>
  <c r="T341" i="14"/>
  <c r="U341" i="14"/>
  <c r="V341" i="14"/>
  <c r="W341" i="14"/>
  <c r="X341" i="14"/>
  <c r="Y341" i="14"/>
  <c r="N341" i="14"/>
  <c r="N340" i="14"/>
  <c r="N339" i="14"/>
  <c r="N338" i="14"/>
  <c r="N337" i="14"/>
  <c r="N336" i="14"/>
  <c r="N335" i="14"/>
  <c r="E338" i="14"/>
  <c r="G338" i="14"/>
  <c r="H338" i="14"/>
  <c r="I338" i="14"/>
  <c r="D338" i="14"/>
  <c r="D337" i="14"/>
  <c r="G336" i="14"/>
  <c r="H336" i="14"/>
  <c r="I336" i="14"/>
  <c r="D336" i="14"/>
  <c r="D335" i="14"/>
  <c r="D341" i="14"/>
  <c r="D340" i="14"/>
  <c r="G335" i="14"/>
  <c r="H335" i="14"/>
  <c r="I335" i="14"/>
  <c r="G341" i="14"/>
  <c r="H341" i="14"/>
  <c r="I341" i="14"/>
  <c r="E340" i="14"/>
  <c r="G340" i="14"/>
  <c r="H340" i="14"/>
  <c r="I340" i="14"/>
  <c r="F339" i="14"/>
  <c r="G339" i="14"/>
  <c r="H339" i="14"/>
  <c r="I339" i="14"/>
  <c r="D339" i="14"/>
  <c r="G337" i="14"/>
  <c r="H337" i="14"/>
  <c r="I337" i="14"/>
  <c r="AI333" i="14"/>
  <c r="AH333" i="14"/>
  <c r="AG333" i="14"/>
  <c r="AF333" i="14"/>
  <c r="AE333" i="14"/>
  <c r="AD333" i="14"/>
  <c r="AC333" i="14"/>
  <c r="AH332" i="14"/>
  <c r="AG332" i="14"/>
  <c r="AF332" i="14"/>
  <c r="AD332" i="14"/>
  <c r="AC332" i="14"/>
  <c r="AI328" i="14"/>
  <c r="AH328" i="14"/>
  <c r="AG328" i="14"/>
  <c r="AF328" i="14"/>
  <c r="AE328" i="14"/>
  <c r="AD328" i="14"/>
  <c r="AC328" i="14"/>
  <c r="AI326" i="14"/>
  <c r="AH326" i="14"/>
  <c r="AG326" i="14"/>
  <c r="AF326" i="14"/>
  <c r="AE326" i="14"/>
  <c r="AD326" i="14"/>
  <c r="AC326" i="14"/>
  <c r="AI325" i="14"/>
  <c r="AH325" i="14"/>
  <c r="AG325" i="14"/>
  <c r="AF325" i="14"/>
  <c r="AE325" i="14"/>
  <c r="AD325" i="14"/>
  <c r="AC325" i="14"/>
  <c r="AH324" i="14"/>
  <c r="AG324" i="14"/>
  <c r="AF324" i="14"/>
  <c r="AC324" i="14"/>
  <c r="AI322" i="14"/>
  <c r="AH322" i="14"/>
  <c r="AG322" i="14"/>
  <c r="AF322" i="14"/>
  <c r="AE322" i="14"/>
  <c r="AD322" i="14"/>
  <c r="AC322" i="14"/>
  <c r="AH321" i="14"/>
  <c r="AG321" i="14"/>
  <c r="AF321" i="14"/>
  <c r="AD321" i="14"/>
  <c r="AC321" i="14"/>
  <c r="AI319" i="14"/>
  <c r="AH319" i="14"/>
  <c r="AG319" i="14"/>
  <c r="AF319" i="14"/>
  <c r="AE319" i="14"/>
  <c r="AD319" i="14"/>
  <c r="AC319" i="14"/>
  <c r="AI318" i="14"/>
  <c r="AH318" i="14"/>
  <c r="AG318" i="14"/>
  <c r="AF318" i="14"/>
  <c r="AE318" i="14"/>
  <c r="AD318" i="14"/>
  <c r="AC318" i="14"/>
  <c r="AI317" i="14"/>
  <c r="AH317" i="14"/>
  <c r="AG317" i="14"/>
  <c r="AF317" i="14"/>
  <c r="AE317" i="14"/>
  <c r="AD317" i="14"/>
  <c r="AC317" i="14"/>
  <c r="AH316" i="14"/>
  <c r="AG316" i="14"/>
  <c r="AF316" i="14"/>
  <c r="AD316" i="14"/>
  <c r="AC316" i="14"/>
  <c r="AH314" i="14"/>
  <c r="AG314" i="14"/>
  <c r="AF314" i="14"/>
  <c r="AE314" i="14"/>
  <c r="AD314" i="14"/>
  <c r="AC314" i="14"/>
  <c r="AI312" i="14"/>
  <c r="AH312" i="14"/>
  <c r="AG312" i="14"/>
  <c r="AF312" i="14"/>
  <c r="AE312" i="14"/>
  <c r="AD312" i="14"/>
  <c r="AC312" i="14"/>
  <c r="AH311" i="14"/>
  <c r="AG311" i="14"/>
  <c r="AF311" i="14"/>
  <c r="AD311" i="14"/>
  <c r="AC311" i="14"/>
  <c r="AH309" i="14"/>
  <c r="AG309" i="14"/>
  <c r="AF309" i="14"/>
  <c r="AE309" i="14"/>
  <c r="AD309" i="14"/>
  <c r="AC309" i="14"/>
  <c r="AH307" i="14"/>
  <c r="AG307" i="14"/>
  <c r="AF307" i="14"/>
  <c r="AE307" i="14"/>
  <c r="AD307" i="14"/>
  <c r="AC307" i="14"/>
  <c r="AI305" i="14"/>
  <c r="AH305" i="14"/>
  <c r="AG305" i="14"/>
  <c r="AF305" i="14"/>
  <c r="AE305" i="14"/>
  <c r="AD305" i="14"/>
  <c r="AC305" i="14"/>
  <c r="AH303" i="14"/>
  <c r="AG303" i="14"/>
  <c r="AF303" i="14"/>
  <c r="AE303" i="14"/>
  <c r="AD303" i="14"/>
  <c r="AC303" i="14"/>
  <c r="AH301" i="14"/>
  <c r="AG301" i="14"/>
  <c r="AF301" i="14"/>
  <c r="AE301" i="14"/>
  <c r="AD301" i="14"/>
  <c r="AC301" i="14"/>
  <c r="AH299" i="14"/>
  <c r="AG299" i="14"/>
  <c r="AF299" i="14"/>
  <c r="AE299" i="14"/>
  <c r="AD299" i="14"/>
  <c r="AC299" i="14"/>
  <c r="AH297" i="14"/>
  <c r="AG297" i="14"/>
  <c r="AF297" i="14"/>
  <c r="AE297" i="14"/>
  <c r="AD297" i="14"/>
  <c r="AC297" i="14"/>
  <c r="AH293" i="14"/>
  <c r="AG293" i="14"/>
  <c r="AF293" i="14"/>
  <c r="AD293" i="14"/>
  <c r="AC293" i="14"/>
  <c r="AH291" i="14"/>
  <c r="AG291" i="14"/>
  <c r="AF291" i="14"/>
  <c r="AE291" i="14"/>
  <c r="AD291" i="14"/>
  <c r="AC291" i="14"/>
  <c r="AH288" i="14"/>
  <c r="AG288" i="14"/>
  <c r="AF288" i="14"/>
  <c r="AD288" i="14"/>
  <c r="AC288" i="14"/>
  <c r="AI285" i="14"/>
  <c r="AH285" i="14"/>
  <c r="AG285" i="14"/>
  <c r="AF285" i="14"/>
  <c r="AE285" i="14"/>
  <c r="AD285" i="14"/>
  <c r="AC285" i="14"/>
  <c r="AI283" i="14"/>
  <c r="AH283" i="14"/>
  <c r="AG283" i="14"/>
  <c r="AF283" i="14"/>
  <c r="AE283" i="14"/>
  <c r="AD283" i="14"/>
  <c r="AC283" i="14"/>
  <c r="AH282" i="14"/>
  <c r="AG282" i="14"/>
  <c r="AF282" i="14"/>
  <c r="AD282" i="14"/>
  <c r="AC282" i="14"/>
  <c r="AI279" i="14"/>
  <c r="AH279" i="14"/>
  <c r="AG279" i="14"/>
  <c r="AF279" i="14"/>
  <c r="AE279" i="14"/>
  <c r="AD279" i="14"/>
  <c r="AC279" i="14"/>
  <c r="AI278" i="14"/>
  <c r="AH278" i="14"/>
  <c r="AG278" i="14"/>
  <c r="AF278" i="14"/>
  <c r="AE278" i="14"/>
  <c r="AD278" i="14"/>
  <c r="AC278" i="14"/>
  <c r="AH277" i="14"/>
  <c r="AG277" i="14"/>
  <c r="AF277" i="14"/>
  <c r="AD277" i="14"/>
  <c r="AC277" i="14"/>
  <c r="AI274" i="14"/>
  <c r="AH274" i="14"/>
  <c r="AG274" i="14"/>
  <c r="AF274" i="14"/>
  <c r="AE274" i="14"/>
  <c r="AD274" i="14"/>
  <c r="AC274" i="14"/>
  <c r="AI272" i="14"/>
  <c r="AH272" i="14"/>
  <c r="AG272" i="14"/>
  <c r="AF272" i="14"/>
  <c r="AE272" i="14"/>
  <c r="AD272" i="14"/>
  <c r="AC272" i="14"/>
  <c r="AH271" i="14"/>
  <c r="AG271" i="14"/>
  <c r="AF271" i="14"/>
  <c r="AD271" i="14"/>
  <c r="AC271" i="14"/>
  <c r="AI267" i="14"/>
  <c r="AH267" i="14"/>
  <c r="AG267" i="14"/>
  <c r="AF267" i="14"/>
  <c r="AE267" i="14"/>
  <c r="AD267" i="14"/>
  <c r="AC267" i="14"/>
  <c r="AI266" i="14"/>
  <c r="AH266" i="14"/>
  <c r="AG266" i="14"/>
  <c r="AF266" i="14"/>
  <c r="AE266" i="14"/>
  <c r="AD266" i="14"/>
  <c r="AC266" i="14"/>
  <c r="AH265" i="14"/>
  <c r="AG265" i="14"/>
  <c r="AF265" i="14"/>
  <c r="AD265" i="14"/>
  <c r="AC265" i="14"/>
  <c r="AI262" i="14"/>
  <c r="AH262" i="14"/>
  <c r="AG262" i="14"/>
  <c r="AF262" i="14"/>
  <c r="AE262" i="14"/>
  <c r="AD262" i="14"/>
  <c r="AC262" i="14"/>
  <c r="AI261" i="14"/>
  <c r="AH261" i="14"/>
  <c r="AG261" i="14"/>
  <c r="AF261" i="14"/>
  <c r="AE261" i="14"/>
  <c r="AD261" i="14"/>
  <c r="AC261" i="14"/>
  <c r="AH260" i="14"/>
  <c r="AG260" i="14"/>
  <c r="AF260" i="14"/>
  <c r="AD260" i="14"/>
  <c r="AC260" i="14"/>
  <c r="AI256" i="14"/>
  <c r="AH256" i="14"/>
  <c r="AG256" i="14"/>
  <c r="AF256" i="14"/>
  <c r="AE256" i="14"/>
  <c r="AD256" i="14"/>
  <c r="AC256" i="14"/>
  <c r="AI255" i="14"/>
  <c r="AH255" i="14"/>
  <c r="AG255" i="14"/>
  <c r="AF255" i="14"/>
  <c r="AE255" i="14"/>
  <c r="AD255" i="14"/>
  <c r="AC255" i="14"/>
  <c r="AH254" i="14"/>
  <c r="AG254" i="14"/>
  <c r="AF254" i="14"/>
  <c r="AD254" i="14"/>
  <c r="AC254" i="14"/>
  <c r="AI251" i="14"/>
  <c r="AH251" i="14"/>
  <c r="AG251" i="14"/>
  <c r="AF251" i="14"/>
  <c r="AE251" i="14"/>
  <c r="AD251" i="14"/>
  <c r="AC251" i="14"/>
  <c r="AH248" i="14"/>
  <c r="AG248" i="14"/>
  <c r="AF248" i="14"/>
  <c r="AD248" i="14"/>
  <c r="AC248" i="14"/>
  <c r="AH243" i="14"/>
  <c r="AG243" i="14"/>
  <c r="AF243" i="14"/>
  <c r="AD243" i="14"/>
  <c r="AC243" i="14"/>
  <c r="AI240" i="14"/>
  <c r="AH240" i="14"/>
  <c r="AG240" i="14"/>
  <c r="AF240" i="14"/>
  <c r="AE240" i="14"/>
  <c r="AD240" i="14"/>
  <c r="AC240" i="14"/>
  <c r="AI239" i="14"/>
  <c r="AH239" i="14"/>
  <c r="AG239" i="14"/>
  <c r="AF239" i="14"/>
  <c r="AE239" i="14"/>
  <c r="AD239" i="14"/>
  <c r="AC239" i="14"/>
  <c r="AI236" i="14"/>
  <c r="AH236" i="14"/>
  <c r="AG236" i="14"/>
  <c r="AF236" i="14"/>
  <c r="AE236" i="14"/>
  <c r="AD236" i="14"/>
  <c r="AC236" i="14"/>
  <c r="AH235" i="14"/>
  <c r="AG235" i="14"/>
  <c r="AF235" i="14"/>
  <c r="AD235" i="14"/>
  <c r="AC235" i="14"/>
  <c r="AH229" i="14"/>
  <c r="AG229" i="14"/>
  <c r="AF229" i="14"/>
  <c r="AD229" i="14"/>
  <c r="AC229" i="14"/>
  <c r="AI226" i="14"/>
  <c r="AH226" i="14"/>
  <c r="AG226" i="14"/>
  <c r="AF226" i="14"/>
  <c r="AE226" i="14"/>
  <c r="AD226" i="14"/>
  <c r="AC226" i="14"/>
  <c r="AI224" i="14"/>
  <c r="AH224" i="14"/>
  <c r="AG224" i="14"/>
  <c r="AF224" i="14"/>
  <c r="AE224" i="14"/>
  <c r="AD224" i="14"/>
  <c r="AC224" i="14"/>
  <c r="AH223" i="14"/>
  <c r="AG223" i="14"/>
  <c r="AF223" i="14"/>
  <c r="AD223" i="14"/>
  <c r="AC223" i="14"/>
  <c r="AI220" i="14"/>
  <c r="AH220" i="14"/>
  <c r="AG220" i="14"/>
  <c r="AF220" i="14"/>
  <c r="AE220" i="14"/>
  <c r="AD220" i="14"/>
  <c r="AC220" i="14"/>
  <c r="AH216" i="14"/>
  <c r="AG216" i="14"/>
  <c r="AF216" i="14"/>
  <c r="AD216" i="14"/>
  <c r="AC216" i="14"/>
  <c r="AI213" i="14"/>
  <c r="AH213" i="14"/>
  <c r="AG213" i="14"/>
  <c r="AF213" i="14"/>
  <c r="AE213" i="14"/>
  <c r="AD213" i="14"/>
  <c r="AC213" i="14"/>
  <c r="AH210" i="14"/>
  <c r="AG210" i="14"/>
  <c r="AF210" i="14"/>
  <c r="AD210" i="14"/>
  <c r="AC210" i="14"/>
  <c r="AH207" i="14"/>
  <c r="AG207" i="14"/>
  <c r="AF207" i="14"/>
  <c r="AD207" i="14"/>
  <c r="AC207" i="14"/>
  <c r="AI205" i="14"/>
  <c r="AH205" i="14"/>
  <c r="AG205" i="14"/>
  <c r="AF205" i="14"/>
  <c r="AE205" i="14"/>
  <c r="AD205" i="14"/>
  <c r="AC205" i="14"/>
  <c r="AI203" i="14"/>
  <c r="AH203" i="14"/>
  <c r="AG203" i="14"/>
  <c r="AF203" i="14"/>
  <c r="AE203" i="14"/>
  <c r="AD203" i="14"/>
  <c r="AC203" i="14"/>
  <c r="AI200" i="14"/>
  <c r="AH200" i="14"/>
  <c r="AG200" i="14"/>
  <c r="AF200" i="14"/>
  <c r="AE200" i="14"/>
  <c r="AD200" i="14"/>
  <c r="AC200" i="14"/>
  <c r="AI199" i="14"/>
  <c r="AH199" i="14"/>
  <c r="AG199" i="14"/>
  <c r="AF199" i="14"/>
  <c r="AE199" i="14"/>
  <c r="AD199" i="14"/>
  <c r="AC199" i="14"/>
  <c r="AH198" i="14"/>
  <c r="AG198" i="14"/>
  <c r="AF198" i="14"/>
  <c r="AD198" i="14"/>
  <c r="AC198" i="14"/>
  <c r="AI195" i="14"/>
  <c r="AH195" i="14"/>
  <c r="AG195" i="14"/>
  <c r="AF195" i="14"/>
  <c r="AE195" i="14"/>
  <c r="AD195" i="14"/>
  <c r="AC195" i="14"/>
  <c r="AH194" i="14"/>
  <c r="AG194" i="14"/>
  <c r="AF194" i="14"/>
  <c r="AD194" i="14"/>
  <c r="AC194" i="14"/>
  <c r="AI191" i="14"/>
  <c r="AH191" i="14"/>
  <c r="AG191" i="14"/>
  <c r="AF191" i="14"/>
  <c r="AE191" i="14"/>
  <c r="AD191" i="14"/>
  <c r="AC191" i="14"/>
  <c r="AI188" i="14"/>
  <c r="AH188" i="14"/>
  <c r="AG188" i="14"/>
  <c r="AF188" i="14"/>
  <c r="AE188" i="14"/>
  <c r="AD188" i="14"/>
  <c r="AC188" i="14"/>
  <c r="AH187" i="14"/>
  <c r="AG187" i="14"/>
  <c r="AF187" i="14"/>
  <c r="AD187" i="14"/>
  <c r="AC187" i="14"/>
  <c r="AH183" i="14"/>
  <c r="AG183" i="14"/>
  <c r="AF183" i="14"/>
  <c r="AD183" i="14"/>
  <c r="AC183" i="14"/>
  <c r="AI181" i="14"/>
  <c r="AH181" i="14"/>
  <c r="AG181" i="14"/>
  <c r="AF181" i="14"/>
  <c r="AE181" i="14"/>
  <c r="AD181" i="14"/>
  <c r="AC181" i="14"/>
  <c r="AI179" i="14"/>
  <c r="AH179" i="14"/>
  <c r="AG179" i="14"/>
  <c r="AF179" i="14"/>
  <c r="AE179" i="14"/>
  <c r="AD179" i="14"/>
  <c r="AC179" i="14"/>
  <c r="AH178" i="14"/>
  <c r="AG178" i="14"/>
  <c r="AF178" i="14"/>
  <c r="AC178" i="14"/>
  <c r="AI176" i="14"/>
  <c r="AH176" i="14"/>
  <c r="AG176" i="14"/>
  <c r="AF176" i="14"/>
  <c r="AE176" i="14"/>
  <c r="AD176" i="14"/>
  <c r="AC176" i="14"/>
  <c r="AH175" i="14"/>
  <c r="AG175" i="14"/>
  <c r="AF175" i="14"/>
  <c r="AE175" i="14"/>
  <c r="AC175" i="14"/>
  <c r="AI173" i="14"/>
  <c r="AH173" i="14"/>
  <c r="AG173" i="14"/>
  <c r="AF173" i="14"/>
  <c r="AE173" i="14"/>
  <c r="AD173" i="14"/>
  <c r="AC173" i="14"/>
  <c r="AH169" i="14"/>
  <c r="AG169" i="14"/>
  <c r="AF169" i="14"/>
  <c r="AE169" i="14"/>
  <c r="AD169" i="14"/>
  <c r="AC169" i="14"/>
  <c r="AI167" i="14"/>
  <c r="AH167" i="14"/>
  <c r="AG167" i="14"/>
  <c r="AF167" i="14"/>
  <c r="AE167" i="14"/>
  <c r="AD167" i="14"/>
  <c r="AC167" i="14"/>
  <c r="AI166" i="14"/>
  <c r="AH166" i="14"/>
  <c r="AG166" i="14"/>
  <c r="AF166" i="14"/>
  <c r="AE166" i="14"/>
  <c r="AC166" i="14"/>
  <c r="AH162" i="14"/>
  <c r="AG162" i="14"/>
  <c r="AF162" i="14"/>
  <c r="AE162" i="14"/>
  <c r="AD162" i="14"/>
  <c r="AC162" i="14"/>
  <c r="AI160" i="14"/>
  <c r="AH160" i="14"/>
  <c r="AG160" i="14"/>
  <c r="AF160" i="14"/>
  <c r="AE160" i="14"/>
  <c r="AD160" i="14"/>
  <c r="AC160" i="14"/>
  <c r="AI159" i="14"/>
  <c r="AH159" i="14"/>
  <c r="AG159" i="14"/>
  <c r="AF159" i="14"/>
  <c r="AE159" i="14"/>
  <c r="AC159" i="14"/>
  <c r="AH155" i="14"/>
  <c r="AG155" i="14"/>
  <c r="AF155" i="14"/>
  <c r="AE155" i="14"/>
  <c r="AD155" i="14"/>
  <c r="AC155" i="14"/>
  <c r="AI153" i="14"/>
  <c r="AH153" i="14"/>
  <c r="AG153" i="14"/>
  <c r="AF153" i="14"/>
  <c r="AE153" i="14"/>
  <c r="AD153" i="14"/>
  <c r="AC153" i="14"/>
  <c r="AI152" i="14"/>
  <c r="AH152" i="14"/>
  <c r="AG152" i="14"/>
  <c r="AF152" i="14"/>
  <c r="AE152" i="14"/>
  <c r="AC152" i="14"/>
  <c r="AH148" i="14"/>
  <c r="AG148" i="14"/>
  <c r="AF148" i="14"/>
  <c r="AE148" i="14"/>
  <c r="AD148" i="14"/>
  <c r="AC148" i="14"/>
  <c r="AI146" i="14"/>
  <c r="AH146" i="14"/>
  <c r="AG146" i="14"/>
  <c r="AF146" i="14"/>
  <c r="AE146" i="14"/>
  <c r="AD146" i="14"/>
  <c r="AC146" i="14"/>
  <c r="AI145" i="14"/>
  <c r="AH145" i="14"/>
  <c r="AG145" i="14"/>
  <c r="AF145" i="14"/>
  <c r="AE145" i="14"/>
  <c r="AC145" i="14"/>
  <c r="AH141" i="14"/>
  <c r="AG141" i="14"/>
  <c r="AF141" i="14"/>
  <c r="AE141" i="14"/>
  <c r="AD141" i="14"/>
  <c r="AC141" i="14"/>
  <c r="AI139" i="14"/>
  <c r="AH139" i="14"/>
  <c r="AG139" i="14"/>
  <c r="AF139" i="14"/>
  <c r="AE139" i="14"/>
  <c r="AD139" i="14"/>
  <c r="AC139" i="14"/>
  <c r="AH138" i="14"/>
  <c r="AG138" i="14"/>
  <c r="AF138" i="14"/>
  <c r="AE138" i="14"/>
  <c r="AC138" i="14"/>
  <c r="AH134" i="14"/>
  <c r="AG134" i="14"/>
  <c r="AF134" i="14"/>
  <c r="AE134" i="14"/>
  <c r="AD134" i="14"/>
  <c r="AC134" i="14"/>
  <c r="AI132" i="14"/>
  <c r="AH132" i="14"/>
  <c r="AG132" i="14"/>
  <c r="AF132" i="14"/>
  <c r="AE132" i="14"/>
  <c r="AD132" i="14"/>
  <c r="AC132" i="14"/>
  <c r="AH131" i="14"/>
  <c r="AG131" i="14"/>
  <c r="AF131" i="14"/>
  <c r="AE131" i="14"/>
  <c r="AC131" i="14"/>
  <c r="AH127" i="14"/>
  <c r="AG127" i="14"/>
  <c r="AF127" i="14"/>
  <c r="AE127" i="14"/>
  <c r="AD127" i="14"/>
  <c r="AC127" i="14"/>
  <c r="AI125" i="14"/>
  <c r="AH125" i="14"/>
  <c r="AG125" i="14"/>
  <c r="AF125" i="14"/>
  <c r="AE125" i="14"/>
  <c r="AD125" i="14"/>
  <c r="AC125" i="14"/>
  <c r="AH124" i="14"/>
  <c r="AG124" i="14"/>
  <c r="AF124" i="14"/>
  <c r="AE124" i="14"/>
  <c r="AC124" i="14"/>
  <c r="AH120" i="14"/>
  <c r="AG120" i="14"/>
  <c r="AF120" i="14"/>
  <c r="AE120" i="14"/>
  <c r="AD120" i="14"/>
  <c r="AC120" i="14"/>
  <c r="AI118" i="14"/>
  <c r="AH118" i="14"/>
  <c r="AG118" i="14"/>
  <c r="AF118" i="14"/>
  <c r="AE118" i="14"/>
  <c r="AD118" i="14"/>
  <c r="AC118" i="14"/>
  <c r="AH117" i="14"/>
  <c r="AG117" i="14"/>
  <c r="AF117" i="14"/>
  <c r="AE117" i="14"/>
  <c r="AC117" i="14"/>
  <c r="AH113" i="14"/>
  <c r="AG113" i="14"/>
  <c r="AF113" i="14"/>
  <c r="AE113" i="14"/>
  <c r="AD113" i="14"/>
  <c r="AC113" i="14"/>
  <c r="AI111" i="14"/>
  <c r="AH111" i="14"/>
  <c r="AG111" i="14"/>
  <c r="AF111" i="14"/>
  <c r="AE111" i="14"/>
  <c r="AD111" i="14"/>
  <c r="AC111" i="14"/>
  <c r="AH110" i="14"/>
  <c r="AG110" i="14"/>
  <c r="AF110" i="14"/>
  <c r="AE110" i="14"/>
  <c r="AC110" i="14"/>
  <c r="AH106" i="14"/>
  <c r="AG106" i="14"/>
  <c r="AF106" i="14"/>
  <c r="AE106" i="14"/>
  <c r="AD106" i="14"/>
  <c r="AC106" i="14"/>
  <c r="AI104" i="14"/>
  <c r="AH104" i="14"/>
  <c r="AG104" i="14"/>
  <c r="AF104" i="14"/>
  <c r="AE104" i="14"/>
  <c r="AD104" i="14"/>
  <c r="AC104" i="14"/>
  <c r="AI103" i="14"/>
  <c r="AH103" i="14"/>
  <c r="AG103" i="14"/>
  <c r="AF103" i="14"/>
  <c r="AE103" i="14"/>
  <c r="AC103" i="14"/>
  <c r="AH99" i="14"/>
  <c r="AG99" i="14"/>
  <c r="AF99" i="14"/>
  <c r="AE99" i="14"/>
  <c r="AD99" i="14"/>
  <c r="AC99" i="14"/>
  <c r="AI97" i="14"/>
  <c r="AH97" i="14"/>
  <c r="AG97" i="14"/>
  <c r="AF97" i="14"/>
  <c r="AE97" i="14"/>
  <c r="AD97" i="14"/>
  <c r="AC97" i="14"/>
  <c r="AI96" i="14"/>
  <c r="AH96" i="14"/>
  <c r="AG96" i="14"/>
  <c r="AF96" i="14"/>
  <c r="AE96" i="14"/>
  <c r="AD96" i="14"/>
  <c r="AC96" i="14"/>
  <c r="AH95" i="14"/>
  <c r="AG95" i="14"/>
  <c r="AF95" i="14"/>
  <c r="AC95" i="14"/>
  <c r="AI93" i="14"/>
  <c r="AH93" i="14"/>
  <c r="AG93" i="14"/>
  <c r="AF93" i="14"/>
  <c r="AE93" i="14"/>
  <c r="AD93" i="14"/>
  <c r="AC93" i="14"/>
  <c r="AI92" i="14"/>
  <c r="AH92" i="14"/>
  <c r="AG92" i="14"/>
  <c r="AF92" i="14"/>
  <c r="AE92" i="14"/>
  <c r="AD92" i="14"/>
  <c r="AC92" i="14"/>
  <c r="AI91" i="14"/>
  <c r="AH91" i="14"/>
  <c r="AG91" i="14"/>
  <c r="AF91" i="14"/>
  <c r="AE91" i="14"/>
  <c r="AD91" i="14"/>
  <c r="AC91" i="14"/>
  <c r="AI90" i="14"/>
  <c r="AH90" i="14"/>
  <c r="AG90" i="14"/>
  <c r="AF90" i="14"/>
  <c r="AE90" i="14"/>
  <c r="AD90" i="14"/>
  <c r="AC90" i="14"/>
  <c r="AI88" i="14"/>
  <c r="AH88" i="14"/>
  <c r="AG88" i="14"/>
  <c r="AF88" i="14"/>
  <c r="AE88" i="14"/>
  <c r="AD88" i="14"/>
  <c r="AC88" i="14"/>
  <c r="AI87" i="14"/>
  <c r="AH87" i="14"/>
  <c r="AG87" i="14"/>
  <c r="AF87" i="14"/>
  <c r="AE87" i="14"/>
  <c r="AD87" i="14"/>
  <c r="AC87" i="14"/>
  <c r="AI86" i="14"/>
  <c r="AH86" i="14"/>
  <c r="AG86" i="14"/>
  <c r="AF86" i="14"/>
  <c r="AE86" i="14"/>
  <c r="AD86" i="14"/>
  <c r="AC86" i="14"/>
  <c r="AI85" i="14"/>
  <c r="AH85" i="14"/>
  <c r="AG85" i="14"/>
  <c r="AF85" i="14"/>
  <c r="AE85" i="14"/>
  <c r="AD85" i="14"/>
  <c r="AC85" i="14"/>
  <c r="AI84" i="14"/>
  <c r="AH84" i="14"/>
  <c r="AG84" i="14"/>
  <c r="AF84" i="14"/>
  <c r="AE84" i="14"/>
  <c r="AD84" i="14"/>
  <c r="AC84" i="14"/>
  <c r="AI83" i="14"/>
  <c r="AH83" i="14"/>
  <c r="AG83" i="14"/>
  <c r="AF83" i="14"/>
  <c r="AE83" i="14"/>
  <c r="AD83" i="14"/>
  <c r="AC83" i="14"/>
  <c r="AI82" i="14"/>
  <c r="AH82" i="14"/>
  <c r="AG82" i="14"/>
  <c r="AF82" i="14"/>
  <c r="AE82" i="14"/>
  <c r="AD82" i="14"/>
  <c r="AC82" i="14"/>
  <c r="AI81" i="14"/>
  <c r="AH81" i="14"/>
  <c r="AG81" i="14"/>
  <c r="AF81" i="14"/>
  <c r="AE81" i="14"/>
  <c r="AD81" i="14"/>
  <c r="AC81" i="14"/>
  <c r="AI80" i="14"/>
  <c r="AH80" i="14"/>
  <c r="AG80" i="14"/>
  <c r="AF80" i="14"/>
  <c r="AE80" i="14"/>
  <c r="AD80" i="14"/>
  <c r="AC80" i="14"/>
  <c r="AI79" i="14"/>
  <c r="AH79" i="14"/>
  <c r="AG79" i="14"/>
  <c r="AF79" i="14"/>
  <c r="AE79" i="14"/>
  <c r="AD79" i="14"/>
  <c r="AC79" i="14"/>
  <c r="AI78" i="14"/>
  <c r="AH78" i="14"/>
  <c r="AG78" i="14"/>
  <c r="AF78" i="14"/>
  <c r="AE78" i="14"/>
  <c r="AD78" i="14"/>
  <c r="AC78" i="14"/>
  <c r="AI77" i="14"/>
  <c r="AH77" i="14"/>
  <c r="AG77" i="14"/>
  <c r="AF77" i="14"/>
  <c r="AE77" i="14"/>
  <c r="AD77" i="14"/>
  <c r="AC77" i="14"/>
  <c r="AI76" i="14"/>
  <c r="AH76" i="14"/>
  <c r="AG76" i="14"/>
  <c r="AF76" i="14"/>
  <c r="AE76" i="14"/>
  <c r="AD76" i="14"/>
  <c r="AC76" i="14"/>
  <c r="AI75" i="14"/>
  <c r="AH75" i="14"/>
  <c r="AG75" i="14"/>
  <c r="AF75" i="14"/>
  <c r="AE75" i="14"/>
  <c r="AD75" i="14"/>
  <c r="AC75" i="14"/>
  <c r="AI74" i="14"/>
  <c r="AH74" i="14"/>
  <c r="AG74" i="14"/>
  <c r="AF74" i="14"/>
  <c r="AE74" i="14"/>
  <c r="AD74" i="14"/>
  <c r="AC74" i="14"/>
  <c r="AI73" i="14"/>
  <c r="AH73" i="14"/>
  <c r="AG73" i="14"/>
  <c r="AF73" i="14"/>
  <c r="AE73" i="14"/>
  <c r="AD73" i="14"/>
  <c r="AC73" i="14"/>
  <c r="AI72" i="14"/>
  <c r="AH72" i="14"/>
  <c r="AG72" i="14"/>
  <c r="AF72" i="14"/>
  <c r="AE72" i="14"/>
  <c r="AD72" i="14"/>
  <c r="AC72" i="14"/>
  <c r="AI71" i="14"/>
  <c r="AH71" i="14"/>
  <c r="AG71" i="14"/>
  <c r="AF71" i="14"/>
  <c r="AE71" i="14"/>
  <c r="AD71" i="14"/>
  <c r="AC71" i="14"/>
  <c r="AH70" i="14"/>
  <c r="AG70" i="14"/>
  <c r="AF70" i="14"/>
  <c r="AC70" i="14"/>
  <c r="AI69" i="14"/>
  <c r="AH69" i="14"/>
  <c r="AG69" i="14"/>
  <c r="AF69" i="14"/>
  <c r="AE69" i="14"/>
  <c r="AD69" i="14"/>
  <c r="AC69" i="14"/>
  <c r="AI68" i="14"/>
  <c r="AH68" i="14"/>
  <c r="AG68" i="14"/>
  <c r="AF68" i="14"/>
  <c r="AE68" i="14"/>
  <c r="AD68" i="14"/>
  <c r="AC68" i="14"/>
  <c r="AH67" i="14"/>
  <c r="AG67" i="14"/>
  <c r="AF67" i="14"/>
  <c r="AD67" i="14"/>
  <c r="AC67" i="14"/>
  <c r="AI66" i="14"/>
  <c r="AH66" i="14"/>
  <c r="AG66" i="14"/>
  <c r="AF66" i="14"/>
  <c r="AE66" i="14"/>
  <c r="AD66" i="14"/>
  <c r="AC66" i="14"/>
  <c r="AH64" i="14"/>
  <c r="AH339" i="14" s="1"/>
  <c r="AG64" i="14"/>
  <c r="AG339" i="14" s="1"/>
  <c r="AF64" i="14"/>
  <c r="AF339" i="14" s="1"/>
  <c r="AE64" i="14"/>
  <c r="AE339" i="14" s="1"/>
  <c r="AC64" i="14"/>
  <c r="AC339" i="14" s="1"/>
  <c r="AI63" i="14"/>
  <c r="AH63" i="14"/>
  <c r="AG63" i="14"/>
  <c r="AF63" i="14"/>
  <c r="AE63" i="14"/>
  <c r="AD63" i="14"/>
  <c r="AC63" i="14"/>
  <c r="AI62" i="14"/>
  <c r="AH62" i="14"/>
  <c r="AG62" i="14"/>
  <c r="AF62" i="14"/>
  <c r="AE62" i="14"/>
  <c r="AD62" i="14"/>
  <c r="AC62" i="14"/>
  <c r="AI61" i="14"/>
  <c r="AH61" i="14"/>
  <c r="AG61" i="14"/>
  <c r="AF61" i="14"/>
  <c r="AE61" i="14"/>
  <c r="AD61" i="14"/>
  <c r="AC61" i="14"/>
  <c r="AI60" i="14"/>
  <c r="AH60" i="14"/>
  <c r="AG60" i="14"/>
  <c r="AF60" i="14"/>
  <c r="AE60" i="14"/>
  <c r="AD60" i="14"/>
  <c r="AC60" i="14"/>
  <c r="AI59" i="14"/>
  <c r="AH59" i="14"/>
  <c r="AG59" i="14"/>
  <c r="AF59" i="14"/>
  <c r="AE59" i="14"/>
  <c r="AD59" i="14"/>
  <c r="AC59" i="14"/>
  <c r="AI58" i="14"/>
  <c r="AH58" i="14"/>
  <c r="AG58" i="14"/>
  <c r="AF58" i="14"/>
  <c r="AE58" i="14"/>
  <c r="AD58" i="14"/>
  <c r="AC58" i="14"/>
  <c r="AI57" i="14"/>
  <c r="AH57" i="14"/>
  <c r="AG57" i="14"/>
  <c r="AF57" i="14"/>
  <c r="AE57" i="14"/>
  <c r="AD57" i="14"/>
  <c r="AC57" i="14"/>
  <c r="AH56" i="14"/>
  <c r="AG56" i="14"/>
  <c r="AF56" i="14"/>
  <c r="AC56" i="14"/>
  <c r="AH55" i="14"/>
  <c r="AG55" i="14"/>
  <c r="AF55" i="14"/>
  <c r="AE55" i="14"/>
  <c r="AD55" i="14"/>
  <c r="AC55" i="14"/>
  <c r="AI54" i="14"/>
  <c r="AH54" i="14"/>
  <c r="AG54" i="14"/>
  <c r="AF54" i="14"/>
  <c r="AE54" i="14"/>
  <c r="AD54" i="14"/>
  <c r="AC54" i="14"/>
  <c r="AI53" i="14"/>
  <c r="AH53" i="14"/>
  <c r="AG53" i="14"/>
  <c r="AF53" i="14"/>
  <c r="AE53" i="14"/>
  <c r="AD53" i="14"/>
  <c r="AC53" i="14"/>
  <c r="AI52" i="14"/>
  <c r="AH52" i="14"/>
  <c r="AG52" i="14"/>
  <c r="AF52" i="14"/>
  <c r="AE52" i="14"/>
  <c r="AD52" i="14"/>
  <c r="AC52" i="14"/>
  <c r="AI51" i="14"/>
  <c r="AH51" i="14"/>
  <c r="AG51" i="14"/>
  <c r="AF51" i="14"/>
  <c r="AE51" i="14"/>
  <c r="AD51" i="14"/>
  <c r="AC51" i="14"/>
  <c r="AI50" i="14"/>
  <c r="AH50" i="14"/>
  <c r="AG50" i="14"/>
  <c r="AF50" i="14"/>
  <c r="AE50" i="14"/>
  <c r="AD50" i="14"/>
  <c r="AC50" i="14"/>
  <c r="AI49" i="14"/>
  <c r="AH49" i="14"/>
  <c r="AG49" i="14"/>
  <c r="AF49" i="14"/>
  <c r="AE49" i="14"/>
  <c r="AD49" i="14"/>
  <c r="AC49" i="14"/>
  <c r="AI48" i="14"/>
  <c r="AH48" i="14"/>
  <c r="AG48" i="14"/>
  <c r="AF48" i="14"/>
  <c r="AE48" i="14"/>
  <c r="AD48" i="14"/>
  <c r="AC48" i="14"/>
  <c r="AI47" i="14"/>
  <c r="AH47" i="14"/>
  <c r="AG47" i="14"/>
  <c r="AF47" i="14"/>
  <c r="AE47" i="14"/>
  <c r="AD47" i="14"/>
  <c r="AC47" i="14"/>
  <c r="AH46" i="14"/>
  <c r="AG46" i="14"/>
  <c r="AF46" i="14"/>
  <c r="AD46" i="14"/>
  <c r="AC46" i="14"/>
  <c r="AI45" i="14"/>
  <c r="AH45" i="14"/>
  <c r="AG45" i="14"/>
  <c r="AF45" i="14"/>
  <c r="AE45" i="14"/>
  <c r="AD45" i="14"/>
  <c r="AC45" i="14"/>
  <c r="AI44" i="14"/>
  <c r="AH44" i="14"/>
  <c r="AG44" i="14"/>
  <c r="AF44" i="14"/>
  <c r="AE44" i="14"/>
  <c r="AD44" i="14"/>
  <c r="AC44" i="14"/>
  <c r="AI43" i="14"/>
  <c r="AH43" i="14"/>
  <c r="AG43" i="14"/>
  <c r="AF43" i="14"/>
  <c r="AE43" i="14"/>
  <c r="AD43" i="14"/>
  <c r="AC43" i="14"/>
  <c r="AI42" i="14"/>
  <c r="AH42" i="14"/>
  <c r="AG42" i="14"/>
  <c r="AF42" i="14"/>
  <c r="AE42" i="14"/>
  <c r="AD42" i="14"/>
  <c r="AC42" i="14"/>
  <c r="AI41" i="14"/>
  <c r="AH41" i="14"/>
  <c r="AG41" i="14"/>
  <c r="AF41" i="14"/>
  <c r="AE41" i="14"/>
  <c r="AD41" i="14"/>
  <c r="AC41" i="14"/>
  <c r="AI40" i="14"/>
  <c r="AH40" i="14"/>
  <c r="AG40" i="14"/>
  <c r="AF40" i="14"/>
  <c r="AE40" i="14"/>
  <c r="C35" i="19" s="1"/>
  <c r="AD40" i="14"/>
  <c r="AC40" i="14"/>
  <c r="AI39" i="14"/>
  <c r="AH39" i="14"/>
  <c r="AG39" i="14"/>
  <c r="AF39" i="14"/>
  <c r="AE39" i="14"/>
  <c r="AD39" i="14"/>
  <c r="AC39" i="14"/>
  <c r="AI38" i="14"/>
  <c r="AH38" i="14"/>
  <c r="AG38" i="14"/>
  <c r="AF38" i="14"/>
  <c r="AE38" i="14"/>
  <c r="AD38" i="14"/>
  <c r="AC38" i="14"/>
  <c r="AI36" i="14"/>
  <c r="AH36" i="14"/>
  <c r="AG36" i="14"/>
  <c r="AF36" i="14"/>
  <c r="AE36" i="14"/>
  <c r="AD36" i="14"/>
  <c r="AC36" i="14"/>
  <c r="AI34" i="14"/>
  <c r="AH34" i="14"/>
  <c r="AG34" i="14"/>
  <c r="AF34" i="14"/>
  <c r="AE34" i="14"/>
  <c r="AD34" i="14"/>
  <c r="AC34" i="14"/>
  <c r="AI33" i="14"/>
  <c r="AH33" i="14"/>
  <c r="AG33" i="14"/>
  <c r="AF33" i="14"/>
  <c r="AE33" i="14"/>
  <c r="AD33" i="14"/>
  <c r="AC33" i="14"/>
  <c r="AI32" i="14"/>
  <c r="AH32" i="14"/>
  <c r="AG32" i="14"/>
  <c r="AF32" i="14"/>
  <c r="AE32" i="14"/>
  <c r="AD32" i="14"/>
  <c r="AC32" i="14"/>
  <c r="AI31" i="14"/>
  <c r="AH31" i="14"/>
  <c r="AG31" i="14"/>
  <c r="AF31" i="14"/>
  <c r="AE31" i="14"/>
  <c r="AD31" i="14"/>
  <c r="AC31" i="14"/>
  <c r="AI30" i="14"/>
  <c r="AH30" i="14"/>
  <c r="AG30" i="14"/>
  <c r="AF30" i="14"/>
  <c r="AE30" i="14"/>
  <c r="AD30" i="14"/>
  <c r="AC30" i="14"/>
  <c r="AI29" i="14"/>
  <c r="AH29" i="14"/>
  <c r="AG29" i="14"/>
  <c r="AF29" i="14"/>
  <c r="AE29" i="14"/>
  <c r="AD29" i="14"/>
  <c r="AC29" i="14"/>
  <c r="AI28" i="14"/>
  <c r="AH28" i="14"/>
  <c r="AG28" i="14"/>
  <c r="AF28" i="14"/>
  <c r="AE28" i="14"/>
  <c r="AD28" i="14"/>
  <c r="AC28" i="14"/>
  <c r="AI27" i="14"/>
  <c r="AH27" i="14"/>
  <c r="AG27" i="14"/>
  <c r="AF27" i="14"/>
  <c r="AE27" i="14"/>
  <c r="AD27" i="14"/>
  <c r="AC27" i="14"/>
  <c r="AI26" i="14"/>
  <c r="AH26" i="14"/>
  <c r="AG26" i="14"/>
  <c r="AF26" i="14"/>
  <c r="AE26" i="14"/>
  <c r="AD26" i="14"/>
  <c r="AC26" i="14"/>
  <c r="AI25" i="14"/>
  <c r="AH25" i="14"/>
  <c r="AG25" i="14"/>
  <c r="AF25" i="14"/>
  <c r="AE25" i="14"/>
  <c r="AD25" i="14"/>
  <c r="AC25" i="14"/>
  <c r="AI24" i="14"/>
  <c r="AH24" i="14"/>
  <c r="AG24" i="14"/>
  <c r="AF24" i="14"/>
  <c r="AE24" i="14"/>
  <c r="AD24" i="14"/>
  <c r="AC24" i="14"/>
  <c r="AI23" i="14"/>
  <c r="AH23" i="14"/>
  <c r="AG23" i="14"/>
  <c r="AF23" i="14"/>
  <c r="AE23" i="14"/>
  <c r="AD23" i="14"/>
  <c r="AC23" i="14"/>
  <c r="AI22" i="14"/>
  <c r="AH22" i="14"/>
  <c r="AG22" i="14"/>
  <c r="AF22" i="14"/>
  <c r="AE22" i="14"/>
  <c r="AD22" i="14"/>
  <c r="AC22" i="14"/>
  <c r="AI21" i="14"/>
  <c r="AH21" i="14"/>
  <c r="AG21" i="14"/>
  <c r="AF21" i="14"/>
  <c r="AE21" i="14"/>
  <c r="AD21" i="14"/>
  <c r="AC21" i="14"/>
  <c r="AI20" i="14"/>
  <c r="AH20" i="14"/>
  <c r="AG20" i="14"/>
  <c r="AF20" i="14"/>
  <c r="AE20" i="14"/>
  <c r="AD20" i="14"/>
  <c r="AC20" i="14"/>
  <c r="AI19" i="14"/>
  <c r="AH19" i="14"/>
  <c r="AG19" i="14"/>
  <c r="AF19" i="14"/>
  <c r="AE19" i="14"/>
  <c r="AD19" i="14"/>
  <c r="AC19" i="14"/>
  <c r="AI18" i="14"/>
  <c r="AH18" i="14"/>
  <c r="AG18" i="14"/>
  <c r="AF18" i="14"/>
  <c r="AE18" i="14"/>
  <c r="AD18" i="14"/>
  <c r="AC18" i="14"/>
  <c r="AI17" i="14"/>
  <c r="AH17" i="14"/>
  <c r="AG17" i="14"/>
  <c r="AF17" i="14"/>
  <c r="AE17" i="14"/>
  <c r="AD17" i="14"/>
  <c r="AC17" i="14"/>
  <c r="AH16" i="14"/>
  <c r="AG16" i="14"/>
  <c r="AF16" i="14"/>
  <c r="AC16" i="14"/>
  <c r="AH14" i="14"/>
  <c r="AG14" i="14"/>
  <c r="AF14" i="14"/>
  <c r="AE14" i="14"/>
  <c r="AD14" i="14"/>
  <c r="AC14" i="14"/>
  <c r="L14" i="14"/>
  <c r="M14" i="14"/>
  <c r="L17" i="14"/>
  <c r="M17" i="14"/>
  <c r="L18" i="14"/>
  <c r="M18" i="14"/>
  <c r="L19" i="14"/>
  <c r="M19" i="14"/>
  <c r="L20" i="14"/>
  <c r="M20" i="14"/>
  <c r="L21" i="14"/>
  <c r="M21" i="14"/>
  <c r="L22" i="14"/>
  <c r="M22" i="14"/>
  <c r="L23" i="14"/>
  <c r="M23" i="14"/>
  <c r="L24" i="14"/>
  <c r="M24" i="14"/>
  <c r="L25" i="14"/>
  <c r="M25" i="14"/>
  <c r="L26" i="14"/>
  <c r="M26" i="14"/>
  <c r="L27" i="14"/>
  <c r="M27" i="14"/>
  <c r="L28" i="14"/>
  <c r="M28" i="14"/>
  <c r="L29" i="14"/>
  <c r="M29" i="14"/>
  <c r="L30" i="14"/>
  <c r="M30" i="14"/>
  <c r="L31" i="14"/>
  <c r="M31" i="14"/>
  <c r="L32" i="14"/>
  <c r="M32" i="14"/>
  <c r="L33" i="14"/>
  <c r="M33" i="14"/>
  <c r="L34" i="14"/>
  <c r="M34" i="14"/>
  <c r="L36" i="14"/>
  <c r="M36" i="14"/>
  <c r="L38" i="14"/>
  <c r="M38" i="14"/>
  <c r="L39" i="14"/>
  <c r="M39" i="14"/>
  <c r="L40" i="14"/>
  <c r="M40" i="14"/>
  <c r="L41" i="14"/>
  <c r="M41" i="14"/>
  <c r="L42" i="14"/>
  <c r="M42" i="14"/>
  <c r="L43" i="14"/>
  <c r="M43" i="14"/>
  <c r="L44" i="14"/>
  <c r="M44" i="14"/>
  <c r="L45" i="14"/>
  <c r="M45" i="14"/>
  <c r="L47" i="14"/>
  <c r="M47" i="14"/>
  <c r="L48" i="14"/>
  <c r="M48" i="14"/>
  <c r="L49" i="14"/>
  <c r="M49" i="14"/>
  <c r="L50" i="14"/>
  <c r="M50" i="14"/>
  <c r="L51" i="14"/>
  <c r="M51" i="14"/>
  <c r="L52" i="14"/>
  <c r="M52" i="14"/>
  <c r="L53" i="14"/>
  <c r="M53" i="14"/>
  <c r="L54" i="14"/>
  <c r="M54" i="14"/>
  <c r="L57" i="14"/>
  <c r="M57" i="14"/>
  <c r="L58" i="14"/>
  <c r="M58" i="14"/>
  <c r="L59" i="14"/>
  <c r="M59" i="14"/>
  <c r="L60" i="14"/>
  <c r="M60" i="14"/>
  <c r="L61" i="14"/>
  <c r="M61" i="14"/>
  <c r="L62" i="14"/>
  <c r="M62" i="14"/>
  <c r="L63" i="14"/>
  <c r="M63" i="14"/>
  <c r="L66" i="14"/>
  <c r="M66" i="14"/>
  <c r="L68" i="14"/>
  <c r="M68" i="14"/>
  <c r="L69" i="14"/>
  <c r="M69" i="14"/>
  <c r="L71" i="14"/>
  <c r="M71" i="14"/>
  <c r="L72" i="14"/>
  <c r="M72" i="14"/>
  <c r="L73" i="14"/>
  <c r="M73" i="14"/>
  <c r="L74" i="14"/>
  <c r="M74" i="14"/>
  <c r="L75" i="14"/>
  <c r="M75" i="14"/>
  <c r="L76" i="14"/>
  <c r="M76" i="14"/>
  <c r="L77" i="14"/>
  <c r="M77" i="14"/>
  <c r="L78" i="14"/>
  <c r="M78" i="14"/>
  <c r="L79" i="14"/>
  <c r="M79" i="14"/>
  <c r="L80" i="14"/>
  <c r="M80" i="14"/>
  <c r="L81" i="14"/>
  <c r="M81" i="14"/>
  <c r="L82" i="14"/>
  <c r="M82" i="14"/>
  <c r="L83" i="14"/>
  <c r="M83" i="14"/>
  <c r="L84" i="14"/>
  <c r="M84" i="14"/>
  <c r="L85" i="14"/>
  <c r="M85" i="14"/>
  <c r="L86" i="14"/>
  <c r="M86" i="14"/>
  <c r="L87" i="14"/>
  <c r="M87" i="14"/>
  <c r="L88" i="14"/>
  <c r="M88" i="14"/>
  <c r="L90" i="14"/>
  <c r="M90" i="14"/>
  <c r="L91" i="14"/>
  <c r="M91" i="14"/>
  <c r="L92" i="14"/>
  <c r="M92" i="14"/>
  <c r="L93" i="14"/>
  <c r="M93" i="14"/>
  <c r="L96" i="14"/>
  <c r="M96" i="14"/>
  <c r="L97" i="14"/>
  <c r="M97" i="14"/>
  <c r="L98" i="14"/>
  <c r="M98" i="14"/>
  <c r="L101" i="14"/>
  <c r="M101" i="14"/>
  <c r="L104" i="14"/>
  <c r="M104" i="14"/>
  <c r="L105" i="14"/>
  <c r="M105" i="14"/>
  <c r="L108" i="14"/>
  <c r="M108" i="14"/>
  <c r="L111" i="14"/>
  <c r="M111" i="14"/>
  <c r="L112" i="14"/>
  <c r="M112" i="14"/>
  <c r="L115" i="14"/>
  <c r="M115" i="14"/>
  <c r="L118" i="14"/>
  <c r="M118" i="14"/>
  <c r="L119" i="14"/>
  <c r="M119" i="14"/>
  <c r="L122" i="14"/>
  <c r="M122" i="14"/>
  <c r="L125" i="14"/>
  <c r="M125" i="14"/>
  <c r="L126" i="14"/>
  <c r="M126" i="14"/>
  <c r="L129" i="14"/>
  <c r="M129" i="14"/>
  <c r="L132" i="14"/>
  <c r="M132" i="14"/>
  <c r="L133" i="14"/>
  <c r="M133" i="14"/>
  <c r="L136" i="14"/>
  <c r="M136" i="14"/>
  <c r="L139" i="14"/>
  <c r="M139" i="14"/>
  <c r="L140" i="14"/>
  <c r="M140" i="14"/>
  <c r="L143" i="14"/>
  <c r="M143" i="14"/>
  <c r="L146" i="14"/>
  <c r="M146" i="14"/>
  <c r="L147" i="14"/>
  <c r="M147" i="14"/>
  <c r="L150" i="14"/>
  <c r="M150" i="14"/>
  <c r="L153" i="14"/>
  <c r="M153" i="14"/>
  <c r="L154" i="14"/>
  <c r="M154" i="14"/>
  <c r="L157" i="14"/>
  <c r="M157" i="14"/>
  <c r="L160" i="14"/>
  <c r="M160" i="14"/>
  <c r="L161" i="14"/>
  <c r="M161" i="14"/>
  <c r="L164" i="14"/>
  <c r="M164" i="14"/>
  <c r="L167" i="14"/>
  <c r="M167" i="14"/>
  <c r="L168" i="14"/>
  <c r="M168" i="14"/>
  <c r="L171" i="14"/>
  <c r="M171" i="14"/>
  <c r="L173" i="14"/>
  <c r="M173" i="14"/>
  <c r="L176" i="14"/>
  <c r="M176" i="14"/>
  <c r="L179" i="14"/>
  <c r="M179" i="14"/>
  <c r="L180" i="14"/>
  <c r="M180" i="14"/>
  <c r="L181" i="14"/>
  <c r="M181" i="14"/>
  <c r="L184" i="14"/>
  <c r="M184" i="14"/>
  <c r="L185" i="14"/>
  <c r="M185" i="14"/>
  <c r="L188" i="14"/>
  <c r="M188" i="14"/>
  <c r="L189" i="14"/>
  <c r="M189" i="14"/>
  <c r="L190" i="14"/>
  <c r="M190" i="14"/>
  <c r="L191" i="14"/>
  <c r="M191" i="14"/>
  <c r="L192" i="14"/>
  <c r="M192" i="14"/>
  <c r="L195" i="14"/>
  <c r="M195" i="14"/>
  <c r="L196" i="14"/>
  <c r="M196" i="14"/>
  <c r="L199" i="14"/>
  <c r="M199" i="14"/>
  <c r="L200" i="14"/>
  <c r="M200" i="14"/>
  <c r="L201" i="14"/>
  <c r="M201" i="14"/>
  <c r="L202" i="14"/>
  <c r="M202" i="14"/>
  <c r="L203" i="14"/>
  <c r="M203" i="14"/>
  <c r="L204" i="14"/>
  <c r="M204" i="14"/>
  <c r="L205" i="14"/>
  <c r="M205" i="14"/>
  <c r="L208" i="14"/>
  <c r="M208" i="14"/>
  <c r="L211" i="14"/>
  <c r="M211" i="14"/>
  <c r="L212" i="14"/>
  <c r="M212" i="14"/>
  <c r="L213" i="14"/>
  <c r="M213" i="14"/>
  <c r="L214" i="14"/>
  <c r="M214" i="14"/>
  <c r="L217" i="14"/>
  <c r="M217" i="14"/>
  <c r="L218" i="14"/>
  <c r="M218" i="14"/>
  <c r="L219" i="14"/>
  <c r="M219" i="14"/>
  <c r="L220" i="14"/>
  <c r="M220" i="14"/>
  <c r="L221" i="14"/>
  <c r="M221" i="14"/>
  <c r="L224" i="14"/>
  <c r="M224" i="14"/>
  <c r="L225" i="14"/>
  <c r="M225" i="14"/>
  <c r="L226" i="14"/>
  <c r="M226" i="14"/>
  <c r="L227" i="14"/>
  <c r="M227" i="14"/>
  <c r="L230" i="14"/>
  <c r="M230" i="14"/>
  <c r="L231" i="14"/>
  <c r="M231" i="14"/>
  <c r="L232" i="14"/>
  <c r="M232" i="14"/>
  <c r="L233" i="14"/>
  <c r="M233" i="14"/>
  <c r="L236" i="14"/>
  <c r="M236" i="14"/>
  <c r="L237" i="14"/>
  <c r="M237" i="14"/>
  <c r="L238" i="14"/>
  <c r="M238" i="14"/>
  <c r="L239" i="14"/>
  <c r="M239" i="14"/>
  <c r="L240" i="14"/>
  <c r="M240" i="14"/>
  <c r="L241" i="14"/>
  <c r="M241" i="14"/>
  <c r="L244" i="14"/>
  <c r="M244" i="14"/>
  <c r="L245" i="14"/>
  <c r="M245" i="14"/>
  <c r="L246" i="14"/>
  <c r="M246" i="14"/>
  <c r="L249" i="14"/>
  <c r="M249" i="14"/>
  <c r="L250" i="14"/>
  <c r="M250" i="14"/>
  <c r="L251" i="14"/>
  <c r="M251" i="14"/>
  <c r="L252" i="14"/>
  <c r="M252" i="14"/>
  <c r="L255" i="14"/>
  <c r="M255" i="14"/>
  <c r="L256" i="14"/>
  <c r="M256" i="14"/>
  <c r="L257" i="14"/>
  <c r="M257" i="14"/>
  <c r="L258" i="14"/>
  <c r="M258" i="14"/>
  <c r="L261" i="14"/>
  <c r="M261" i="14"/>
  <c r="L262" i="14"/>
  <c r="M262" i="14"/>
  <c r="L263" i="14"/>
  <c r="M263" i="14"/>
  <c r="L266" i="14"/>
  <c r="M266" i="14"/>
  <c r="L267" i="14"/>
  <c r="M267" i="14"/>
  <c r="L268" i="14"/>
  <c r="M268" i="14"/>
  <c r="L269" i="14"/>
  <c r="M269" i="14"/>
  <c r="L272" i="14"/>
  <c r="M272" i="14"/>
  <c r="L273" i="14"/>
  <c r="M273" i="14"/>
  <c r="L274" i="14"/>
  <c r="M274" i="14"/>
  <c r="L275" i="14"/>
  <c r="M275" i="14"/>
  <c r="L278" i="14"/>
  <c r="M278" i="14"/>
  <c r="L279" i="14"/>
  <c r="M279" i="14"/>
  <c r="L280" i="14"/>
  <c r="M280" i="14"/>
  <c r="L283" i="14"/>
  <c r="M283" i="14"/>
  <c r="L284" i="14"/>
  <c r="M284" i="14"/>
  <c r="L285" i="14"/>
  <c r="M285" i="14"/>
  <c r="L286" i="14"/>
  <c r="M286" i="14"/>
  <c r="L289" i="14"/>
  <c r="M289" i="14"/>
  <c r="L294" i="14"/>
  <c r="M294" i="14"/>
  <c r="L295" i="14"/>
  <c r="M295" i="14"/>
  <c r="L305" i="14"/>
  <c r="M305" i="14"/>
  <c r="L312" i="14"/>
  <c r="M312" i="14"/>
  <c r="L317" i="14"/>
  <c r="M317" i="14"/>
  <c r="L318" i="14"/>
  <c r="M318" i="14"/>
  <c r="L319" i="14"/>
  <c r="M319" i="14"/>
  <c r="L322" i="14"/>
  <c r="M322" i="14"/>
  <c r="L325" i="14"/>
  <c r="M325" i="14"/>
  <c r="L326" i="14"/>
  <c r="M326" i="14"/>
  <c r="L327" i="14"/>
  <c r="M327" i="14"/>
  <c r="L328" i="14"/>
  <c r="M328" i="14"/>
  <c r="L329" i="14"/>
  <c r="M329" i="14"/>
  <c r="L330" i="14"/>
  <c r="M330" i="14"/>
  <c r="L333" i="14"/>
  <c r="M333" i="14"/>
  <c r="N13" i="14"/>
  <c r="O13" i="14"/>
  <c r="P13" i="14"/>
  <c r="Q13" i="14"/>
  <c r="R13" i="14"/>
  <c r="S13" i="14"/>
  <c r="T13" i="14"/>
  <c r="U13" i="14"/>
  <c r="V13" i="14"/>
  <c r="W13" i="14"/>
  <c r="X13" i="14"/>
  <c r="Y13" i="14"/>
  <c r="Z13" i="14"/>
  <c r="AA13" i="14"/>
  <c r="AA304" i="14"/>
  <c r="AA271" i="14"/>
  <c r="AA270" i="14" s="1"/>
  <c r="AA210" i="14"/>
  <c r="AA209" i="14" s="1"/>
  <c r="AA207" i="14"/>
  <c r="AA206" i="14" s="1"/>
  <c r="AA194" i="14"/>
  <c r="AA193" i="14" s="1"/>
  <c r="AA183" i="14"/>
  <c r="AA182" i="14" s="1"/>
  <c r="AA172" i="14"/>
  <c r="AA138" i="14"/>
  <c r="AA124" i="14"/>
  <c r="AA117" i="14"/>
  <c r="AA110" i="14"/>
  <c r="AA95" i="14"/>
  <c r="Z304" i="14"/>
  <c r="Z271" i="14"/>
  <c r="Z270" i="14" s="1"/>
  <c r="Z210" i="14"/>
  <c r="Z209" i="14" s="1"/>
  <c r="Z207" i="14"/>
  <c r="Z206" i="14" s="1"/>
  <c r="Z194" i="14"/>
  <c r="Z193" i="14" s="1"/>
  <c r="Z183" i="14"/>
  <c r="Z182" i="14" s="1"/>
  <c r="Z172" i="14"/>
  <c r="Z138" i="14"/>
  <c r="Z124" i="14"/>
  <c r="Z117" i="14"/>
  <c r="Z110" i="14"/>
  <c r="Z95" i="14"/>
  <c r="R11" i="16"/>
  <c r="S11" i="16"/>
  <c r="AB65" i="14" l="1"/>
  <c r="C12" i="19"/>
  <c r="AF337" i="14"/>
  <c r="AB37" i="14"/>
  <c r="C28" i="19"/>
  <c r="AB89" i="14"/>
  <c r="K246" i="14"/>
  <c r="K274" i="14"/>
  <c r="K226" i="14"/>
  <c r="K65" i="14"/>
  <c r="K37" i="14"/>
  <c r="K17" i="14"/>
  <c r="K89" i="14"/>
  <c r="K122" i="14"/>
  <c r="K73" i="14"/>
  <c r="AF335" i="14"/>
  <c r="K23" i="14"/>
  <c r="AH337" i="14"/>
  <c r="Y344" i="14"/>
  <c r="K212" i="14"/>
  <c r="K202" i="14"/>
  <c r="K196" i="14"/>
  <c r="K190" i="14"/>
  <c r="K180" i="14"/>
  <c r="K171" i="14"/>
  <c r="K167" i="14"/>
  <c r="K111" i="14"/>
  <c r="K97" i="14"/>
  <c r="K80" i="14"/>
  <c r="AC336" i="14"/>
  <c r="K35" i="14"/>
  <c r="K19" i="14"/>
  <c r="K326" i="14"/>
  <c r="K295" i="14"/>
  <c r="K221" i="14"/>
  <c r="K150" i="14"/>
  <c r="K318" i="14"/>
  <c r="U344" i="14"/>
  <c r="K327" i="14"/>
  <c r="K268" i="14"/>
  <c r="K258" i="14"/>
  <c r="K244" i="14"/>
  <c r="K153" i="14"/>
  <c r="K146" i="14"/>
  <c r="K90" i="14"/>
  <c r="K62" i="14"/>
  <c r="K36" i="14"/>
  <c r="K31" i="14"/>
  <c r="AC337" i="14"/>
  <c r="AF340" i="14"/>
  <c r="K330" i="14"/>
  <c r="K22" i="14"/>
  <c r="AH335" i="14"/>
  <c r="AF336" i="14"/>
  <c r="AH338" i="14"/>
  <c r="AC341" i="14"/>
  <c r="AC335" i="14"/>
  <c r="AD340" i="14"/>
  <c r="AB35" i="14"/>
  <c r="K269" i="14"/>
  <c r="K267" i="14"/>
  <c r="K263" i="14"/>
  <c r="K261" i="14"/>
  <c r="K181" i="14"/>
  <c r="K173" i="14"/>
  <c r="K154" i="14"/>
  <c r="K143" i="14"/>
  <c r="K78" i="14"/>
  <c r="K53" i="14"/>
  <c r="K49" i="14"/>
  <c r="K18" i="14"/>
  <c r="AC338" i="14"/>
  <c r="AC340" i="14"/>
  <c r="AF341" i="14"/>
  <c r="X344" i="14"/>
  <c r="T344" i="14"/>
  <c r="W344" i="14"/>
  <c r="O344" i="14"/>
  <c r="V344" i="14"/>
  <c r="K319" i="14"/>
  <c r="K305" i="14"/>
  <c r="K294" i="14"/>
  <c r="K286" i="14"/>
  <c r="K278" i="14"/>
  <c r="K251" i="14"/>
  <c r="K249" i="14"/>
  <c r="K237" i="14"/>
  <c r="K233" i="14"/>
  <c r="K231" i="14"/>
  <c r="K118" i="14"/>
  <c r="K98" i="14"/>
  <c r="K69" i="14"/>
  <c r="K61" i="14"/>
  <c r="K57" i="14"/>
  <c r="K28" i="14"/>
  <c r="K24" i="14"/>
  <c r="AG336" i="14"/>
  <c r="AH340" i="14"/>
  <c r="K322" i="14"/>
  <c r="K266" i="14"/>
  <c r="K262" i="14"/>
  <c r="K230" i="14"/>
  <c r="K219" i="14"/>
  <c r="K217" i="14"/>
  <c r="K203" i="14"/>
  <c r="K199" i="14"/>
  <c r="K133" i="14"/>
  <c r="K85" i="14"/>
  <c r="K81" i="14"/>
  <c r="K51" i="14"/>
  <c r="K33" i="14"/>
  <c r="AH336" i="14"/>
  <c r="D344" i="14"/>
  <c r="K285" i="14"/>
  <c r="K279" i="14"/>
  <c r="K275" i="14"/>
  <c r="K238" i="14"/>
  <c r="K214" i="14"/>
  <c r="K157" i="14"/>
  <c r="K60" i="14"/>
  <c r="K58" i="14"/>
  <c r="K54" i="14"/>
  <c r="K52" i="14"/>
  <c r="K42" i="14"/>
  <c r="K38" i="14"/>
  <c r="K34" i="14"/>
  <c r="K27" i="14"/>
  <c r="AH341" i="14"/>
  <c r="G344" i="14"/>
  <c r="N344" i="14"/>
  <c r="AF338" i="14"/>
  <c r="I344" i="14"/>
  <c r="AG341" i="14"/>
  <c r="AG340" i="14"/>
  <c r="AG338" i="14"/>
  <c r="AG337" i="14"/>
  <c r="AG335" i="14"/>
  <c r="H344" i="14"/>
  <c r="K333" i="14"/>
  <c r="K317" i="14"/>
  <c r="K236" i="14"/>
  <c r="K220" i="14"/>
  <c r="K218" i="14"/>
  <c r="K284" i="14"/>
  <c r="K252" i="14"/>
  <c r="K250" i="14"/>
  <c r="K245" i="14"/>
  <c r="K227" i="14"/>
  <c r="K213" i="14"/>
  <c r="K211" i="14"/>
  <c r="K204" i="14"/>
  <c r="K195" i="14"/>
  <c r="K188" i="14"/>
  <c r="K179" i="14"/>
  <c r="K164" i="14"/>
  <c r="K139" i="14"/>
  <c r="K76" i="14"/>
  <c r="K74" i="14"/>
  <c r="K289" i="14"/>
  <c r="K273" i="14"/>
  <c r="K257" i="14"/>
  <c r="K255" i="14"/>
  <c r="K241" i="14"/>
  <c r="K239" i="14"/>
  <c r="K225" i="14"/>
  <c r="K205" i="14"/>
  <c r="K191" i="14"/>
  <c r="K189" i="14"/>
  <c r="K126" i="14"/>
  <c r="K93" i="14"/>
  <c r="K91" i="14"/>
  <c r="K83" i="14"/>
  <c r="K72" i="14"/>
  <c r="K45" i="14"/>
  <c r="K41" i="14"/>
  <c r="K20" i="14"/>
  <c r="K283" i="14"/>
  <c r="K201" i="14"/>
  <c r="K185" i="14"/>
  <c r="K132" i="14"/>
  <c r="K125" i="14"/>
  <c r="K119" i="14"/>
  <c r="K105" i="14"/>
  <c r="K88" i="14"/>
  <c r="K86" i="14"/>
  <c r="K77" i="14"/>
  <c r="K40" i="14"/>
  <c r="K161" i="14"/>
  <c r="K147" i="14"/>
  <c r="K140" i="14"/>
  <c r="K129" i="14"/>
  <c r="K115" i="14"/>
  <c r="K108" i="14"/>
  <c r="K101" i="14"/>
  <c r="K92" i="14"/>
  <c r="K84" i="14"/>
  <c r="K82" i="14"/>
  <c r="K75" i="14"/>
  <c r="K68" i="14"/>
  <c r="K66" i="14"/>
  <c r="K59" i="14"/>
  <c r="K50" i="14"/>
  <c r="K48" i="14"/>
  <c r="K43" i="14"/>
  <c r="K32" i="14"/>
  <c r="K30" i="14"/>
  <c r="K25" i="14"/>
  <c r="K44" i="14"/>
  <c r="K26" i="14"/>
  <c r="M13" i="14"/>
  <c r="L13" i="14"/>
  <c r="K14" i="14"/>
  <c r="K328" i="14"/>
  <c r="K325" i="14"/>
  <c r="K272" i="14"/>
  <c r="K256" i="14"/>
  <c r="K240" i="14"/>
  <c r="K224" i="14"/>
  <c r="K208" i="14"/>
  <c r="K192" i="14"/>
  <c r="K176" i="14"/>
  <c r="K160" i="14"/>
  <c r="K112" i="14"/>
  <c r="K96" i="14"/>
  <c r="K79" i="14"/>
  <c r="K63" i="14"/>
  <c r="K47" i="14"/>
  <c r="K29" i="14"/>
  <c r="K329" i="14"/>
  <c r="K312" i="14"/>
  <c r="K280" i="14"/>
  <c r="K232" i="14"/>
  <c r="K200" i="14"/>
  <c r="K184" i="14"/>
  <c r="K168" i="14"/>
  <c r="K136" i="14"/>
  <c r="K104" i="14"/>
  <c r="K87" i="14"/>
  <c r="K71" i="14"/>
  <c r="K39" i="14"/>
  <c r="K21" i="14"/>
  <c r="AC344" i="14" l="1"/>
  <c r="AF344" i="14"/>
  <c r="AH344" i="14"/>
  <c r="AG344" i="14"/>
  <c r="K13" i="14"/>
  <c r="E16" i="14"/>
  <c r="F16" i="14"/>
  <c r="F46" i="14"/>
  <c r="F336" i="14" s="1"/>
  <c r="F56" i="14"/>
  <c r="E64" i="14"/>
  <c r="E339" i="14" s="1"/>
  <c r="F67" i="14"/>
  <c r="E70" i="14"/>
  <c r="F70" i="14"/>
  <c r="E331" i="14"/>
  <c r="G331" i="14"/>
  <c r="H331" i="14"/>
  <c r="I331" i="14"/>
  <c r="N331" i="14"/>
  <c r="O331" i="14"/>
  <c r="P331" i="14"/>
  <c r="Q331" i="14"/>
  <c r="R331" i="14"/>
  <c r="S331" i="14"/>
  <c r="T331" i="14"/>
  <c r="U331" i="14"/>
  <c r="V331" i="14"/>
  <c r="W331" i="14"/>
  <c r="X331" i="14"/>
  <c r="Y331" i="14"/>
  <c r="G323" i="14"/>
  <c r="H323" i="14"/>
  <c r="I323" i="14"/>
  <c r="N323" i="14"/>
  <c r="O323" i="14"/>
  <c r="T323" i="14"/>
  <c r="U323" i="14"/>
  <c r="V323" i="14"/>
  <c r="W323" i="14"/>
  <c r="X323" i="14"/>
  <c r="Y323" i="14"/>
  <c r="E320" i="14"/>
  <c r="G320" i="14"/>
  <c r="H320" i="14"/>
  <c r="I320" i="14"/>
  <c r="N320" i="14"/>
  <c r="O320" i="14"/>
  <c r="P320" i="14"/>
  <c r="Q320" i="14"/>
  <c r="R320" i="14"/>
  <c r="S320" i="14"/>
  <c r="T320" i="14"/>
  <c r="U320" i="14"/>
  <c r="V320" i="14"/>
  <c r="W320" i="14"/>
  <c r="X320" i="14"/>
  <c r="Y320" i="14"/>
  <c r="E315" i="14"/>
  <c r="G315" i="14"/>
  <c r="H315" i="14"/>
  <c r="I315" i="14"/>
  <c r="N315" i="14"/>
  <c r="O315" i="14"/>
  <c r="P315" i="14"/>
  <c r="Q315" i="14"/>
  <c r="T315" i="14"/>
  <c r="U315" i="14"/>
  <c r="V315" i="14"/>
  <c r="W315" i="14"/>
  <c r="X315" i="14"/>
  <c r="Y315" i="14"/>
  <c r="E313" i="14"/>
  <c r="F313" i="14"/>
  <c r="G313" i="14"/>
  <c r="H313" i="14"/>
  <c r="I313" i="14"/>
  <c r="N313" i="14"/>
  <c r="O313" i="14"/>
  <c r="P313" i="14"/>
  <c r="Q313" i="14"/>
  <c r="R313" i="14"/>
  <c r="S313" i="14"/>
  <c r="T313" i="14"/>
  <c r="U313" i="14"/>
  <c r="V313" i="14"/>
  <c r="W313" i="14"/>
  <c r="X313" i="14"/>
  <c r="Y313" i="14"/>
  <c r="E310" i="14"/>
  <c r="G310" i="14"/>
  <c r="H310" i="14"/>
  <c r="I310" i="14"/>
  <c r="N310" i="14"/>
  <c r="O310" i="14"/>
  <c r="P310" i="14"/>
  <c r="Q310" i="14"/>
  <c r="T310" i="14"/>
  <c r="U310" i="14"/>
  <c r="V310" i="14"/>
  <c r="W310" i="14"/>
  <c r="X310" i="14"/>
  <c r="Y310" i="14"/>
  <c r="E308" i="14"/>
  <c r="F308" i="14"/>
  <c r="G308" i="14"/>
  <c r="H308" i="14"/>
  <c r="I308" i="14"/>
  <c r="N308" i="14"/>
  <c r="O308" i="14"/>
  <c r="P308" i="14"/>
  <c r="Q308" i="14"/>
  <c r="R308" i="14"/>
  <c r="S308" i="14"/>
  <c r="T308" i="14"/>
  <c r="U308" i="14"/>
  <c r="V308" i="14"/>
  <c r="W308" i="14"/>
  <c r="X308" i="14"/>
  <c r="Y308" i="14"/>
  <c r="E306" i="14"/>
  <c r="F306" i="14"/>
  <c r="G306" i="14"/>
  <c r="H306" i="14"/>
  <c r="I306" i="14"/>
  <c r="N306" i="14"/>
  <c r="O306" i="14"/>
  <c r="P306" i="14"/>
  <c r="Q306" i="14"/>
  <c r="R306" i="14"/>
  <c r="S306" i="14"/>
  <c r="T306" i="14"/>
  <c r="U306" i="14"/>
  <c r="V306" i="14"/>
  <c r="W306" i="14"/>
  <c r="X306" i="14"/>
  <c r="Y306" i="14"/>
  <c r="E304" i="14"/>
  <c r="F304" i="14"/>
  <c r="G304" i="14"/>
  <c r="H304" i="14"/>
  <c r="I304" i="14"/>
  <c r="J304" i="14"/>
  <c r="N304" i="14"/>
  <c r="O304" i="14"/>
  <c r="P304" i="14"/>
  <c r="Q304" i="14"/>
  <c r="R304" i="14"/>
  <c r="S304" i="14"/>
  <c r="T304" i="14"/>
  <c r="U304" i="14"/>
  <c r="V304" i="14"/>
  <c r="W304" i="14"/>
  <c r="X304" i="14"/>
  <c r="Y304" i="14"/>
  <c r="E302" i="14"/>
  <c r="F302" i="14"/>
  <c r="G302" i="14"/>
  <c r="H302" i="14"/>
  <c r="I302" i="14"/>
  <c r="N302" i="14"/>
  <c r="O302" i="14"/>
  <c r="P302" i="14"/>
  <c r="Q302" i="14"/>
  <c r="R302" i="14"/>
  <c r="S302" i="14"/>
  <c r="T302" i="14"/>
  <c r="U302" i="14"/>
  <c r="V302" i="14"/>
  <c r="W302" i="14"/>
  <c r="X302" i="14"/>
  <c r="Y302" i="14"/>
  <c r="E300" i="14"/>
  <c r="F300" i="14"/>
  <c r="G300" i="14"/>
  <c r="H300" i="14"/>
  <c r="I300" i="14"/>
  <c r="N300" i="14"/>
  <c r="O300" i="14"/>
  <c r="P300" i="14"/>
  <c r="Q300" i="14"/>
  <c r="R300" i="14"/>
  <c r="S300" i="14"/>
  <c r="T300" i="14"/>
  <c r="U300" i="14"/>
  <c r="V300" i="14"/>
  <c r="W300" i="14"/>
  <c r="X300" i="14"/>
  <c r="Y300" i="14"/>
  <c r="E298" i="14"/>
  <c r="F298" i="14"/>
  <c r="G298" i="14"/>
  <c r="H298" i="14"/>
  <c r="I298" i="14"/>
  <c r="N298" i="14"/>
  <c r="O298" i="14"/>
  <c r="P298" i="14"/>
  <c r="Q298" i="14"/>
  <c r="R298" i="14"/>
  <c r="S298" i="14"/>
  <c r="T298" i="14"/>
  <c r="U298" i="14"/>
  <c r="V298" i="14"/>
  <c r="W298" i="14"/>
  <c r="X298" i="14"/>
  <c r="Y298" i="14"/>
  <c r="E296" i="14"/>
  <c r="F296" i="14"/>
  <c r="G296" i="14"/>
  <c r="H296" i="14"/>
  <c r="I296" i="14"/>
  <c r="N296" i="14"/>
  <c r="O296" i="14"/>
  <c r="P296" i="14"/>
  <c r="Q296" i="14"/>
  <c r="R296" i="14"/>
  <c r="S296" i="14"/>
  <c r="T296" i="14"/>
  <c r="U296" i="14"/>
  <c r="V296" i="14"/>
  <c r="W296" i="14"/>
  <c r="X296" i="14"/>
  <c r="Y296" i="14"/>
  <c r="E292" i="14"/>
  <c r="G292" i="14"/>
  <c r="H292" i="14"/>
  <c r="I292" i="14"/>
  <c r="N292" i="14"/>
  <c r="O292" i="14"/>
  <c r="P292" i="14"/>
  <c r="Q292" i="14"/>
  <c r="T292" i="14"/>
  <c r="U292" i="14"/>
  <c r="V292" i="14"/>
  <c r="W292" i="14"/>
  <c r="X292" i="14"/>
  <c r="Y292" i="14"/>
  <c r="E290" i="14"/>
  <c r="F290" i="14"/>
  <c r="G290" i="14"/>
  <c r="H290" i="14"/>
  <c r="I290" i="14"/>
  <c r="N290" i="14"/>
  <c r="O290" i="14"/>
  <c r="P290" i="14"/>
  <c r="Q290" i="14"/>
  <c r="R290" i="14"/>
  <c r="S290" i="14"/>
  <c r="T290" i="14"/>
  <c r="U290" i="14"/>
  <c r="V290" i="14"/>
  <c r="W290" i="14"/>
  <c r="X290" i="14"/>
  <c r="Y290" i="14"/>
  <c r="E287" i="14"/>
  <c r="G287" i="14"/>
  <c r="H287" i="14"/>
  <c r="I287" i="14"/>
  <c r="N287" i="14"/>
  <c r="O287" i="14"/>
  <c r="P287" i="14"/>
  <c r="Q287" i="14"/>
  <c r="T287" i="14"/>
  <c r="U287" i="14"/>
  <c r="V287" i="14"/>
  <c r="W287" i="14"/>
  <c r="X287" i="14"/>
  <c r="Y287" i="14"/>
  <c r="E281" i="14"/>
  <c r="G281" i="14"/>
  <c r="H281" i="14"/>
  <c r="I281" i="14"/>
  <c r="N281" i="14"/>
  <c r="O281" i="14"/>
  <c r="P281" i="14"/>
  <c r="Q281" i="14"/>
  <c r="T281" i="14"/>
  <c r="U281" i="14"/>
  <c r="V281" i="14"/>
  <c r="W281" i="14"/>
  <c r="X281" i="14"/>
  <c r="Y281" i="14"/>
  <c r="E276" i="14"/>
  <c r="G276" i="14"/>
  <c r="H276" i="14"/>
  <c r="I276" i="14"/>
  <c r="N276" i="14"/>
  <c r="O276" i="14"/>
  <c r="P276" i="14"/>
  <c r="Q276" i="14"/>
  <c r="T276" i="14"/>
  <c r="U276" i="14"/>
  <c r="V276" i="14"/>
  <c r="W276" i="14"/>
  <c r="X276" i="14"/>
  <c r="Y276" i="14"/>
  <c r="E270" i="14"/>
  <c r="G270" i="14"/>
  <c r="H270" i="14"/>
  <c r="I270" i="14"/>
  <c r="N270" i="14"/>
  <c r="O270" i="14"/>
  <c r="P270" i="14"/>
  <c r="Q270" i="14"/>
  <c r="T270" i="14"/>
  <c r="U270" i="14"/>
  <c r="V270" i="14"/>
  <c r="W270" i="14"/>
  <c r="X270" i="14"/>
  <c r="Y270" i="14"/>
  <c r="E264" i="14"/>
  <c r="G264" i="14"/>
  <c r="H264" i="14"/>
  <c r="I264" i="14"/>
  <c r="N264" i="14"/>
  <c r="O264" i="14"/>
  <c r="P264" i="14"/>
  <c r="Q264" i="14"/>
  <c r="T264" i="14"/>
  <c r="U264" i="14"/>
  <c r="V264" i="14"/>
  <c r="W264" i="14"/>
  <c r="X264" i="14"/>
  <c r="Y264" i="14"/>
  <c r="E259" i="14"/>
  <c r="G259" i="14"/>
  <c r="H259" i="14"/>
  <c r="I259" i="14"/>
  <c r="N259" i="14"/>
  <c r="O259" i="14"/>
  <c r="P259" i="14"/>
  <c r="Q259" i="14"/>
  <c r="T259" i="14"/>
  <c r="U259" i="14"/>
  <c r="V259" i="14"/>
  <c r="W259" i="14"/>
  <c r="X259" i="14"/>
  <c r="Y259" i="14"/>
  <c r="E253" i="14"/>
  <c r="G253" i="14"/>
  <c r="H253" i="14"/>
  <c r="I253" i="14"/>
  <c r="N253" i="14"/>
  <c r="O253" i="14"/>
  <c r="P253" i="14"/>
  <c r="Q253" i="14"/>
  <c r="T253" i="14"/>
  <c r="U253" i="14"/>
  <c r="V253" i="14"/>
  <c r="W253" i="14"/>
  <c r="X253" i="14"/>
  <c r="Y253" i="14"/>
  <c r="E247" i="14"/>
  <c r="G247" i="14"/>
  <c r="H247" i="14"/>
  <c r="I247" i="14"/>
  <c r="N247" i="14"/>
  <c r="O247" i="14"/>
  <c r="P247" i="14"/>
  <c r="Q247" i="14"/>
  <c r="R247" i="14"/>
  <c r="S247" i="14"/>
  <c r="T247" i="14"/>
  <c r="U247" i="14"/>
  <c r="V247" i="14"/>
  <c r="W247" i="14"/>
  <c r="X247" i="14"/>
  <c r="Y247" i="14"/>
  <c r="E242" i="14"/>
  <c r="G242" i="14"/>
  <c r="H242" i="14"/>
  <c r="I242" i="14"/>
  <c r="N242" i="14"/>
  <c r="O242" i="14"/>
  <c r="P242" i="14"/>
  <c r="Q242" i="14"/>
  <c r="T242" i="14"/>
  <c r="U242" i="14"/>
  <c r="V242" i="14"/>
  <c r="W242" i="14"/>
  <c r="X242" i="14"/>
  <c r="Y242" i="14"/>
  <c r="E234" i="14"/>
  <c r="G234" i="14"/>
  <c r="H234" i="14"/>
  <c r="I234" i="14"/>
  <c r="N234" i="14"/>
  <c r="O234" i="14"/>
  <c r="P234" i="14"/>
  <c r="Q234" i="14"/>
  <c r="T234" i="14"/>
  <c r="U234" i="14"/>
  <c r="V234" i="14"/>
  <c r="W234" i="14"/>
  <c r="X234" i="14"/>
  <c r="Y234" i="14"/>
  <c r="E228" i="14"/>
  <c r="G228" i="14"/>
  <c r="H228" i="14"/>
  <c r="I228" i="14"/>
  <c r="N228" i="14"/>
  <c r="O228" i="14"/>
  <c r="P228" i="14"/>
  <c r="Q228" i="14"/>
  <c r="T228" i="14"/>
  <c r="U228" i="14"/>
  <c r="V228" i="14"/>
  <c r="W228" i="14"/>
  <c r="X228" i="14"/>
  <c r="Y228" i="14"/>
  <c r="E222" i="14"/>
  <c r="G222" i="14"/>
  <c r="H222" i="14"/>
  <c r="I222" i="14"/>
  <c r="N222" i="14"/>
  <c r="O222" i="14"/>
  <c r="P222" i="14"/>
  <c r="Q222" i="14"/>
  <c r="T222" i="14"/>
  <c r="U222" i="14"/>
  <c r="V222" i="14"/>
  <c r="W222" i="14"/>
  <c r="X222" i="14"/>
  <c r="Y222" i="14"/>
  <c r="E215" i="14"/>
  <c r="G215" i="14"/>
  <c r="H215" i="14"/>
  <c r="I215" i="14"/>
  <c r="N215" i="14"/>
  <c r="O215" i="14"/>
  <c r="P215" i="14"/>
  <c r="Q215" i="14"/>
  <c r="T215" i="14"/>
  <c r="U215" i="14"/>
  <c r="V215" i="14"/>
  <c r="W215" i="14"/>
  <c r="X215" i="14"/>
  <c r="Y215" i="14"/>
  <c r="E209" i="14"/>
  <c r="G209" i="14"/>
  <c r="H209" i="14"/>
  <c r="I209" i="14"/>
  <c r="N209" i="14"/>
  <c r="O209" i="14"/>
  <c r="P209" i="14"/>
  <c r="Q209" i="14"/>
  <c r="T209" i="14"/>
  <c r="U209" i="14"/>
  <c r="V209" i="14"/>
  <c r="W209" i="14"/>
  <c r="X209" i="14"/>
  <c r="Y209" i="14"/>
  <c r="D209" i="14"/>
  <c r="E206" i="14"/>
  <c r="G206" i="14"/>
  <c r="H206" i="14"/>
  <c r="I206" i="14"/>
  <c r="N206" i="14"/>
  <c r="O206" i="14"/>
  <c r="P206" i="14"/>
  <c r="Q206" i="14"/>
  <c r="T206" i="14"/>
  <c r="U206" i="14"/>
  <c r="V206" i="14"/>
  <c r="W206" i="14"/>
  <c r="X206" i="14"/>
  <c r="Y206" i="14"/>
  <c r="E197" i="14"/>
  <c r="G197" i="14"/>
  <c r="H197" i="14"/>
  <c r="I197" i="14"/>
  <c r="N197" i="14"/>
  <c r="O197" i="14"/>
  <c r="P197" i="14"/>
  <c r="Q197" i="14"/>
  <c r="T197" i="14"/>
  <c r="U197" i="14"/>
  <c r="V197" i="14"/>
  <c r="W197" i="14"/>
  <c r="X197" i="14"/>
  <c r="Y197" i="14"/>
  <c r="E193" i="14"/>
  <c r="G193" i="14"/>
  <c r="H193" i="14"/>
  <c r="I193" i="14"/>
  <c r="N193" i="14"/>
  <c r="O193" i="14"/>
  <c r="P193" i="14"/>
  <c r="Q193" i="14"/>
  <c r="T193" i="14"/>
  <c r="U193" i="14"/>
  <c r="V193" i="14"/>
  <c r="W193" i="14"/>
  <c r="X193" i="14"/>
  <c r="Y193" i="14"/>
  <c r="E186" i="14"/>
  <c r="G186" i="14"/>
  <c r="H186" i="14"/>
  <c r="I186" i="14"/>
  <c r="N186" i="14"/>
  <c r="O186" i="14"/>
  <c r="P186" i="14"/>
  <c r="Q186" i="14"/>
  <c r="T186" i="14"/>
  <c r="U186" i="14"/>
  <c r="V186" i="14"/>
  <c r="W186" i="14"/>
  <c r="X186" i="14"/>
  <c r="Y186" i="14"/>
  <c r="E182" i="14"/>
  <c r="G182" i="14"/>
  <c r="H182" i="14"/>
  <c r="I182" i="14"/>
  <c r="N182" i="14"/>
  <c r="O182" i="14"/>
  <c r="P182" i="14"/>
  <c r="Q182" i="14"/>
  <c r="T182" i="14"/>
  <c r="U182" i="14"/>
  <c r="V182" i="14"/>
  <c r="W182" i="14"/>
  <c r="X182" i="14"/>
  <c r="Y182" i="14"/>
  <c r="G177" i="14"/>
  <c r="H177" i="14"/>
  <c r="I177" i="14"/>
  <c r="N177" i="14"/>
  <c r="O177" i="14"/>
  <c r="T177" i="14"/>
  <c r="U177" i="14"/>
  <c r="V177" i="14"/>
  <c r="W177" i="14"/>
  <c r="X177" i="14"/>
  <c r="Y177" i="14"/>
  <c r="F174" i="14"/>
  <c r="G174" i="14"/>
  <c r="H174" i="14"/>
  <c r="I174" i="14"/>
  <c r="N174" i="14"/>
  <c r="O174" i="14"/>
  <c r="R174" i="14"/>
  <c r="S174" i="14"/>
  <c r="T174" i="14"/>
  <c r="U174" i="14"/>
  <c r="V174" i="14"/>
  <c r="W174" i="14"/>
  <c r="X174" i="14"/>
  <c r="Y174" i="14"/>
  <c r="E172" i="14"/>
  <c r="F172" i="14"/>
  <c r="G172" i="14"/>
  <c r="H172" i="14"/>
  <c r="I172" i="14"/>
  <c r="J172" i="14"/>
  <c r="N172" i="14"/>
  <c r="O172" i="14"/>
  <c r="P172" i="14"/>
  <c r="Q172" i="14"/>
  <c r="R172" i="14"/>
  <c r="S172" i="14"/>
  <c r="T172" i="14"/>
  <c r="U172" i="14"/>
  <c r="V172" i="14"/>
  <c r="W172" i="14"/>
  <c r="X172" i="14"/>
  <c r="Y172" i="14"/>
  <c r="F165" i="14"/>
  <c r="G165" i="14"/>
  <c r="H165" i="14"/>
  <c r="I165" i="14"/>
  <c r="N165" i="14"/>
  <c r="O165" i="14"/>
  <c r="R165" i="14"/>
  <c r="S165" i="14"/>
  <c r="T165" i="14"/>
  <c r="U165" i="14"/>
  <c r="V165" i="14"/>
  <c r="W165" i="14"/>
  <c r="X165" i="14"/>
  <c r="Y165" i="14"/>
  <c r="F158" i="14"/>
  <c r="G158" i="14"/>
  <c r="H158" i="14"/>
  <c r="I158" i="14"/>
  <c r="N158" i="14"/>
  <c r="O158" i="14"/>
  <c r="R158" i="14"/>
  <c r="S158" i="14"/>
  <c r="T158" i="14"/>
  <c r="U158" i="14"/>
  <c r="V158" i="14"/>
  <c r="W158" i="14"/>
  <c r="X158" i="14"/>
  <c r="Y158" i="14"/>
  <c r="F151" i="14"/>
  <c r="G151" i="14"/>
  <c r="H151" i="14"/>
  <c r="I151" i="14"/>
  <c r="N151" i="14"/>
  <c r="O151" i="14"/>
  <c r="R151" i="14"/>
  <c r="S151" i="14"/>
  <c r="T151" i="14"/>
  <c r="U151" i="14"/>
  <c r="V151" i="14"/>
  <c r="W151" i="14"/>
  <c r="X151" i="14"/>
  <c r="Y151" i="14"/>
  <c r="F144" i="14"/>
  <c r="G144" i="14"/>
  <c r="H144" i="14"/>
  <c r="I144" i="14"/>
  <c r="N144" i="14"/>
  <c r="O144" i="14"/>
  <c r="R144" i="14"/>
  <c r="S144" i="14"/>
  <c r="T144" i="14"/>
  <c r="U144" i="14"/>
  <c r="V144" i="14"/>
  <c r="W144" i="14"/>
  <c r="X144" i="14"/>
  <c r="Y144" i="14"/>
  <c r="F137" i="14"/>
  <c r="G137" i="14"/>
  <c r="H137" i="14"/>
  <c r="I137" i="14"/>
  <c r="N137" i="14"/>
  <c r="O137" i="14"/>
  <c r="R137" i="14"/>
  <c r="S137" i="14"/>
  <c r="T137" i="14"/>
  <c r="U137" i="14"/>
  <c r="V137" i="14"/>
  <c r="W137" i="14"/>
  <c r="X137" i="14"/>
  <c r="Y137" i="14"/>
  <c r="F130" i="14"/>
  <c r="G130" i="14"/>
  <c r="H130" i="14"/>
  <c r="I130" i="14"/>
  <c r="N130" i="14"/>
  <c r="O130" i="14"/>
  <c r="R130" i="14"/>
  <c r="S130" i="14"/>
  <c r="T130" i="14"/>
  <c r="U130" i="14"/>
  <c r="V130" i="14"/>
  <c r="W130" i="14"/>
  <c r="X130" i="14"/>
  <c r="Y130" i="14"/>
  <c r="F123" i="14"/>
  <c r="G123" i="14"/>
  <c r="H123" i="14"/>
  <c r="I123" i="14"/>
  <c r="N123" i="14"/>
  <c r="O123" i="14"/>
  <c r="R123" i="14"/>
  <c r="S123" i="14"/>
  <c r="T123" i="14"/>
  <c r="U123" i="14"/>
  <c r="V123" i="14"/>
  <c r="W123" i="14"/>
  <c r="X123" i="14"/>
  <c r="Y123" i="14"/>
  <c r="F116" i="14"/>
  <c r="G116" i="14"/>
  <c r="H116" i="14"/>
  <c r="I116" i="14"/>
  <c r="N116" i="14"/>
  <c r="O116" i="14"/>
  <c r="R116" i="14"/>
  <c r="S116" i="14"/>
  <c r="T116" i="14"/>
  <c r="U116" i="14"/>
  <c r="V116" i="14"/>
  <c r="W116" i="14"/>
  <c r="X116" i="14"/>
  <c r="Y116" i="14"/>
  <c r="F109" i="14"/>
  <c r="G109" i="14"/>
  <c r="H109" i="14"/>
  <c r="I109" i="14"/>
  <c r="N109" i="14"/>
  <c r="O109" i="14"/>
  <c r="R109" i="14"/>
  <c r="S109" i="14"/>
  <c r="T109" i="14"/>
  <c r="U109" i="14"/>
  <c r="V109" i="14"/>
  <c r="W109" i="14"/>
  <c r="X109" i="14"/>
  <c r="Y109" i="14"/>
  <c r="F102" i="14"/>
  <c r="G102" i="14"/>
  <c r="H102" i="14"/>
  <c r="I102" i="14"/>
  <c r="N102" i="14"/>
  <c r="O102" i="14"/>
  <c r="R102" i="14"/>
  <c r="S102" i="14"/>
  <c r="T102" i="14"/>
  <c r="U102" i="14"/>
  <c r="V102" i="14"/>
  <c r="W102" i="14"/>
  <c r="X102" i="14"/>
  <c r="Y102" i="14"/>
  <c r="G94" i="14"/>
  <c r="H94" i="14"/>
  <c r="I94" i="14"/>
  <c r="N94" i="14"/>
  <c r="O94" i="14"/>
  <c r="S94" i="14"/>
  <c r="T94" i="14"/>
  <c r="U94" i="14"/>
  <c r="V94" i="14"/>
  <c r="W94" i="14"/>
  <c r="X94" i="14"/>
  <c r="Y94" i="14"/>
  <c r="G15" i="14"/>
  <c r="H15" i="14"/>
  <c r="I15" i="14"/>
  <c r="N15" i="14"/>
  <c r="O15" i="14"/>
  <c r="T15" i="14"/>
  <c r="U15" i="14"/>
  <c r="V15" i="14"/>
  <c r="W15" i="14"/>
  <c r="X15" i="14"/>
  <c r="Y15" i="14"/>
  <c r="E13" i="14"/>
  <c r="F13" i="14"/>
  <c r="G13" i="14"/>
  <c r="H13" i="14"/>
  <c r="I13" i="14"/>
  <c r="J13" i="14"/>
  <c r="D13" i="14"/>
  <c r="K116" i="16"/>
  <c r="AA332" i="14" s="1"/>
  <c r="J116" i="16"/>
  <c r="K114" i="16"/>
  <c r="AA324" i="14" s="1"/>
  <c r="AA323" i="14" s="1"/>
  <c r="J114" i="16"/>
  <c r="K112" i="16"/>
  <c r="AA321" i="14" s="1"/>
  <c r="J112" i="16"/>
  <c r="K108" i="16"/>
  <c r="AA314" i="14" s="1"/>
  <c r="J108" i="16"/>
  <c r="Z314" i="14" s="1"/>
  <c r="K106" i="16"/>
  <c r="AA311" i="14" s="1"/>
  <c r="AA310" i="14" s="1"/>
  <c r="J106" i="16"/>
  <c r="K102" i="16"/>
  <c r="AA307" i="14" s="1"/>
  <c r="J102" i="16"/>
  <c r="Z307" i="14" s="1"/>
  <c r="K94" i="16"/>
  <c r="AA297" i="14" s="1"/>
  <c r="J94" i="16"/>
  <c r="K92" i="16"/>
  <c r="AA293" i="14" s="1"/>
  <c r="AA292" i="14" s="1"/>
  <c r="J92" i="16"/>
  <c r="K90" i="16"/>
  <c r="AA291" i="14" s="1"/>
  <c r="J90" i="16"/>
  <c r="Z291" i="14" s="1"/>
  <c r="K88" i="16"/>
  <c r="AA288" i="14" s="1"/>
  <c r="AA287" i="14" s="1"/>
  <c r="J88" i="16"/>
  <c r="K86" i="16"/>
  <c r="AA282" i="14" s="1"/>
  <c r="AA281" i="14" s="1"/>
  <c r="J86" i="16"/>
  <c r="Z282" i="14" s="1"/>
  <c r="Z281" i="14" s="1"/>
  <c r="K84" i="16"/>
  <c r="AA277" i="14" s="1"/>
  <c r="AA276" i="14" s="1"/>
  <c r="J84" i="16"/>
  <c r="K82" i="16"/>
  <c r="J82" i="16"/>
  <c r="K80" i="16"/>
  <c r="AA265" i="14" s="1"/>
  <c r="AA264" i="14" s="1"/>
  <c r="J80" i="16"/>
  <c r="K78" i="16"/>
  <c r="AA260" i="14" s="1"/>
  <c r="AA259" i="14" s="1"/>
  <c r="J78" i="16"/>
  <c r="Z260" i="14" s="1"/>
  <c r="Z259" i="14" s="1"/>
  <c r="I78" i="16"/>
  <c r="K76" i="16"/>
  <c r="AA254" i="14" s="1"/>
  <c r="AA253" i="14" s="1"/>
  <c r="J76" i="16"/>
  <c r="Z254" i="14" s="1"/>
  <c r="Z253" i="14" s="1"/>
  <c r="K74" i="16"/>
  <c r="AA248" i="14" s="1"/>
  <c r="J74" i="16"/>
  <c r="K72" i="16"/>
  <c r="AA243" i="14" s="1"/>
  <c r="AA242" i="14" s="1"/>
  <c r="J72" i="16"/>
  <c r="Z243" i="14" s="1"/>
  <c r="Z242" i="14" s="1"/>
  <c r="K70" i="16"/>
  <c r="AA235" i="14" s="1"/>
  <c r="AA234" i="14" s="1"/>
  <c r="J70" i="16"/>
  <c r="K68" i="16"/>
  <c r="AA229" i="14" s="1"/>
  <c r="AA228" i="14" s="1"/>
  <c r="J68" i="16"/>
  <c r="Z229" i="14" s="1"/>
  <c r="Z228" i="14" s="1"/>
  <c r="K66" i="16"/>
  <c r="AA223" i="14" s="1"/>
  <c r="AA222" i="14" s="1"/>
  <c r="J66" i="16"/>
  <c r="K64" i="16"/>
  <c r="AA216" i="14" s="1"/>
  <c r="AA215" i="14" s="1"/>
  <c r="J64" i="16"/>
  <c r="Z216" i="14" s="1"/>
  <c r="Z215" i="14" s="1"/>
  <c r="K58" i="16"/>
  <c r="AA198" i="14" s="1"/>
  <c r="AA197" i="14" s="1"/>
  <c r="J58" i="16"/>
  <c r="Z198" i="14" s="1"/>
  <c r="Z197" i="14" s="1"/>
  <c r="K54" i="16"/>
  <c r="AA187" i="14" s="1"/>
  <c r="AA186" i="14" s="1"/>
  <c r="J54" i="16"/>
  <c r="Z187" i="14" s="1"/>
  <c r="Z186" i="14" s="1"/>
  <c r="K50" i="16"/>
  <c r="AA178" i="14" s="1"/>
  <c r="AA177" i="14" s="1"/>
  <c r="J50" i="16"/>
  <c r="K48" i="16"/>
  <c r="AA175" i="14" s="1"/>
  <c r="AA174" i="14" s="1"/>
  <c r="J48" i="16"/>
  <c r="Z175" i="14" s="1"/>
  <c r="Z174" i="14" s="1"/>
  <c r="K46" i="16"/>
  <c r="AA169" i="14" s="1"/>
  <c r="J46" i="16"/>
  <c r="K44" i="16"/>
  <c r="AA162" i="14" s="1"/>
  <c r="J44" i="16"/>
  <c r="Z162" i="14" s="1"/>
  <c r="K42" i="16"/>
  <c r="AA155" i="14" s="1"/>
  <c r="J42" i="16"/>
  <c r="K40" i="16"/>
  <c r="AA148" i="14" s="1"/>
  <c r="J40" i="16"/>
  <c r="Z148" i="14" s="1"/>
  <c r="K38" i="16"/>
  <c r="AA141" i="14" s="1"/>
  <c r="J38" i="16"/>
  <c r="K35" i="16"/>
  <c r="AA134" i="14" s="1"/>
  <c r="M134" i="14" s="1"/>
  <c r="J35" i="16"/>
  <c r="Z134" i="14" s="1"/>
  <c r="L134" i="14" s="1"/>
  <c r="K34" i="16"/>
  <c r="AA131" i="14" s="1"/>
  <c r="J34" i="16"/>
  <c r="K32" i="16"/>
  <c r="AA127" i="14" s="1"/>
  <c r="J32" i="16"/>
  <c r="K29" i="16"/>
  <c r="AA120" i="14" s="1"/>
  <c r="J29" i="16"/>
  <c r="Z120" i="14" s="1"/>
  <c r="C34" i="16"/>
  <c r="J131" i="14" s="1"/>
  <c r="U105" i="16"/>
  <c r="T105" i="16"/>
  <c r="S105" i="16"/>
  <c r="R105" i="16"/>
  <c r="Q105" i="16"/>
  <c r="P105" i="16"/>
  <c r="O105" i="16"/>
  <c r="N105" i="16"/>
  <c r="M105" i="16"/>
  <c r="L105" i="16"/>
  <c r="AA116" i="16"/>
  <c r="AA115" i="16" s="1"/>
  <c r="Z116" i="16"/>
  <c r="Y116" i="16"/>
  <c r="Y115" i="16" s="1"/>
  <c r="X116" i="16"/>
  <c r="X115" i="16" s="1"/>
  <c r="W116" i="16"/>
  <c r="W115" i="16" s="1"/>
  <c r="AA114" i="16"/>
  <c r="AA113" i="16" s="1"/>
  <c r="Z114" i="16"/>
  <c r="Z113" i="16" s="1"/>
  <c r="Y114" i="16"/>
  <c r="Y113" i="16" s="1"/>
  <c r="X114" i="16"/>
  <c r="W114" i="16"/>
  <c r="W113" i="16" s="1"/>
  <c r="AA112" i="16"/>
  <c r="AA111" i="16" s="1"/>
  <c r="Z112" i="16"/>
  <c r="Z111" i="16" s="1"/>
  <c r="Y112" i="16"/>
  <c r="Y111" i="16" s="1"/>
  <c r="X112" i="16"/>
  <c r="W112" i="16"/>
  <c r="AA110" i="16"/>
  <c r="AA109" i="16" s="1"/>
  <c r="Z110" i="16"/>
  <c r="Z109" i="16" s="1"/>
  <c r="Y110" i="16"/>
  <c r="Y109" i="16" s="1"/>
  <c r="X110" i="16"/>
  <c r="X109" i="16" s="1"/>
  <c r="W110" i="16"/>
  <c r="W109" i="16" s="1"/>
  <c r="AA108" i="16"/>
  <c r="AA107" i="16" s="1"/>
  <c r="Z108" i="16"/>
  <c r="Z107" i="16" s="1"/>
  <c r="Y108" i="16"/>
  <c r="Y107" i="16" s="1"/>
  <c r="X108" i="16"/>
  <c r="W108" i="16"/>
  <c r="AA106" i="16"/>
  <c r="AA105" i="16" s="1"/>
  <c r="Z106" i="16"/>
  <c r="Z105" i="16" s="1"/>
  <c r="Y106" i="16"/>
  <c r="Y105" i="16" s="1"/>
  <c r="X106" i="16"/>
  <c r="W106" i="16"/>
  <c r="W105" i="16" s="1"/>
  <c r="AA104" i="16"/>
  <c r="Z104" i="16"/>
  <c r="Z103" i="16" s="1"/>
  <c r="Y104" i="16"/>
  <c r="Y103" i="16" s="1"/>
  <c r="X104" i="16"/>
  <c r="X103" i="16" s="1"/>
  <c r="W104" i="16"/>
  <c r="W103" i="16" s="1"/>
  <c r="AA102" i="16"/>
  <c r="AA101" i="16" s="1"/>
  <c r="Z102" i="16"/>
  <c r="Z101" i="16" s="1"/>
  <c r="Y102" i="16"/>
  <c r="Y101" i="16" s="1"/>
  <c r="X102" i="16"/>
  <c r="X101" i="16" s="1"/>
  <c r="W102" i="16"/>
  <c r="AA96" i="16"/>
  <c r="Z96" i="16"/>
  <c r="Z95" i="16" s="1"/>
  <c r="Y96" i="16"/>
  <c r="Y95" i="16" s="1"/>
  <c r="X96" i="16"/>
  <c r="W96" i="16"/>
  <c r="W95" i="16" s="1"/>
  <c r="AA94" i="16"/>
  <c r="AA93" i="16" s="1"/>
  <c r="Z94" i="16"/>
  <c r="Y94" i="16"/>
  <c r="Y93" i="16" s="1"/>
  <c r="X94" i="16"/>
  <c r="X93" i="16" s="1"/>
  <c r="W94" i="16"/>
  <c r="AA92" i="16"/>
  <c r="Z92" i="16"/>
  <c r="Z91" i="16" s="1"/>
  <c r="Y92" i="16"/>
  <c r="Y91" i="16" s="1"/>
  <c r="X92" i="16"/>
  <c r="W92" i="16"/>
  <c r="W91" i="16" s="1"/>
  <c r="AA90" i="16"/>
  <c r="AA89" i="16" s="1"/>
  <c r="Z90" i="16"/>
  <c r="Z89" i="16" s="1"/>
  <c r="Y90" i="16"/>
  <c r="Y89" i="16" s="1"/>
  <c r="X90" i="16"/>
  <c r="X89" i="16" s="1"/>
  <c r="W90" i="16"/>
  <c r="W89" i="16" s="1"/>
  <c r="AA88" i="16"/>
  <c r="AA87" i="16" s="1"/>
  <c r="Z88" i="16"/>
  <c r="Z87" i="16" s="1"/>
  <c r="Y88" i="16"/>
  <c r="X88" i="16"/>
  <c r="X87" i="16" s="1"/>
  <c r="W88" i="16"/>
  <c r="W87" i="16" s="1"/>
  <c r="AA86" i="16"/>
  <c r="Z86" i="16"/>
  <c r="Z85" i="16" s="1"/>
  <c r="Y86" i="16"/>
  <c r="Y85" i="16" s="1"/>
  <c r="X86" i="16"/>
  <c r="X85" i="16" s="1"/>
  <c r="W86" i="16"/>
  <c r="W85" i="16" s="1"/>
  <c r="AA84" i="16"/>
  <c r="AA83" i="16" s="1"/>
  <c r="Z84" i="16"/>
  <c r="Z83" i="16" s="1"/>
  <c r="Y84" i="16"/>
  <c r="Y83" i="16" s="1"/>
  <c r="X84" i="16"/>
  <c r="W84" i="16"/>
  <c r="AA82" i="16"/>
  <c r="AA81" i="16" s="1"/>
  <c r="Z82" i="16"/>
  <c r="Z81" i="16" s="1"/>
  <c r="Y82" i="16"/>
  <c r="Y81" i="16" s="1"/>
  <c r="X82" i="16"/>
  <c r="W82" i="16"/>
  <c r="W81" i="16" s="1"/>
  <c r="AA80" i="16"/>
  <c r="AA79" i="16" s="1"/>
  <c r="Z80" i="16"/>
  <c r="Z79" i="16" s="1"/>
  <c r="Y80" i="16"/>
  <c r="Y79" i="16" s="1"/>
  <c r="X80" i="16"/>
  <c r="X79" i="16" s="1"/>
  <c r="W80" i="16"/>
  <c r="W79" i="16" s="1"/>
  <c r="AA78" i="16"/>
  <c r="Z78" i="16"/>
  <c r="Z77" i="16" s="1"/>
  <c r="Y78" i="16"/>
  <c r="Y77" i="16" s="1"/>
  <c r="X78" i="16"/>
  <c r="X77" i="16" s="1"/>
  <c r="W78" i="16"/>
  <c r="W77" i="16" s="1"/>
  <c r="AA76" i="16"/>
  <c r="AA75" i="16" s="1"/>
  <c r="Z76" i="16"/>
  <c r="Z75" i="16" s="1"/>
  <c r="Y76" i="16"/>
  <c r="Y75" i="16" s="1"/>
  <c r="X76" i="16"/>
  <c r="W76" i="16"/>
  <c r="AA74" i="16"/>
  <c r="AA73" i="16" s="1"/>
  <c r="Z74" i="16"/>
  <c r="Z73" i="16" s="1"/>
  <c r="Y74" i="16"/>
  <c r="Y73" i="16" s="1"/>
  <c r="X74" i="16"/>
  <c r="X73" i="16" s="1"/>
  <c r="W74" i="16"/>
  <c r="AA72" i="16"/>
  <c r="AA71" i="16" s="1"/>
  <c r="Z72" i="16"/>
  <c r="Z71" i="16" s="1"/>
  <c r="Y72" i="16"/>
  <c r="Y71" i="16" s="1"/>
  <c r="X72" i="16"/>
  <c r="X71" i="16" s="1"/>
  <c r="W72" i="16"/>
  <c r="W71" i="16" s="1"/>
  <c r="AA70" i="16"/>
  <c r="AA69" i="16" s="1"/>
  <c r="Z70" i="16"/>
  <c r="Z69" i="16" s="1"/>
  <c r="Y70" i="16"/>
  <c r="Y69" i="16" s="1"/>
  <c r="X70" i="16"/>
  <c r="X69" i="16" s="1"/>
  <c r="W70" i="16"/>
  <c r="W69" i="16" s="1"/>
  <c r="AA68" i="16"/>
  <c r="Z68" i="16"/>
  <c r="Z67" i="16" s="1"/>
  <c r="Y68" i="16"/>
  <c r="Y67" i="16" s="1"/>
  <c r="X68" i="16"/>
  <c r="W68" i="16"/>
  <c r="W67" i="16" s="1"/>
  <c r="AA66" i="16"/>
  <c r="AA65" i="16" s="1"/>
  <c r="Z66" i="16"/>
  <c r="Z65" i="16" s="1"/>
  <c r="Y66" i="16"/>
  <c r="Y65" i="16" s="1"/>
  <c r="X66" i="16"/>
  <c r="X65" i="16" s="1"/>
  <c r="W66" i="16"/>
  <c r="W65" i="16" s="1"/>
  <c r="AA64" i="16"/>
  <c r="AA63" i="16" s="1"/>
  <c r="Z64" i="16"/>
  <c r="Y64" i="16"/>
  <c r="Y63" i="16" s="1"/>
  <c r="X64" i="16"/>
  <c r="X63" i="16" s="1"/>
  <c r="W64" i="16"/>
  <c r="W63" i="16" s="1"/>
  <c r="AA58" i="16"/>
  <c r="AA57" i="16" s="1"/>
  <c r="Z58" i="16"/>
  <c r="Z57" i="16" s="1"/>
  <c r="Y58" i="16"/>
  <c r="Y57" i="16" s="1"/>
  <c r="X58" i="16"/>
  <c r="X57" i="16" s="1"/>
  <c r="W58" i="16"/>
  <c r="W57" i="16" s="1"/>
  <c r="AA54" i="16"/>
  <c r="AA53" i="16" s="1"/>
  <c r="Z54" i="16"/>
  <c r="Z53" i="16" s="1"/>
  <c r="Y54" i="16"/>
  <c r="Y53" i="16" s="1"/>
  <c r="X54" i="16"/>
  <c r="W54" i="16"/>
  <c r="W53" i="16" s="1"/>
  <c r="AA50" i="16"/>
  <c r="AA49" i="16" s="1"/>
  <c r="Z50" i="16"/>
  <c r="Z49" i="16" s="1"/>
  <c r="Y50" i="16"/>
  <c r="Y49" i="16" s="1"/>
  <c r="X50" i="16"/>
  <c r="W50" i="16"/>
  <c r="W49" i="16" s="1"/>
  <c r="AA48" i="16"/>
  <c r="AA47" i="16" s="1"/>
  <c r="Z48" i="16"/>
  <c r="Z47" i="16" s="1"/>
  <c r="Y48" i="16"/>
  <c r="Y47" i="16" s="1"/>
  <c r="X48" i="16"/>
  <c r="X47" i="16" s="1"/>
  <c r="W48" i="16"/>
  <c r="W47" i="16" s="1"/>
  <c r="AA46" i="16"/>
  <c r="AA45" i="16" s="1"/>
  <c r="Z46" i="16"/>
  <c r="Z45" i="16" s="1"/>
  <c r="Y46" i="16"/>
  <c r="Y45" i="16" s="1"/>
  <c r="X46" i="16"/>
  <c r="X45" i="16" s="1"/>
  <c r="W46" i="16"/>
  <c r="AA44" i="16"/>
  <c r="Z44" i="16"/>
  <c r="Z43" i="16" s="1"/>
  <c r="Y44" i="16"/>
  <c r="Y43" i="16" s="1"/>
  <c r="X44" i="16"/>
  <c r="W44" i="16"/>
  <c r="W43" i="16" s="1"/>
  <c r="AA42" i="16"/>
  <c r="AA41" i="16" s="1"/>
  <c r="Z42" i="16"/>
  <c r="Z41" i="16" s="1"/>
  <c r="Y42" i="16"/>
  <c r="Y41" i="16" s="1"/>
  <c r="X42" i="16"/>
  <c r="W42" i="16"/>
  <c r="W41" i="16" s="1"/>
  <c r="AA40" i="16"/>
  <c r="AA39" i="16" s="1"/>
  <c r="Z40" i="16"/>
  <c r="Z39" i="16" s="1"/>
  <c r="Y40" i="16"/>
  <c r="Y39" i="16" s="1"/>
  <c r="X40" i="16"/>
  <c r="X39" i="16" s="1"/>
  <c r="W40" i="16"/>
  <c r="AA38" i="16"/>
  <c r="Z38" i="16"/>
  <c r="Y38" i="16"/>
  <c r="X38" i="16"/>
  <c r="W38" i="16"/>
  <c r="AA35" i="16"/>
  <c r="Z35" i="16"/>
  <c r="Y35" i="16"/>
  <c r="X35" i="16"/>
  <c r="W35" i="16"/>
  <c r="AA34" i="16"/>
  <c r="Z34" i="16"/>
  <c r="Y34" i="16"/>
  <c r="X34" i="16"/>
  <c r="W34" i="16"/>
  <c r="AA32" i="16"/>
  <c r="Z32" i="16"/>
  <c r="Y32" i="16"/>
  <c r="X32" i="16"/>
  <c r="W32" i="16"/>
  <c r="AA29" i="16"/>
  <c r="Z29" i="16"/>
  <c r="Y29" i="16"/>
  <c r="X29" i="16"/>
  <c r="W29" i="16"/>
  <c r="AA26" i="16"/>
  <c r="Z26" i="16"/>
  <c r="Y26" i="16"/>
  <c r="X26" i="16"/>
  <c r="W26" i="16"/>
  <c r="AA23" i="16"/>
  <c r="AA22" i="16" s="1"/>
  <c r="Z23" i="16"/>
  <c r="Z22" i="16" s="1"/>
  <c r="Y23" i="16"/>
  <c r="Y22" i="16" s="1"/>
  <c r="X23" i="16"/>
  <c r="X22" i="16" s="1"/>
  <c r="W23" i="16"/>
  <c r="W22" i="16" s="1"/>
  <c r="AA21" i="16"/>
  <c r="Z21" i="16"/>
  <c r="Y21" i="16"/>
  <c r="X21" i="16"/>
  <c r="W21" i="16"/>
  <c r="W13" i="16"/>
  <c r="X13" i="16"/>
  <c r="Y13" i="16"/>
  <c r="Z13" i="16"/>
  <c r="AA13" i="16"/>
  <c r="W14" i="16"/>
  <c r="X14" i="16"/>
  <c r="Y14" i="16"/>
  <c r="Z14" i="16"/>
  <c r="AA14" i="16"/>
  <c r="W15" i="16"/>
  <c r="X15" i="16"/>
  <c r="Y15" i="16"/>
  <c r="Z15" i="16"/>
  <c r="AA15" i="16"/>
  <c r="W16" i="16"/>
  <c r="X16" i="16"/>
  <c r="Y16" i="16"/>
  <c r="Z16" i="16"/>
  <c r="AA16" i="16"/>
  <c r="W17" i="16"/>
  <c r="X17" i="16"/>
  <c r="Y17" i="16"/>
  <c r="Z17" i="16"/>
  <c r="AA17" i="16"/>
  <c r="W18" i="16"/>
  <c r="X18" i="16"/>
  <c r="Y18" i="16"/>
  <c r="Z18" i="16"/>
  <c r="AA18" i="16"/>
  <c r="Z12" i="16"/>
  <c r="AA12" i="16"/>
  <c r="Y12" i="16"/>
  <c r="X12" i="16"/>
  <c r="W12" i="16"/>
  <c r="Z115" i="16"/>
  <c r="X111" i="16"/>
  <c r="W107" i="16"/>
  <c r="AA103" i="16"/>
  <c r="W101" i="16"/>
  <c r="AA95" i="16"/>
  <c r="W93" i="16"/>
  <c r="AA91" i="16"/>
  <c r="Y87" i="16"/>
  <c r="AA85" i="16"/>
  <c r="AB85" i="16"/>
  <c r="AD85" i="16"/>
  <c r="AE85" i="16"/>
  <c r="W83" i="16"/>
  <c r="AA77" i="16"/>
  <c r="W75" i="16"/>
  <c r="AA67" i="16"/>
  <c r="Z63" i="16"/>
  <c r="W45" i="16"/>
  <c r="AA43" i="16"/>
  <c r="W39" i="16"/>
  <c r="AB22" i="16"/>
  <c r="AD22" i="16"/>
  <c r="AE22" i="16"/>
  <c r="E105" i="16"/>
  <c r="M33" i="16"/>
  <c r="N33" i="16"/>
  <c r="O33" i="16"/>
  <c r="P33" i="16"/>
  <c r="Q33" i="16"/>
  <c r="R33" i="16"/>
  <c r="S33" i="16"/>
  <c r="T33" i="16"/>
  <c r="U33" i="16"/>
  <c r="L33" i="16"/>
  <c r="E33" i="16"/>
  <c r="F33" i="16"/>
  <c r="G33" i="16"/>
  <c r="H33" i="16"/>
  <c r="D33" i="16"/>
  <c r="J12" i="16"/>
  <c r="Z16" i="14" s="1"/>
  <c r="K12" i="16"/>
  <c r="AA16" i="14" s="1"/>
  <c r="J13" i="16"/>
  <c r="Z46" i="14" s="1"/>
  <c r="K13" i="16"/>
  <c r="AA46" i="14" s="1"/>
  <c r="J14" i="16"/>
  <c r="Z55" i="14" s="1"/>
  <c r="K14" i="16"/>
  <c r="AA55" i="14" s="1"/>
  <c r="J15" i="16"/>
  <c r="Z56" i="14" s="1"/>
  <c r="K15" i="16"/>
  <c r="AA56" i="14" s="1"/>
  <c r="J16" i="16"/>
  <c r="Z64" i="14" s="1"/>
  <c r="Z339" i="14" s="1"/>
  <c r="K16" i="16"/>
  <c r="J17" i="16"/>
  <c r="Z67" i="14" s="1"/>
  <c r="K17" i="16"/>
  <c r="AA67" i="14" s="1"/>
  <c r="J18" i="16"/>
  <c r="Z70" i="14" s="1"/>
  <c r="K18" i="16"/>
  <c r="AA70" i="14" s="1"/>
  <c r="J20" i="16"/>
  <c r="K20" i="16"/>
  <c r="J21" i="16"/>
  <c r="Z99" i="14" s="1"/>
  <c r="K21" i="16"/>
  <c r="J23" i="16"/>
  <c r="Z106" i="14" s="1"/>
  <c r="K23" i="16"/>
  <c r="AA106" i="14" s="1"/>
  <c r="J25" i="16"/>
  <c r="K25" i="16"/>
  <c r="J26" i="16"/>
  <c r="Z113" i="14" s="1"/>
  <c r="K26" i="16"/>
  <c r="AA113" i="14" s="1"/>
  <c r="J28" i="16"/>
  <c r="K28" i="16"/>
  <c r="J31" i="16"/>
  <c r="K31" i="16"/>
  <c r="J37" i="16"/>
  <c r="K37" i="16"/>
  <c r="J52" i="16"/>
  <c r="K52" i="16"/>
  <c r="J56" i="16"/>
  <c r="K56" i="16"/>
  <c r="J60" i="16"/>
  <c r="K60" i="16"/>
  <c r="J62" i="16"/>
  <c r="K62" i="16"/>
  <c r="J96" i="16"/>
  <c r="Z299" i="14" s="1"/>
  <c r="K96" i="16"/>
  <c r="AA299" i="14" s="1"/>
  <c r="J98" i="16"/>
  <c r="Z301" i="14" s="1"/>
  <c r="K98" i="16"/>
  <c r="AA301" i="14" s="1"/>
  <c r="J100" i="16"/>
  <c r="Z303" i="14" s="1"/>
  <c r="K100" i="16"/>
  <c r="AA303" i="14" s="1"/>
  <c r="J104" i="16"/>
  <c r="Z309" i="14" s="1"/>
  <c r="K104" i="16"/>
  <c r="AA309" i="14" s="1"/>
  <c r="J110" i="16"/>
  <c r="Z316" i="14" s="1"/>
  <c r="Z315" i="14" s="1"/>
  <c r="K110" i="16"/>
  <c r="AA316" i="14" s="1"/>
  <c r="AA315" i="14" s="1"/>
  <c r="E115" i="16"/>
  <c r="F115" i="16"/>
  <c r="G115" i="16"/>
  <c r="H115" i="16"/>
  <c r="L115" i="16"/>
  <c r="M115" i="16"/>
  <c r="N115" i="16"/>
  <c r="O115" i="16"/>
  <c r="P115" i="16"/>
  <c r="Q115" i="16"/>
  <c r="R115" i="16"/>
  <c r="S115" i="16"/>
  <c r="T115" i="16"/>
  <c r="U115" i="16"/>
  <c r="E113" i="16"/>
  <c r="F113" i="16"/>
  <c r="G113" i="16"/>
  <c r="H113" i="16"/>
  <c r="L113" i="16"/>
  <c r="M113" i="16"/>
  <c r="N113" i="16"/>
  <c r="O113" i="16"/>
  <c r="P113" i="16"/>
  <c r="Q113" i="16"/>
  <c r="R113" i="16"/>
  <c r="S113" i="16"/>
  <c r="T113" i="16"/>
  <c r="U113" i="16"/>
  <c r="E111" i="16"/>
  <c r="F111" i="16"/>
  <c r="G111" i="16"/>
  <c r="H111" i="16"/>
  <c r="L111" i="16"/>
  <c r="M111" i="16"/>
  <c r="N111" i="16"/>
  <c r="O111" i="16"/>
  <c r="P111" i="16"/>
  <c r="Q111" i="16"/>
  <c r="R111" i="16"/>
  <c r="S111" i="16"/>
  <c r="T111" i="16"/>
  <c r="U111" i="16"/>
  <c r="E109" i="16"/>
  <c r="F109" i="16"/>
  <c r="G109" i="16"/>
  <c r="H109" i="16"/>
  <c r="L109" i="16"/>
  <c r="M109" i="16"/>
  <c r="N109" i="16"/>
  <c r="O109" i="16"/>
  <c r="P109" i="16"/>
  <c r="Q109" i="16"/>
  <c r="R109" i="16"/>
  <c r="S109" i="16"/>
  <c r="T109" i="16"/>
  <c r="U109" i="16"/>
  <c r="E107" i="16"/>
  <c r="F107" i="16"/>
  <c r="G107" i="16"/>
  <c r="H107" i="16"/>
  <c r="M107" i="16"/>
  <c r="N107" i="16"/>
  <c r="O107" i="16"/>
  <c r="P107" i="16"/>
  <c r="Q107" i="16"/>
  <c r="R107" i="16"/>
  <c r="S107" i="16"/>
  <c r="T107" i="16"/>
  <c r="U107" i="16"/>
  <c r="E103" i="16"/>
  <c r="F103" i="16"/>
  <c r="G103" i="16"/>
  <c r="H103" i="16"/>
  <c r="L103" i="16"/>
  <c r="M103" i="16"/>
  <c r="N103" i="16"/>
  <c r="O103" i="16"/>
  <c r="P103" i="16"/>
  <c r="Q103" i="16"/>
  <c r="R103" i="16"/>
  <c r="S103" i="16"/>
  <c r="T103" i="16"/>
  <c r="U103" i="16"/>
  <c r="E101" i="16"/>
  <c r="F101" i="16"/>
  <c r="G101" i="16"/>
  <c r="H101" i="16"/>
  <c r="L101" i="16"/>
  <c r="M101" i="16"/>
  <c r="N101" i="16"/>
  <c r="O101" i="16"/>
  <c r="P101" i="16"/>
  <c r="Q101" i="16"/>
  <c r="R101" i="16"/>
  <c r="S101" i="16"/>
  <c r="T101" i="16"/>
  <c r="U101" i="16"/>
  <c r="E95" i="16"/>
  <c r="F95" i="16"/>
  <c r="G95" i="16"/>
  <c r="H95" i="16"/>
  <c r="L95" i="16"/>
  <c r="M95" i="16"/>
  <c r="N95" i="16"/>
  <c r="O95" i="16"/>
  <c r="P95" i="16"/>
  <c r="Q95" i="16"/>
  <c r="R95" i="16"/>
  <c r="S95" i="16"/>
  <c r="T95" i="16"/>
  <c r="U95" i="16"/>
  <c r="E93" i="16"/>
  <c r="F93" i="16"/>
  <c r="G93" i="16"/>
  <c r="H93" i="16"/>
  <c r="L93" i="16"/>
  <c r="M93" i="16"/>
  <c r="N93" i="16"/>
  <c r="O93" i="16"/>
  <c r="P93" i="16"/>
  <c r="Q93" i="16"/>
  <c r="R93" i="16"/>
  <c r="S93" i="16"/>
  <c r="T93" i="16"/>
  <c r="U93" i="16"/>
  <c r="E91" i="16"/>
  <c r="F91" i="16"/>
  <c r="G91" i="16"/>
  <c r="H91" i="16"/>
  <c r="L91" i="16"/>
  <c r="M91" i="16"/>
  <c r="N91" i="16"/>
  <c r="O91" i="16"/>
  <c r="P91" i="16"/>
  <c r="Q91" i="16"/>
  <c r="R91" i="16"/>
  <c r="S91" i="16"/>
  <c r="T91" i="16"/>
  <c r="U91" i="16"/>
  <c r="E89" i="16"/>
  <c r="F89" i="16"/>
  <c r="G89" i="16"/>
  <c r="H89" i="16"/>
  <c r="L89" i="16"/>
  <c r="M89" i="16"/>
  <c r="N89" i="16"/>
  <c r="O89" i="16"/>
  <c r="P89" i="16"/>
  <c r="Q89" i="16"/>
  <c r="R89" i="16"/>
  <c r="S89" i="16"/>
  <c r="T89" i="16"/>
  <c r="U89" i="16"/>
  <c r="E87" i="16"/>
  <c r="F87" i="16"/>
  <c r="G87" i="16"/>
  <c r="H87" i="16"/>
  <c r="L87" i="16"/>
  <c r="M87" i="16"/>
  <c r="N87" i="16"/>
  <c r="O87" i="16"/>
  <c r="P87" i="16"/>
  <c r="Q87" i="16"/>
  <c r="R87" i="16"/>
  <c r="S87" i="16"/>
  <c r="T87" i="16"/>
  <c r="U87" i="16"/>
  <c r="E85" i="16"/>
  <c r="F85" i="16"/>
  <c r="G85" i="16"/>
  <c r="H85" i="16"/>
  <c r="L85" i="16"/>
  <c r="M85" i="16"/>
  <c r="N85" i="16"/>
  <c r="O85" i="16"/>
  <c r="P85" i="16"/>
  <c r="Q85" i="16"/>
  <c r="R85" i="16"/>
  <c r="S85" i="16"/>
  <c r="T85" i="16"/>
  <c r="U85" i="16"/>
  <c r="E83" i="16"/>
  <c r="F83" i="16"/>
  <c r="G83" i="16"/>
  <c r="H83" i="16"/>
  <c r="L83" i="16"/>
  <c r="M83" i="16"/>
  <c r="N83" i="16"/>
  <c r="O83" i="16"/>
  <c r="P83" i="16"/>
  <c r="Q83" i="16"/>
  <c r="R83" i="16"/>
  <c r="S83" i="16"/>
  <c r="T83" i="16"/>
  <c r="U83" i="16"/>
  <c r="E81" i="16"/>
  <c r="F81" i="16"/>
  <c r="G81" i="16"/>
  <c r="H81" i="16"/>
  <c r="L81" i="16"/>
  <c r="M81" i="16"/>
  <c r="N81" i="16"/>
  <c r="O81" i="16"/>
  <c r="P81" i="16"/>
  <c r="Q81" i="16"/>
  <c r="R81" i="16"/>
  <c r="S81" i="16"/>
  <c r="T81" i="16"/>
  <c r="U81" i="16"/>
  <c r="E79" i="16"/>
  <c r="F79" i="16"/>
  <c r="G79" i="16"/>
  <c r="H79" i="16"/>
  <c r="L79" i="16"/>
  <c r="M79" i="16"/>
  <c r="N79" i="16"/>
  <c r="O79" i="16"/>
  <c r="P79" i="16"/>
  <c r="Q79" i="16"/>
  <c r="R79" i="16"/>
  <c r="S79" i="16"/>
  <c r="T79" i="16"/>
  <c r="U79" i="16"/>
  <c r="E77" i="16"/>
  <c r="F77" i="16"/>
  <c r="G77" i="16"/>
  <c r="H77" i="16"/>
  <c r="L77" i="16"/>
  <c r="M77" i="16"/>
  <c r="N77" i="16"/>
  <c r="O77" i="16"/>
  <c r="P77" i="16"/>
  <c r="Q77" i="16"/>
  <c r="R77" i="16"/>
  <c r="S77" i="16"/>
  <c r="T77" i="16"/>
  <c r="U77" i="16"/>
  <c r="E75" i="16"/>
  <c r="F75" i="16"/>
  <c r="G75" i="16"/>
  <c r="H75" i="16"/>
  <c r="L75" i="16"/>
  <c r="M75" i="16"/>
  <c r="N75" i="16"/>
  <c r="O75" i="16"/>
  <c r="P75" i="16"/>
  <c r="Q75" i="16"/>
  <c r="R75" i="16"/>
  <c r="S75" i="16"/>
  <c r="T75" i="16"/>
  <c r="U75" i="16"/>
  <c r="E73" i="16"/>
  <c r="F73" i="16"/>
  <c r="G73" i="16"/>
  <c r="H73" i="16"/>
  <c r="L73" i="16"/>
  <c r="M73" i="16"/>
  <c r="N73" i="16"/>
  <c r="O73" i="16"/>
  <c r="P73" i="16"/>
  <c r="Q73" i="16"/>
  <c r="R73" i="16"/>
  <c r="S73" i="16"/>
  <c r="T73" i="16"/>
  <c r="U73" i="16"/>
  <c r="E71" i="16"/>
  <c r="F71" i="16"/>
  <c r="G71" i="16"/>
  <c r="H71" i="16"/>
  <c r="L71" i="16"/>
  <c r="M71" i="16"/>
  <c r="N71" i="16"/>
  <c r="O71" i="16"/>
  <c r="P71" i="16"/>
  <c r="Q71" i="16"/>
  <c r="R71" i="16"/>
  <c r="S71" i="16"/>
  <c r="T71" i="16"/>
  <c r="U71" i="16"/>
  <c r="E69" i="16"/>
  <c r="F69" i="16"/>
  <c r="G69" i="16"/>
  <c r="H69" i="16"/>
  <c r="L69" i="16"/>
  <c r="M69" i="16"/>
  <c r="N69" i="16"/>
  <c r="O69" i="16"/>
  <c r="P69" i="16"/>
  <c r="Q69" i="16"/>
  <c r="R69" i="16"/>
  <c r="S69" i="16"/>
  <c r="T69" i="16"/>
  <c r="U69" i="16"/>
  <c r="E67" i="16"/>
  <c r="F67" i="16"/>
  <c r="G67" i="16"/>
  <c r="H67" i="16"/>
  <c r="L67" i="16"/>
  <c r="M67" i="16"/>
  <c r="N67" i="16"/>
  <c r="O67" i="16"/>
  <c r="P67" i="16"/>
  <c r="Q67" i="16"/>
  <c r="R67" i="16"/>
  <c r="S67" i="16"/>
  <c r="T67" i="16"/>
  <c r="U67" i="16"/>
  <c r="E65" i="16"/>
  <c r="F65" i="16"/>
  <c r="G65" i="16"/>
  <c r="H65" i="16"/>
  <c r="L65" i="16"/>
  <c r="M65" i="16"/>
  <c r="N65" i="16"/>
  <c r="O65" i="16"/>
  <c r="P65" i="16"/>
  <c r="Q65" i="16"/>
  <c r="R65" i="16"/>
  <c r="S65" i="16"/>
  <c r="T65" i="16"/>
  <c r="U65" i="16"/>
  <c r="E63" i="16"/>
  <c r="F63" i="16"/>
  <c r="G63" i="16"/>
  <c r="H63" i="16"/>
  <c r="L63" i="16"/>
  <c r="M63" i="16"/>
  <c r="N63" i="16"/>
  <c r="O63" i="16"/>
  <c r="P63" i="16"/>
  <c r="Q63" i="16"/>
  <c r="R63" i="16"/>
  <c r="S63" i="16"/>
  <c r="T63" i="16"/>
  <c r="U63" i="16"/>
  <c r="E57" i="16"/>
  <c r="F57" i="16"/>
  <c r="G57" i="16"/>
  <c r="H57" i="16"/>
  <c r="L57" i="16"/>
  <c r="M57" i="16"/>
  <c r="N57" i="16"/>
  <c r="O57" i="16"/>
  <c r="P57" i="16"/>
  <c r="Q57" i="16"/>
  <c r="R57" i="16"/>
  <c r="S57" i="16"/>
  <c r="T57" i="16"/>
  <c r="U57" i="16"/>
  <c r="E53" i="16"/>
  <c r="F53" i="16"/>
  <c r="G53" i="16"/>
  <c r="H53" i="16"/>
  <c r="L53" i="16"/>
  <c r="M53" i="16"/>
  <c r="N53" i="16"/>
  <c r="O53" i="16"/>
  <c r="P53" i="16"/>
  <c r="Q53" i="16"/>
  <c r="R53" i="16"/>
  <c r="S53" i="16"/>
  <c r="T53" i="16"/>
  <c r="U53" i="16"/>
  <c r="E49" i="16"/>
  <c r="F49" i="16"/>
  <c r="G49" i="16"/>
  <c r="H49" i="16"/>
  <c r="L49" i="16"/>
  <c r="M49" i="16"/>
  <c r="N49" i="16"/>
  <c r="O49" i="16"/>
  <c r="P49" i="16"/>
  <c r="Q49" i="16"/>
  <c r="R49" i="16"/>
  <c r="S49" i="16"/>
  <c r="T49" i="16"/>
  <c r="U49" i="16"/>
  <c r="E47" i="16"/>
  <c r="F47" i="16"/>
  <c r="G47" i="16"/>
  <c r="H47" i="16"/>
  <c r="L47" i="16"/>
  <c r="M47" i="16"/>
  <c r="N47" i="16"/>
  <c r="O47" i="16"/>
  <c r="P47" i="16"/>
  <c r="Q47" i="16"/>
  <c r="R47" i="16"/>
  <c r="S47" i="16"/>
  <c r="T47" i="16"/>
  <c r="U47" i="16"/>
  <c r="E45" i="16"/>
  <c r="F45" i="16"/>
  <c r="G45" i="16"/>
  <c r="H45" i="16"/>
  <c r="L45" i="16"/>
  <c r="M45" i="16"/>
  <c r="N45" i="16"/>
  <c r="O45" i="16"/>
  <c r="P45" i="16"/>
  <c r="Q45" i="16"/>
  <c r="R45" i="16"/>
  <c r="S45" i="16"/>
  <c r="T45" i="16"/>
  <c r="U45" i="16"/>
  <c r="E43" i="16"/>
  <c r="F43" i="16"/>
  <c r="G43" i="16"/>
  <c r="H43" i="16"/>
  <c r="L43" i="16"/>
  <c r="M43" i="16"/>
  <c r="N43" i="16"/>
  <c r="O43" i="16"/>
  <c r="P43" i="16"/>
  <c r="Q43" i="16"/>
  <c r="R43" i="16"/>
  <c r="S43" i="16"/>
  <c r="T43" i="16"/>
  <c r="U43" i="16"/>
  <c r="E41" i="16"/>
  <c r="F41" i="16"/>
  <c r="G41" i="16"/>
  <c r="H41" i="16"/>
  <c r="L41" i="16"/>
  <c r="M41" i="16"/>
  <c r="N41" i="16"/>
  <c r="O41" i="16"/>
  <c r="P41" i="16"/>
  <c r="Q41" i="16"/>
  <c r="R41" i="16"/>
  <c r="S41" i="16"/>
  <c r="T41" i="16"/>
  <c r="U41" i="16"/>
  <c r="E39" i="16"/>
  <c r="F39" i="16"/>
  <c r="G39" i="16"/>
  <c r="H39" i="16"/>
  <c r="L39" i="16"/>
  <c r="M39" i="16"/>
  <c r="N39" i="16"/>
  <c r="O39" i="16"/>
  <c r="P39" i="16"/>
  <c r="Q39" i="16"/>
  <c r="R39" i="16"/>
  <c r="S39" i="16"/>
  <c r="T39" i="16"/>
  <c r="U39" i="16"/>
  <c r="E36" i="16"/>
  <c r="F36" i="16"/>
  <c r="G36" i="16"/>
  <c r="H36" i="16"/>
  <c r="L36" i="16"/>
  <c r="M36" i="16"/>
  <c r="N36" i="16"/>
  <c r="O36" i="16"/>
  <c r="P36" i="16"/>
  <c r="Q36" i="16"/>
  <c r="R36" i="16"/>
  <c r="S36" i="16"/>
  <c r="T36" i="16"/>
  <c r="U36" i="16"/>
  <c r="E30" i="16"/>
  <c r="F30" i="16"/>
  <c r="G30" i="16"/>
  <c r="H30" i="16"/>
  <c r="L30" i="16"/>
  <c r="M30" i="16"/>
  <c r="N30" i="16"/>
  <c r="O30" i="16"/>
  <c r="P30" i="16"/>
  <c r="Q30" i="16"/>
  <c r="R30" i="16"/>
  <c r="S30" i="16"/>
  <c r="T30" i="16"/>
  <c r="U30" i="16"/>
  <c r="E27" i="16"/>
  <c r="F27" i="16"/>
  <c r="G27" i="16"/>
  <c r="H27" i="16"/>
  <c r="L27" i="16"/>
  <c r="M27" i="16"/>
  <c r="N27" i="16"/>
  <c r="O27" i="16"/>
  <c r="P27" i="16"/>
  <c r="Q27" i="16"/>
  <c r="R27" i="16"/>
  <c r="S27" i="16"/>
  <c r="T27" i="16"/>
  <c r="U27" i="16"/>
  <c r="E24" i="16"/>
  <c r="F24" i="16"/>
  <c r="G24" i="16"/>
  <c r="H24" i="16"/>
  <c r="L24" i="16"/>
  <c r="M24" i="16"/>
  <c r="N24" i="16"/>
  <c r="O24" i="16"/>
  <c r="P24" i="16"/>
  <c r="Q24" i="16"/>
  <c r="R24" i="16"/>
  <c r="S24" i="16"/>
  <c r="T24" i="16"/>
  <c r="U24" i="16"/>
  <c r="E22" i="16"/>
  <c r="F22" i="16"/>
  <c r="G22" i="16"/>
  <c r="H22" i="16"/>
  <c r="L22" i="16"/>
  <c r="M22" i="16"/>
  <c r="N22" i="16"/>
  <c r="O22" i="16"/>
  <c r="P22" i="16"/>
  <c r="Q22" i="16"/>
  <c r="R22" i="16"/>
  <c r="S22" i="16"/>
  <c r="T22" i="16"/>
  <c r="U22" i="16"/>
  <c r="E19" i="16"/>
  <c r="F19" i="16"/>
  <c r="G19" i="16"/>
  <c r="H19" i="16"/>
  <c r="L19" i="16"/>
  <c r="M19" i="16"/>
  <c r="N19" i="16"/>
  <c r="O19" i="16"/>
  <c r="P19" i="16"/>
  <c r="Q19" i="16"/>
  <c r="R19" i="16"/>
  <c r="S19" i="16"/>
  <c r="T19" i="16"/>
  <c r="U19" i="16"/>
  <c r="E11" i="16"/>
  <c r="F11" i="16"/>
  <c r="G11" i="16"/>
  <c r="H11" i="16"/>
  <c r="L11" i="16"/>
  <c r="M11" i="16"/>
  <c r="N11" i="16"/>
  <c r="O11" i="16"/>
  <c r="P11" i="16"/>
  <c r="Q11" i="16"/>
  <c r="T11" i="16"/>
  <c r="U11" i="16"/>
  <c r="X122" i="18"/>
  <c r="Z122" i="18"/>
  <c r="AA122" i="18"/>
  <c r="W117" i="18"/>
  <c r="V117" i="18"/>
  <c r="V116" i="18" s="1"/>
  <c r="U117" i="18"/>
  <c r="U116" i="18" s="1"/>
  <c r="T117" i="18"/>
  <c r="T116" i="18" s="1"/>
  <c r="W115" i="18"/>
  <c r="W114" i="18" s="1"/>
  <c r="V115" i="18"/>
  <c r="V114" i="18" s="1"/>
  <c r="U115" i="18"/>
  <c r="U114" i="18" s="1"/>
  <c r="T115" i="18"/>
  <c r="T114" i="18" s="1"/>
  <c r="W113" i="18"/>
  <c r="W112" i="18" s="1"/>
  <c r="V113" i="18"/>
  <c r="V112" i="18" s="1"/>
  <c r="U113" i="18"/>
  <c r="U112" i="18" s="1"/>
  <c r="T113" i="18"/>
  <c r="T112" i="18" s="1"/>
  <c r="W111" i="18"/>
  <c r="V111" i="18"/>
  <c r="U111" i="18"/>
  <c r="U110" i="18" s="1"/>
  <c r="T111" i="18"/>
  <c r="T110" i="18" s="1"/>
  <c r="W109" i="18"/>
  <c r="W108" i="18" s="1"/>
  <c r="V109" i="18"/>
  <c r="U109" i="18"/>
  <c r="U108" i="18" s="1"/>
  <c r="T109" i="18"/>
  <c r="W107" i="18"/>
  <c r="W106" i="18" s="1"/>
  <c r="V107" i="18"/>
  <c r="V106" i="18" s="1"/>
  <c r="U107" i="18"/>
  <c r="U106" i="18" s="1"/>
  <c r="T107" i="18"/>
  <c r="W105" i="18"/>
  <c r="W104" i="18" s="1"/>
  <c r="V105" i="18"/>
  <c r="U105" i="18"/>
  <c r="U104" i="18" s="1"/>
  <c r="T105" i="18"/>
  <c r="W103" i="18"/>
  <c r="V103" i="18"/>
  <c r="U103" i="18"/>
  <c r="U102" i="18" s="1"/>
  <c r="T103" i="18"/>
  <c r="W101" i="18"/>
  <c r="V101" i="18"/>
  <c r="V100" i="18" s="1"/>
  <c r="U101" i="18"/>
  <c r="U100" i="18" s="1"/>
  <c r="T101" i="18"/>
  <c r="W99" i="18"/>
  <c r="W98" i="18" s="1"/>
  <c r="V99" i="18"/>
  <c r="V98" i="18" s="1"/>
  <c r="U99" i="18"/>
  <c r="U98" i="18" s="1"/>
  <c r="T99" i="18"/>
  <c r="W97" i="18"/>
  <c r="W96" i="18" s="1"/>
  <c r="V97" i="18"/>
  <c r="V96" i="18" s="1"/>
  <c r="U97" i="18"/>
  <c r="T97" i="18"/>
  <c r="W95" i="18"/>
  <c r="W94" i="18" s="1"/>
  <c r="V95" i="18"/>
  <c r="V94" i="18" s="1"/>
  <c r="U95" i="18"/>
  <c r="U94" i="18" s="1"/>
  <c r="T95" i="18"/>
  <c r="W93" i="18"/>
  <c r="V93" i="18"/>
  <c r="V92" i="18" s="1"/>
  <c r="U93" i="18"/>
  <c r="U92" i="18" s="1"/>
  <c r="T93" i="18"/>
  <c r="W91" i="18"/>
  <c r="V91" i="18"/>
  <c r="V90" i="18" s="1"/>
  <c r="U91" i="18"/>
  <c r="U90" i="18" s="1"/>
  <c r="T91" i="18"/>
  <c r="W89" i="18"/>
  <c r="W88" i="18" s="1"/>
  <c r="V89" i="18"/>
  <c r="V88" i="18" s="1"/>
  <c r="U89" i="18"/>
  <c r="U88" i="18" s="1"/>
  <c r="T89" i="18"/>
  <c r="W87" i="18"/>
  <c r="W86" i="18" s="1"/>
  <c r="V87" i="18"/>
  <c r="U87" i="18"/>
  <c r="T87" i="18"/>
  <c r="W85" i="18"/>
  <c r="V85" i="18"/>
  <c r="V84" i="18" s="1"/>
  <c r="U85" i="18"/>
  <c r="U84" i="18" s="1"/>
  <c r="T85" i="18"/>
  <c r="W83" i="18"/>
  <c r="W82" i="18" s="1"/>
  <c r="V83" i="18"/>
  <c r="V82" i="18" s="1"/>
  <c r="U83" i="18"/>
  <c r="U82" i="18" s="1"/>
  <c r="T83" i="18"/>
  <c r="W81" i="18"/>
  <c r="V81" i="18"/>
  <c r="V80" i="18" s="1"/>
  <c r="U81" i="18"/>
  <c r="T81" i="18"/>
  <c r="W79" i="18"/>
  <c r="W78" i="18" s="1"/>
  <c r="V79" i="18"/>
  <c r="V78" i="18" s="1"/>
  <c r="U79" i="18"/>
  <c r="U78" i="18" s="1"/>
  <c r="T79" i="18"/>
  <c r="W77" i="18"/>
  <c r="W76" i="18" s="1"/>
  <c r="V77" i="18"/>
  <c r="V76" i="18" s="1"/>
  <c r="U77" i="18"/>
  <c r="U76" i="18" s="1"/>
  <c r="T77" i="18"/>
  <c r="W75" i="18"/>
  <c r="W74" i="18" s="1"/>
  <c r="V75" i="18"/>
  <c r="V74" i="18" s="1"/>
  <c r="U75" i="18"/>
  <c r="T75" i="18"/>
  <c r="W73" i="18"/>
  <c r="V73" i="18"/>
  <c r="V72" i="18" s="1"/>
  <c r="U73" i="18"/>
  <c r="T73" i="18"/>
  <c r="W71" i="18"/>
  <c r="W70" i="18" s="1"/>
  <c r="V71" i="18"/>
  <c r="V70" i="18" s="1"/>
  <c r="U71" i="18"/>
  <c r="U70" i="18" s="1"/>
  <c r="T71" i="18"/>
  <c r="W69" i="18"/>
  <c r="W68" i="18" s="1"/>
  <c r="V69" i="18"/>
  <c r="U69" i="18"/>
  <c r="U68" i="18" s="1"/>
  <c r="T69" i="18"/>
  <c r="W67" i="18"/>
  <c r="W66" i="18" s="1"/>
  <c r="V67" i="18"/>
  <c r="V66" i="18" s="1"/>
  <c r="U67" i="18"/>
  <c r="T67" i="18"/>
  <c r="W65" i="18"/>
  <c r="W64" i="18" s="1"/>
  <c r="V65" i="18"/>
  <c r="U65" i="18"/>
  <c r="U64" i="18" s="1"/>
  <c r="T65" i="18"/>
  <c r="W63" i="18"/>
  <c r="W62" i="18" s="1"/>
  <c r="V63" i="18"/>
  <c r="U63" i="18"/>
  <c r="T63" i="18"/>
  <c r="W61" i="18"/>
  <c r="W60" i="18" s="1"/>
  <c r="V61" i="18"/>
  <c r="V60" i="18" s="1"/>
  <c r="U61" i="18"/>
  <c r="U60" i="18" s="1"/>
  <c r="T61" i="18"/>
  <c r="W59" i="18"/>
  <c r="W58" i="18" s="1"/>
  <c r="V59" i="18"/>
  <c r="V58" i="18" s="1"/>
  <c r="U59" i="18"/>
  <c r="U58" i="18" s="1"/>
  <c r="T59" i="18"/>
  <c r="W57" i="18"/>
  <c r="W56" i="18" s="1"/>
  <c r="V57" i="18"/>
  <c r="V56" i="18" s="1"/>
  <c r="U57" i="18"/>
  <c r="T57" i="18"/>
  <c r="W55" i="18"/>
  <c r="V55" i="18"/>
  <c r="V54" i="18" s="1"/>
  <c r="U55" i="18"/>
  <c r="T55" i="18"/>
  <c r="W53" i="18"/>
  <c r="V53" i="18"/>
  <c r="V52" i="18" s="1"/>
  <c r="U53" i="18"/>
  <c r="U52" i="18" s="1"/>
  <c r="T53" i="18"/>
  <c r="W51" i="18"/>
  <c r="W50" i="18" s="1"/>
  <c r="V51" i="18"/>
  <c r="V50" i="18" s="1"/>
  <c r="U51" i="18"/>
  <c r="T51" i="18"/>
  <c r="W49" i="18"/>
  <c r="W48" i="18" s="1"/>
  <c r="V49" i="18"/>
  <c r="V48" i="18" s="1"/>
  <c r="U49" i="18"/>
  <c r="U48" i="18" s="1"/>
  <c r="T49" i="18"/>
  <c r="W47" i="18"/>
  <c r="W46" i="18" s="1"/>
  <c r="V47" i="18"/>
  <c r="V46" i="18" s="1"/>
  <c r="U47" i="18"/>
  <c r="U46" i="18" s="1"/>
  <c r="T47" i="18"/>
  <c r="W45" i="18"/>
  <c r="V45" i="18"/>
  <c r="V44" i="18" s="1"/>
  <c r="U45" i="18"/>
  <c r="U44" i="18" s="1"/>
  <c r="T45" i="18"/>
  <c r="W43" i="18"/>
  <c r="V43" i="18"/>
  <c r="U43" i="18"/>
  <c r="T43" i="18"/>
  <c r="W42" i="18"/>
  <c r="W41" i="18" s="1"/>
  <c r="V42" i="18"/>
  <c r="U42" i="18"/>
  <c r="T42" i="18"/>
  <c r="W40" i="18"/>
  <c r="V40" i="18"/>
  <c r="U40" i="18"/>
  <c r="T40" i="18"/>
  <c r="W39" i="18"/>
  <c r="V39" i="18"/>
  <c r="U39" i="18"/>
  <c r="U38" i="18" s="1"/>
  <c r="T39" i="18"/>
  <c r="W37" i="18"/>
  <c r="V37" i="18"/>
  <c r="U37" i="18"/>
  <c r="T37" i="18"/>
  <c r="W36" i="18"/>
  <c r="V36" i="18"/>
  <c r="U36" i="18"/>
  <c r="T36" i="18"/>
  <c r="W34" i="18"/>
  <c r="W33" i="18" s="1"/>
  <c r="V34" i="18"/>
  <c r="V33" i="18" s="1"/>
  <c r="U34" i="18"/>
  <c r="U33" i="18" s="1"/>
  <c r="T34" i="18"/>
  <c r="W32" i="18"/>
  <c r="V32" i="18"/>
  <c r="U32" i="18"/>
  <c r="T32" i="18"/>
  <c r="W31" i="18"/>
  <c r="V31" i="18"/>
  <c r="U31" i="18"/>
  <c r="T31" i="18"/>
  <c r="W29" i="18"/>
  <c r="W28" i="18" s="1"/>
  <c r="V29" i="18"/>
  <c r="V28" i="18" s="1"/>
  <c r="U29" i="18"/>
  <c r="U28" i="18" s="1"/>
  <c r="T29" i="18"/>
  <c r="W27" i="18"/>
  <c r="W25" i="18" s="1"/>
  <c r="V27" i="18"/>
  <c r="U27" i="18"/>
  <c r="T27" i="18"/>
  <c r="W26" i="18"/>
  <c r="V26" i="18"/>
  <c r="U26" i="18"/>
  <c r="T26" i="18"/>
  <c r="W24" i="18"/>
  <c r="V24" i="18"/>
  <c r="U24" i="18"/>
  <c r="T24" i="18"/>
  <c r="W23" i="18"/>
  <c r="V23" i="18"/>
  <c r="U23" i="18"/>
  <c r="U22" i="18" s="1"/>
  <c r="T23" i="18"/>
  <c r="W21" i="18"/>
  <c r="V21" i="18"/>
  <c r="U21" i="18"/>
  <c r="T21" i="18"/>
  <c r="W20" i="18"/>
  <c r="V20" i="18"/>
  <c r="U20" i="18"/>
  <c r="U19" i="18" s="1"/>
  <c r="T20" i="18"/>
  <c r="W18" i="18"/>
  <c r="V18" i="18"/>
  <c r="U18" i="18"/>
  <c r="T18" i="18"/>
  <c r="W17" i="18"/>
  <c r="V17" i="18"/>
  <c r="U17" i="18"/>
  <c r="T17" i="18"/>
  <c r="W15" i="18"/>
  <c r="V15" i="18"/>
  <c r="U15" i="18"/>
  <c r="T15" i="18"/>
  <c r="W14" i="18"/>
  <c r="V14" i="18"/>
  <c r="U14" i="18"/>
  <c r="T14" i="18"/>
  <c r="W116" i="18"/>
  <c r="V110" i="18"/>
  <c r="W110" i="18"/>
  <c r="V108" i="18"/>
  <c r="V104" i="18"/>
  <c r="V102" i="18"/>
  <c r="W102" i="18"/>
  <c r="W100" i="18"/>
  <c r="U96" i="18"/>
  <c r="W92" i="18"/>
  <c r="W90" i="18"/>
  <c r="U86" i="18"/>
  <c r="V86" i="18"/>
  <c r="W84" i="18"/>
  <c r="U80" i="18"/>
  <c r="W80" i="18"/>
  <c r="X80" i="18"/>
  <c r="Z80" i="18"/>
  <c r="AA80" i="18"/>
  <c r="U74" i="18"/>
  <c r="U72" i="18"/>
  <c r="W72" i="18"/>
  <c r="V68" i="18"/>
  <c r="U66" i="18"/>
  <c r="V64" i="18"/>
  <c r="U62" i="18"/>
  <c r="V62" i="18"/>
  <c r="X60" i="18"/>
  <c r="Z60" i="18"/>
  <c r="AA60" i="18"/>
  <c r="U56" i="18"/>
  <c r="U54" i="18"/>
  <c r="W54" i="18"/>
  <c r="W52" i="18"/>
  <c r="U50" i="18"/>
  <c r="W44" i="18"/>
  <c r="W19" i="18"/>
  <c r="W16" i="18"/>
  <c r="H27" i="18"/>
  <c r="W13" i="18"/>
  <c r="V13" i="18"/>
  <c r="U13" i="18"/>
  <c r="T13" i="18"/>
  <c r="R22" i="18"/>
  <c r="Q22" i="18"/>
  <c r="P22" i="18"/>
  <c r="O22" i="18"/>
  <c r="N22" i="18"/>
  <c r="M22" i="18"/>
  <c r="L22" i="18"/>
  <c r="R19" i="18"/>
  <c r="Q19" i="18"/>
  <c r="P19" i="18"/>
  <c r="O19" i="18"/>
  <c r="N19" i="18"/>
  <c r="M19" i="18"/>
  <c r="L19" i="18"/>
  <c r="I13" i="18"/>
  <c r="J13" i="18"/>
  <c r="H13" i="18" s="1"/>
  <c r="I14" i="18"/>
  <c r="J14" i="18"/>
  <c r="I15" i="18"/>
  <c r="J15" i="18"/>
  <c r="H15" i="18" s="1"/>
  <c r="I17" i="18"/>
  <c r="J17" i="18"/>
  <c r="I18" i="18"/>
  <c r="J18" i="18"/>
  <c r="I20" i="18"/>
  <c r="J20" i="18"/>
  <c r="I21" i="18"/>
  <c r="J21" i="18"/>
  <c r="I23" i="18"/>
  <c r="J23" i="18"/>
  <c r="H23" i="18" s="1"/>
  <c r="I24" i="18"/>
  <c r="J24" i="18"/>
  <c r="I26" i="18"/>
  <c r="J26" i="18"/>
  <c r="I27" i="18"/>
  <c r="J27" i="18"/>
  <c r="I29" i="18"/>
  <c r="J29" i="18"/>
  <c r="I31" i="18"/>
  <c r="J31" i="18"/>
  <c r="I32" i="18"/>
  <c r="J32" i="18"/>
  <c r="I34" i="18"/>
  <c r="J34" i="18"/>
  <c r="I36" i="18"/>
  <c r="J36" i="18"/>
  <c r="I37" i="18"/>
  <c r="J37" i="18"/>
  <c r="I39" i="18"/>
  <c r="J39" i="18"/>
  <c r="H39" i="18" s="1"/>
  <c r="I40" i="18"/>
  <c r="J40" i="18"/>
  <c r="I42" i="18"/>
  <c r="J42" i="18"/>
  <c r="I43" i="18"/>
  <c r="J43" i="18"/>
  <c r="I45" i="18"/>
  <c r="J45" i="18"/>
  <c r="I47" i="18"/>
  <c r="J47" i="18"/>
  <c r="I49" i="18"/>
  <c r="J49" i="18"/>
  <c r="I51" i="18"/>
  <c r="J51" i="18"/>
  <c r="I53" i="18"/>
  <c r="J53" i="18"/>
  <c r="I55" i="18"/>
  <c r="J55" i="18"/>
  <c r="I57" i="18"/>
  <c r="J57" i="18"/>
  <c r="I59" i="18"/>
  <c r="J59" i="18"/>
  <c r="I61" i="18"/>
  <c r="J61" i="18"/>
  <c r="I63" i="18"/>
  <c r="J63" i="18"/>
  <c r="I65" i="18"/>
  <c r="J65" i="18"/>
  <c r="S65" i="18" s="1"/>
  <c r="S64" i="18" s="1"/>
  <c r="I67" i="18"/>
  <c r="J67" i="18"/>
  <c r="I69" i="18"/>
  <c r="J69" i="18"/>
  <c r="I71" i="18"/>
  <c r="J71" i="18"/>
  <c r="I73" i="18"/>
  <c r="J73" i="18"/>
  <c r="I75" i="18"/>
  <c r="J75" i="18"/>
  <c r="I77" i="18"/>
  <c r="J77" i="18"/>
  <c r="I79" i="18"/>
  <c r="J79" i="18"/>
  <c r="I81" i="18"/>
  <c r="J81" i="18"/>
  <c r="I83" i="18"/>
  <c r="J83" i="18"/>
  <c r="I85" i="18"/>
  <c r="J85" i="18"/>
  <c r="I87" i="18"/>
  <c r="J87" i="18"/>
  <c r="I89" i="18"/>
  <c r="J89" i="18"/>
  <c r="I91" i="18"/>
  <c r="J91" i="18"/>
  <c r="I93" i="18"/>
  <c r="J93" i="18"/>
  <c r="I95" i="18"/>
  <c r="J95" i="18"/>
  <c r="I97" i="18"/>
  <c r="J97" i="18"/>
  <c r="I99" i="18"/>
  <c r="J99" i="18"/>
  <c r="I101" i="18"/>
  <c r="J101" i="18"/>
  <c r="I103" i="18"/>
  <c r="J103" i="18"/>
  <c r="I105" i="18"/>
  <c r="J105" i="18"/>
  <c r="I107" i="18"/>
  <c r="J107" i="18"/>
  <c r="I109" i="18"/>
  <c r="J109" i="18"/>
  <c r="I111" i="18"/>
  <c r="J111" i="18"/>
  <c r="I113" i="18"/>
  <c r="J113" i="18"/>
  <c r="I115" i="18"/>
  <c r="J115" i="18"/>
  <c r="I117" i="18"/>
  <c r="J117" i="18"/>
  <c r="E116" i="18"/>
  <c r="F116" i="18"/>
  <c r="G116" i="18"/>
  <c r="K116" i="18"/>
  <c r="L116" i="18"/>
  <c r="M116" i="18"/>
  <c r="N116" i="18"/>
  <c r="O116" i="18"/>
  <c r="P116" i="18"/>
  <c r="Q116" i="18"/>
  <c r="R116" i="18"/>
  <c r="E114" i="18"/>
  <c r="F114" i="18"/>
  <c r="G114" i="18"/>
  <c r="K114" i="18"/>
  <c r="L114" i="18"/>
  <c r="M114" i="18"/>
  <c r="N114" i="18"/>
  <c r="O114" i="18"/>
  <c r="P114" i="18"/>
  <c r="Q114" i="18"/>
  <c r="R114" i="18"/>
  <c r="E112" i="18"/>
  <c r="F112" i="18"/>
  <c r="G112" i="18"/>
  <c r="K112" i="18"/>
  <c r="L112" i="18"/>
  <c r="M112" i="18"/>
  <c r="N112" i="18"/>
  <c r="O112" i="18"/>
  <c r="P112" i="18"/>
  <c r="Q112" i="18"/>
  <c r="R112" i="18"/>
  <c r="E110" i="18"/>
  <c r="F110" i="18"/>
  <c r="G110" i="18"/>
  <c r="K110" i="18"/>
  <c r="L110" i="18"/>
  <c r="M110" i="18"/>
  <c r="N110" i="18"/>
  <c r="O110" i="18"/>
  <c r="P110" i="18"/>
  <c r="Q110" i="18"/>
  <c r="R110" i="18"/>
  <c r="E108" i="18"/>
  <c r="F108" i="18"/>
  <c r="G108" i="18"/>
  <c r="K108" i="18"/>
  <c r="L108" i="18"/>
  <c r="M108" i="18"/>
  <c r="N108" i="18"/>
  <c r="O108" i="18"/>
  <c r="P108" i="18"/>
  <c r="Q108" i="18"/>
  <c r="R108" i="18"/>
  <c r="E106" i="18"/>
  <c r="F106" i="18"/>
  <c r="G106" i="18"/>
  <c r="K106" i="18"/>
  <c r="L106" i="18"/>
  <c r="M106" i="18"/>
  <c r="N106" i="18"/>
  <c r="O106" i="18"/>
  <c r="P106" i="18"/>
  <c r="Q106" i="18"/>
  <c r="R106" i="18"/>
  <c r="E104" i="18"/>
  <c r="F104" i="18"/>
  <c r="G104" i="18"/>
  <c r="K104" i="18"/>
  <c r="L104" i="18"/>
  <c r="M104" i="18"/>
  <c r="N104" i="18"/>
  <c r="O104" i="18"/>
  <c r="P104" i="18"/>
  <c r="Q104" i="18"/>
  <c r="R104" i="18"/>
  <c r="E102" i="18"/>
  <c r="F102" i="18"/>
  <c r="G102" i="18"/>
  <c r="K102" i="18"/>
  <c r="L102" i="18"/>
  <c r="M102" i="18"/>
  <c r="N102" i="18"/>
  <c r="O102" i="18"/>
  <c r="P102" i="18"/>
  <c r="Q102" i="18"/>
  <c r="R102" i="18"/>
  <c r="E100" i="18"/>
  <c r="F100" i="18"/>
  <c r="G100" i="18"/>
  <c r="K100" i="18"/>
  <c r="L100" i="18"/>
  <c r="M100" i="18"/>
  <c r="N100" i="18"/>
  <c r="O100" i="18"/>
  <c r="P100" i="18"/>
  <c r="Q100" i="18"/>
  <c r="R100" i="18"/>
  <c r="E98" i="18"/>
  <c r="F98" i="18"/>
  <c r="G98" i="18"/>
  <c r="K98" i="18"/>
  <c r="L98" i="18"/>
  <c r="M98" i="18"/>
  <c r="N98" i="18"/>
  <c r="O98" i="18"/>
  <c r="P98" i="18"/>
  <c r="Q98" i="18"/>
  <c r="R98" i="18"/>
  <c r="E96" i="18"/>
  <c r="F96" i="18"/>
  <c r="G96" i="18"/>
  <c r="K96" i="18"/>
  <c r="L96" i="18"/>
  <c r="M96" i="18"/>
  <c r="N96" i="18"/>
  <c r="O96" i="18"/>
  <c r="P96" i="18"/>
  <c r="Q96" i="18"/>
  <c r="R96" i="18"/>
  <c r="E94" i="18"/>
  <c r="F94" i="18"/>
  <c r="G94" i="18"/>
  <c r="K94" i="18"/>
  <c r="L94" i="18"/>
  <c r="M94" i="18"/>
  <c r="N94" i="18"/>
  <c r="O94" i="18"/>
  <c r="P94" i="18"/>
  <c r="Q94" i="18"/>
  <c r="R94" i="18"/>
  <c r="E92" i="18"/>
  <c r="F92" i="18"/>
  <c r="G92" i="18"/>
  <c r="K92" i="18"/>
  <c r="L92" i="18"/>
  <c r="M92" i="18"/>
  <c r="N92" i="18"/>
  <c r="O92" i="18"/>
  <c r="P92" i="18"/>
  <c r="Q92" i="18"/>
  <c r="R92" i="18"/>
  <c r="D92" i="18"/>
  <c r="D94" i="18"/>
  <c r="D96" i="18"/>
  <c r="D98" i="18"/>
  <c r="D100" i="18"/>
  <c r="D102" i="18"/>
  <c r="D104" i="18"/>
  <c r="D106" i="18"/>
  <c r="D108" i="18"/>
  <c r="D110" i="18"/>
  <c r="D112" i="18"/>
  <c r="D114" i="18"/>
  <c r="D116" i="18"/>
  <c r="E90" i="18"/>
  <c r="F90" i="18"/>
  <c r="G90" i="18"/>
  <c r="K90" i="18"/>
  <c r="L90" i="18"/>
  <c r="M90" i="18"/>
  <c r="N90" i="18"/>
  <c r="O90" i="18"/>
  <c r="P90" i="18"/>
  <c r="Q90" i="18"/>
  <c r="R90" i="18"/>
  <c r="E88" i="18"/>
  <c r="F88" i="18"/>
  <c r="G88" i="18"/>
  <c r="K88" i="18"/>
  <c r="L88" i="18"/>
  <c r="M88" i="18"/>
  <c r="N88" i="18"/>
  <c r="O88" i="18"/>
  <c r="P88" i="18"/>
  <c r="Q88" i="18"/>
  <c r="R88" i="18"/>
  <c r="E86" i="18"/>
  <c r="F86" i="18"/>
  <c r="G86" i="18"/>
  <c r="K86" i="18"/>
  <c r="L86" i="18"/>
  <c r="M86" i="18"/>
  <c r="N86" i="18"/>
  <c r="O86" i="18"/>
  <c r="P86" i="18"/>
  <c r="Q86" i="18"/>
  <c r="R86" i="18"/>
  <c r="E84" i="18"/>
  <c r="F84" i="18"/>
  <c r="G84" i="18"/>
  <c r="K84" i="18"/>
  <c r="L84" i="18"/>
  <c r="M84" i="18"/>
  <c r="N84" i="18"/>
  <c r="O84" i="18"/>
  <c r="P84" i="18"/>
  <c r="Q84" i="18"/>
  <c r="R84" i="18"/>
  <c r="E82" i="18"/>
  <c r="F82" i="18"/>
  <c r="G82" i="18"/>
  <c r="K82" i="18"/>
  <c r="I82" i="18" s="1"/>
  <c r="L82" i="18"/>
  <c r="M82" i="18"/>
  <c r="N82" i="18"/>
  <c r="O82" i="18"/>
  <c r="P82" i="18"/>
  <c r="Q82" i="18"/>
  <c r="R82" i="18"/>
  <c r="E80" i="18"/>
  <c r="F80" i="18"/>
  <c r="G80" i="18"/>
  <c r="K80" i="18"/>
  <c r="L80" i="18"/>
  <c r="M80" i="18"/>
  <c r="N80" i="18"/>
  <c r="O80" i="18"/>
  <c r="P80" i="18"/>
  <c r="Q80" i="18"/>
  <c r="R80" i="18"/>
  <c r="E78" i="18"/>
  <c r="F78" i="18"/>
  <c r="G78" i="18"/>
  <c r="K78" i="18"/>
  <c r="L78" i="18"/>
  <c r="M78" i="18"/>
  <c r="N78" i="18"/>
  <c r="O78" i="18"/>
  <c r="P78" i="18"/>
  <c r="Q78" i="18"/>
  <c r="R78" i="18"/>
  <c r="E76" i="18"/>
  <c r="F76" i="18"/>
  <c r="G76" i="18"/>
  <c r="K76" i="18"/>
  <c r="L76" i="18"/>
  <c r="M76" i="18"/>
  <c r="N76" i="18"/>
  <c r="O76" i="18"/>
  <c r="P76" i="18"/>
  <c r="Q76" i="18"/>
  <c r="R76" i="18"/>
  <c r="E74" i="18"/>
  <c r="F74" i="18"/>
  <c r="G74" i="18"/>
  <c r="K74" i="18"/>
  <c r="L74" i="18"/>
  <c r="M74" i="18"/>
  <c r="N74" i="18"/>
  <c r="O74" i="18"/>
  <c r="P74" i="18"/>
  <c r="Q74" i="18"/>
  <c r="R74" i="18"/>
  <c r="E72" i="18"/>
  <c r="F72" i="18"/>
  <c r="G72" i="18"/>
  <c r="K72" i="18"/>
  <c r="L72" i="18"/>
  <c r="M72" i="18"/>
  <c r="N72" i="18"/>
  <c r="O72" i="18"/>
  <c r="P72" i="18"/>
  <c r="Q72" i="18"/>
  <c r="R72" i="18"/>
  <c r="E70" i="18"/>
  <c r="F70" i="18"/>
  <c r="G70" i="18"/>
  <c r="K70" i="18"/>
  <c r="L70" i="18"/>
  <c r="M70" i="18"/>
  <c r="N70" i="18"/>
  <c r="O70" i="18"/>
  <c r="P70" i="18"/>
  <c r="Q70" i="18"/>
  <c r="R70" i="18"/>
  <c r="E68" i="18"/>
  <c r="F68" i="18"/>
  <c r="G68" i="18"/>
  <c r="K68" i="18"/>
  <c r="L68" i="18"/>
  <c r="M68" i="18"/>
  <c r="N68" i="18"/>
  <c r="O68" i="18"/>
  <c r="P68" i="18"/>
  <c r="Q68" i="18"/>
  <c r="R68" i="18"/>
  <c r="E66" i="18"/>
  <c r="F66" i="18"/>
  <c r="G66" i="18"/>
  <c r="K66" i="18"/>
  <c r="L66" i="18"/>
  <c r="M66" i="18"/>
  <c r="N66" i="18"/>
  <c r="O66" i="18"/>
  <c r="P66" i="18"/>
  <c r="Q66" i="18"/>
  <c r="R66" i="18"/>
  <c r="E64" i="18"/>
  <c r="F64" i="18"/>
  <c r="G64" i="18"/>
  <c r="K64" i="18"/>
  <c r="L64" i="18"/>
  <c r="M64" i="18"/>
  <c r="N64" i="18"/>
  <c r="O64" i="18"/>
  <c r="P64" i="18"/>
  <c r="Q64" i="18"/>
  <c r="R64" i="18"/>
  <c r="E62" i="18"/>
  <c r="F62" i="18"/>
  <c r="G62" i="18"/>
  <c r="K62" i="18"/>
  <c r="L62" i="18"/>
  <c r="M62" i="18"/>
  <c r="N62" i="18"/>
  <c r="O62" i="18"/>
  <c r="P62" i="18"/>
  <c r="Q62" i="18"/>
  <c r="R62" i="18"/>
  <c r="E60" i="18"/>
  <c r="F60" i="18"/>
  <c r="G60" i="18"/>
  <c r="K60" i="18"/>
  <c r="L60" i="18"/>
  <c r="M60" i="18"/>
  <c r="N60" i="18"/>
  <c r="O60" i="18"/>
  <c r="P60" i="18"/>
  <c r="Q60" i="18"/>
  <c r="R60" i="18"/>
  <c r="E58" i="18"/>
  <c r="F58" i="18"/>
  <c r="G58" i="18"/>
  <c r="K58" i="18"/>
  <c r="L58" i="18"/>
  <c r="M58" i="18"/>
  <c r="N58" i="18"/>
  <c r="O58" i="18"/>
  <c r="P58" i="18"/>
  <c r="Q58" i="18"/>
  <c r="R58" i="18"/>
  <c r="E56" i="18"/>
  <c r="F56" i="18"/>
  <c r="G56" i="18"/>
  <c r="K56" i="18"/>
  <c r="L56" i="18"/>
  <c r="J56" i="18" s="1"/>
  <c r="M56" i="18"/>
  <c r="N56" i="18"/>
  <c r="O56" i="18"/>
  <c r="P56" i="18"/>
  <c r="Q56" i="18"/>
  <c r="R56" i="18"/>
  <c r="E54" i="18"/>
  <c r="F54" i="18"/>
  <c r="G54" i="18"/>
  <c r="K54" i="18"/>
  <c r="L54" i="18"/>
  <c r="M54" i="18"/>
  <c r="N54" i="18"/>
  <c r="O54" i="18"/>
  <c r="P54" i="18"/>
  <c r="Q54" i="18"/>
  <c r="R54" i="18"/>
  <c r="E52" i="18"/>
  <c r="F52" i="18"/>
  <c r="G52" i="18"/>
  <c r="K52" i="18"/>
  <c r="L52" i="18"/>
  <c r="M52" i="18"/>
  <c r="N52" i="18"/>
  <c r="O52" i="18"/>
  <c r="P52" i="18"/>
  <c r="Q52" i="18"/>
  <c r="R52" i="18"/>
  <c r="E50" i="18"/>
  <c r="F50" i="18"/>
  <c r="G50" i="18"/>
  <c r="K50" i="18"/>
  <c r="L50" i="18"/>
  <c r="M50" i="18"/>
  <c r="N50" i="18"/>
  <c r="O50" i="18"/>
  <c r="P50" i="18"/>
  <c r="Q50" i="18"/>
  <c r="R50" i="18"/>
  <c r="E48" i="18"/>
  <c r="F48" i="18"/>
  <c r="G48" i="18"/>
  <c r="K48" i="18"/>
  <c r="L48" i="18"/>
  <c r="M48" i="18"/>
  <c r="N48" i="18"/>
  <c r="O48" i="18"/>
  <c r="P48" i="18"/>
  <c r="Q48" i="18"/>
  <c r="R48" i="18"/>
  <c r="E46" i="18"/>
  <c r="F46" i="18"/>
  <c r="G46" i="18"/>
  <c r="K46" i="18"/>
  <c r="L46" i="18"/>
  <c r="M46" i="18"/>
  <c r="N46" i="18"/>
  <c r="O46" i="18"/>
  <c r="P46" i="18"/>
  <c r="Q46" i="18"/>
  <c r="R46" i="18"/>
  <c r="E44" i="18"/>
  <c r="F44" i="18"/>
  <c r="G44" i="18"/>
  <c r="K44" i="18"/>
  <c r="L44" i="18"/>
  <c r="M44" i="18"/>
  <c r="N44" i="18"/>
  <c r="O44" i="18"/>
  <c r="P44" i="18"/>
  <c r="Q44" i="18"/>
  <c r="R44" i="18"/>
  <c r="E41" i="18"/>
  <c r="F41" i="18"/>
  <c r="G41" i="18"/>
  <c r="K41" i="18"/>
  <c r="L41" i="18"/>
  <c r="M41" i="18"/>
  <c r="N41" i="18"/>
  <c r="O41" i="18"/>
  <c r="P41" i="18"/>
  <c r="Q41" i="18"/>
  <c r="R41" i="18"/>
  <c r="E38" i="18"/>
  <c r="F38" i="18"/>
  <c r="G38" i="18"/>
  <c r="K38" i="18"/>
  <c r="L38" i="18"/>
  <c r="M38" i="18"/>
  <c r="N38" i="18"/>
  <c r="O38" i="18"/>
  <c r="P38" i="18"/>
  <c r="Q38" i="18"/>
  <c r="R38" i="18"/>
  <c r="E35" i="18"/>
  <c r="F35" i="18"/>
  <c r="G35" i="18"/>
  <c r="K35" i="18"/>
  <c r="L35" i="18"/>
  <c r="M35" i="18"/>
  <c r="N35" i="18"/>
  <c r="O35" i="18"/>
  <c r="P35" i="18"/>
  <c r="Q35" i="18"/>
  <c r="R35" i="18"/>
  <c r="E33" i="18"/>
  <c r="F33" i="18"/>
  <c r="G33" i="18"/>
  <c r="K33" i="18"/>
  <c r="L33" i="18"/>
  <c r="M33" i="18"/>
  <c r="N33" i="18"/>
  <c r="O33" i="18"/>
  <c r="P33" i="18"/>
  <c r="Q33" i="18"/>
  <c r="R33" i="18"/>
  <c r="E30" i="18"/>
  <c r="F30" i="18"/>
  <c r="G30" i="18"/>
  <c r="K30" i="18"/>
  <c r="I30" i="18" s="1"/>
  <c r="L30" i="18"/>
  <c r="M30" i="18"/>
  <c r="N30" i="18"/>
  <c r="O30" i="18"/>
  <c r="P30" i="18"/>
  <c r="Q30" i="18"/>
  <c r="R30" i="18"/>
  <c r="E28" i="18"/>
  <c r="F28" i="18"/>
  <c r="G28" i="18"/>
  <c r="K28" i="18"/>
  <c r="L28" i="18"/>
  <c r="M28" i="18"/>
  <c r="N28" i="18"/>
  <c r="O28" i="18"/>
  <c r="P28" i="18"/>
  <c r="Q28" i="18"/>
  <c r="R28" i="18"/>
  <c r="E25" i="18"/>
  <c r="F25" i="18"/>
  <c r="G25" i="18"/>
  <c r="K25" i="18"/>
  <c r="L25" i="18"/>
  <c r="M25" i="18"/>
  <c r="N25" i="18"/>
  <c r="O25" i="18"/>
  <c r="P25" i="18"/>
  <c r="Q25" i="18"/>
  <c r="R25" i="18"/>
  <c r="K22" i="18"/>
  <c r="K19" i="18"/>
  <c r="L16" i="18"/>
  <c r="M16" i="18"/>
  <c r="N16" i="18"/>
  <c r="O16" i="18"/>
  <c r="P16" i="18"/>
  <c r="P118" i="18" s="1"/>
  <c r="Q16" i="18"/>
  <c r="R16" i="18"/>
  <c r="K16" i="18"/>
  <c r="R12" i="18"/>
  <c r="Q12" i="18"/>
  <c r="P12" i="18"/>
  <c r="O12" i="18"/>
  <c r="N12" i="18"/>
  <c r="M12" i="18"/>
  <c r="L12" i="18"/>
  <c r="K12" i="18"/>
  <c r="C117" i="18"/>
  <c r="S117" i="18" s="1"/>
  <c r="S116" i="18" s="1"/>
  <c r="C115" i="18"/>
  <c r="C113" i="18"/>
  <c r="C111" i="18"/>
  <c r="C109" i="18"/>
  <c r="S109" i="18" s="1"/>
  <c r="S108" i="18" s="1"/>
  <c r="C107" i="18"/>
  <c r="C105" i="18"/>
  <c r="C103" i="18"/>
  <c r="C101" i="18"/>
  <c r="S101" i="18" s="1"/>
  <c r="S100" i="18" s="1"/>
  <c r="C99" i="18"/>
  <c r="C97" i="18"/>
  <c r="S97" i="18" s="1"/>
  <c r="S96" i="18" s="1"/>
  <c r="C95" i="18"/>
  <c r="C93" i="18"/>
  <c r="S93" i="18" s="1"/>
  <c r="S92" i="18" s="1"/>
  <c r="C91" i="18"/>
  <c r="C89" i="18"/>
  <c r="C87" i="18"/>
  <c r="C85" i="18"/>
  <c r="S85" i="18" s="1"/>
  <c r="S84" i="18" s="1"/>
  <c r="C83" i="18"/>
  <c r="C81" i="18"/>
  <c r="C79" i="18"/>
  <c r="C77" i="18"/>
  <c r="S77" i="18" s="1"/>
  <c r="S76" i="18" s="1"/>
  <c r="C75" i="18"/>
  <c r="C73" i="18"/>
  <c r="S73" i="18" s="1"/>
  <c r="S72" i="18" s="1"/>
  <c r="C71" i="18"/>
  <c r="C69" i="18"/>
  <c r="S69" i="18" s="1"/>
  <c r="S68" i="18" s="1"/>
  <c r="C67" i="18"/>
  <c r="C65" i="18"/>
  <c r="C63" i="18"/>
  <c r="C61" i="18"/>
  <c r="S61" i="18" s="1"/>
  <c r="S60" i="18" s="1"/>
  <c r="C59" i="18"/>
  <c r="C57" i="18"/>
  <c r="C55" i="18"/>
  <c r="C53" i="18"/>
  <c r="S53" i="18" s="1"/>
  <c r="S52" i="18" s="1"/>
  <c r="C51" i="18"/>
  <c r="C49" i="18"/>
  <c r="C47" i="18"/>
  <c r="C45" i="18"/>
  <c r="S45" i="18" s="1"/>
  <c r="S44" i="18" s="1"/>
  <c r="C34" i="18"/>
  <c r="C29" i="18"/>
  <c r="C43" i="18"/>
  <c r="C42" i="18"/>
  <c r="C40" i="18"/>
  <c r="C39" i="18"/>
  <c r="C37" i="18"/>
  <c r="S37" i="18" s="1"/>
  <c r="C36" i="18"/>
  <c r="C32" i="18"/>
  <c r="C31" i="18"/>
  <c r="S31" i="18" s="1"/>
  <c r="C27" i="18"/>
  <c r="S27" i="18" s="1"/>
  <c r="C26" i="18"/>
  <c r="S26" i="18" s="1"/>
  <c r="S25" i="18" s="1"/>
  <c r="C24" i="18"/>
  <c r="C23" i="18"/>
  <c r="C21" i="18"/>
  <c r="C20" i="18"/>
  <c r="C18" i="18"/>
  <c r="C17" i="18"/>
  <c r="S36" i="18" l="1"/>
  <c r="S35" i="18" s="1"/>
  <c r="N120" i="18"/>
  <c r="I50" i="18"/>
  <c r="I41" i="18"/>
  <c r="I66" i="18"/>
  <c r="J88" i="18"/>
  <c r="J19" i="18"/>
  <c r="J72" i="18"/>
  <c r="S42" i="18"/>
  <c r="U16" i="18"/>
  <c r="U25" i="18"/>
  <c r="U35" i="18"/>
  <c r="S105" i="18"/>
  <c r="S104" i="18" s="1"/>
  <c r="H31" i="18"/>
  <c r="W35" i="18"/>
  <c r="AA341" i="14"/>
  <c r="N350" i="14"/>
  <c r="I350" i="14"/>
  <c r="X350" i="14"/>
  <c r="T350" i="14"/>
  <c r="V334" i="14"/>
  <c r="V345" i="14" s="1"/>
  <c r="V350" i="14"/>
  <c r="Y350" i="14"/>
  <c r="U350" i="14"/>
  <c r="W350" i="14"/>
  <c r="O350" i="14"/>
  <c r="E15" i="14"/>
  <c r="G350" i="14"/>
  <c r="H350" i="14"/>
  <c r="AA130" i="14"/>
  <c r="L301" i="14"/>
  <c r="Z300" i="14"/>
  <c r="I74" i="16"/>
  <c r="Z248" i="14"/>
  <c r="Z313" i="14"/>
  <c r="L313" i="14" s="1"/>
  <c r="L314" i="14"/>
  <c r="M303" i="14"/>
  <c r="AA302" i="14"/>
  <c r="M302" i="14" s="1"/>
  <c r="AA298" i="14"/>
  <c r="M298" i="14" s="1"/>
  <c r="M299" i="14"/>
  <c r="M113" i="14"/>
  <c r="AA109" i="14"/>
  <c r="M106" i="14"/>
  <c r="AA102" i="14"/>
  <c r="AA340" i="14"/>
  <c r="AA338" i="14"/>
  <c r="W33" i="16"/>
  <c r="AA33" i="16"/>
  <c r="V94" i="16"/>
  <c r="V93" i="16" s="1"/>
  <c r="V112" i="16"/>
  <c r="V111" i="16" s="1"/>
  <c r="K105" i="16"/>
  <c r="I32" i="16"/>
  <c r="Z127" i="14"/>
  <c r="K134" i="14"/>
  <c r="L148" i="14"/>
  <c r="Z144" i="14"/>
  <c r="L162" i="14"/>
  <c r="Z158" i="14"/>
  <c r="M248" i="14"/>
  <c r="AA247" i="14"/>
  <c r="M247" i="14" s="1"/>
  <c r="Z290" i="14"/>
  <c r="L290" i="14" s="1"/>
  <c r="L291" i="14"/>
  <c r="I94" i="16"/>
  <c r="Z297" i="14"/>
  <c r="M307" i="14"/>
  <c r="AA306" i="14"/>
  <c r="M306" i="14" s="1"/>
  <c r="M314" i="14"/>
  <c r="AA313" i="14"/>
  <c r="M313" i="14" s="1"/>
  <c r="Z15" i="14"/>
  <c r="M141" i="14"/>
  <c r="AA137" i="14"/>
  <c r="I70" i="16"/>
  <c r="Z235" i="14"/>
  <c r="Z234" i="14" s="1"/>
  <c r="L303" i="14"/>
  <c r="Z302" i="14"/>
  <c r="L302" i="14" s="1"/>
  <c r="L299" i="14"/>
  <c r="K299" i="14" s="1"/>
  <c r="Z298" i="14"/>
  <c r="L298" i="14" s="1"/>
  <c r="L113" i="14"/>
  <c r="Z109" i="14"/>
  <c r="L106" i="14"/>
  <c r="Z102" i="14"/>
  <c r="M127" i="14"/>
  <c r="AA123" i="14"/>
  <c r="M148" i="14"/>
  <c r="AA144" i="14"/>
  <c r="M162" i="14"/>
  <c r="AA158" i="14"/>
  <c r="AA290" i="14"/>
  <c r="M290" i="14" s="1"/>
  <c r="M291" i="14"/>
  <c r="M297" i="14"/>
  <c r="AA296" i="14"/>
  <c r="M296" i="14" s="1"/>
  <c r="I106" i="16"/>
  <c r="Z311" i="14"/>
  <c r="Z310" i="14" s="1"/>
  <c r="I112" i="16"/>
  <c r="Z321" i="14"/>
  <c r="I116" i="16"/>
  <c r="Z332" i="14"/>
  <c r="K65" i="16"/>
  <c r="Z308" i="14"/>
  <c r="L308" i="14" s="1"/>
  <c r="L309" i="14"/>
  <c r="Z94" i="14"/>
  <c r="L99" i="14"/>
  <c r="L55" i="14"/>
  <c r="M120" i="14"/>
  <c r="AA116" i="14"/>
  <c r="AA151" i="14"/>
  <c r="M155" i="14"/>
  <c r="M169" i="14"/>
  <c r="AA165" i="14"/>
  <c r="I66" i="16"/>
  <c r="Z223" i="14"/>
  <c r="Z222" i="14" s="1"/>
  <c r="L307" i="14"/>
  <c r="Z306" i="14"/>
  <c r="L306" i="14" s="1"/>
  <c r="I114" i="16"/>
  <c r="Z324" i="14"/>
  <c r="Z323" i="14" s="1"/>
  <c r="J39" i="16"/>
  <c r="J57" i="16"/>
  <c r="J71" i="16"/>
  <c r="I71" i="16" s="1"/>
  <c r="M309" i="14"/>
  <c r="AA308" i="14"/>
  <c r="M308" i="14" s="1"/>
  <c r="M301" i="14"/>
  <c r="AA300" i="14"/>
  <c r="M300" i="14" s="1"/>
  <c r="I37" i="16"/>
  <c r="I21" i="16"/>
  <c r="AA99" i="14"/>
  <c r="AA336" i="14" s="1"/>
  <c r="I16" i="16"/>
  <c r="AA64" i="14"/>
  <c r="AA339" i="14" s="1"/>
  <c r="M55" i="14"/>
  <c r="AA337" i="14"/>
  <c r="AA335" i="14"/>
  <c r="L120" i="14"/>
  <c r="Z116" i="14"/>
  <c r="I34" i="16"/>
  <c r="Z131" i="14"/>
  <c r="Z130" i="14" s="1"/>
  <c r="I38" i="16"/>
  <c r="Z141" i="14"/>
  <c r="I42" i="16"/>
  <c r="Z155" i="14"/>
  <c r="I46" i="16"/>
  <c r="Z169" i="14"/>
  <c r="I50" i="16"/>
  <c r="Z178" i="14"/>
  <c r="Z177" i="14" s="1"/>
  <c r="I58" i="16"/>
  <c r="I80" i="16"/>
  <c r="Z265" i="14"/>
  <c r="Z264" i="14" s="1"/>
  <c r="I84" i="16"/>
  <c r="Z277" i="14"/>
  <c r="Z276" i="14" s="1"/>
  <c r="I88" i="16"/>
  <c r="Z288" i="14"/>
  <c r="Z287" i="14" s="1"/>
  <c r="I92" i="16"/>
  <c r="Z293" i="14"/>
  <c r="Z292" i="14" s="1"/>
  <c r="I102" i="16"/>
  <c r="AA320" i="14"/>
  <c r="M320" i="14" s="1"/>
  <c r="M321" i="14"/>
  <c r="M332" i="14"/>
  <c r="AA331" i="14"/>
  <c r="M331" i="14" s="1"/>
  <c r="Y334" i="14"/>
  <c r="Y345" i="14" s="1"/>
  <c r="U334" i="14"/>
  <c r="U345" i="14" s="1"/>
  <c r="M172" i="14"/>
  <c r="N334" i="14"/>
  <c r="N345" i="14" s="1"/>
  <c r="X334" i="14"/>
  <c r="X345" i="14" s="1"/>
  <c r="T334" i="14"/>
  <c r="T345" i="14" s="1"/>
  <c r="L172" i="14"/>
  <c r="M304" i="14"/>
  <c r="W334" i="14"/>
  <c r="W345" i="14" s="1"/>
  <c r="O334" i="14"/>
  <c r="O345" i="14" s="1"/>
  <c r="L300" i="14"/>
  <c r="L304" i="14"/>
  <c r="F15" i="14"/>
  <c r="C13" i="14"/>
  <c r="J35" i="18"/>
  <c r="H117" i="18"/>
  <c r="H113" i="18"/>
  <c r="H109" i="18"/>
  <c r="H105" i="18"/>
  <c r="H101" i="18"/>
  <c r="H97" i="18"/>
  <c r="H93" i="18"/>
  <c r="H89" i="18"/>
  <c r="H85" i="18"/>
  <c r="H81" i="18"/>
  <c r="H77" i="18"/>
  <c r="H73" i="18"/>
  <c r="H69" i="18"/>
  <c r="H65" i="18"/>
  <c r="H61" i="18"/>
  <c r="H57" i="18"/>
  <c r="H53" i="18"/>
  <c r="H49" i="18"/>
  <c r="H45" i="18"/>
  <c r="H42" i="18"/>
  <c r="H36" i="18"/>
  <c r="H32" i="18"/>
  <c r="H29" i="18"/>
  <c r="H26" i="18"/>
  <c r="V16" i="18"/>
  <c r="V22" i="18"/>
  <c r="S49" i="18"/>
  <c r="S48" i="18" s="1"/>
  <c r="S89" i="18"/>
  <c r="S88" i="18" s="1"/>
  <c r="V38" i="18"/>
  <c r="J16" i="18"/>
  <c r="U30" i="18"/>
  <c r="S23" i="18"/>
  <c r="S39" i="18"/>
  <c r="S29" i="18"/>
  <c r="S28" i="18" s="1"/>
  <c r="S57" i="18"/>
  <c r="S56" i="18" s="1"/>
  <c r="S81" i="18"/>
  <c r="S80" i="18" s="1"/>
  <c r="S113" i="18"/>
  <c r="S112" i="18" s="1"/>
  <c r="I22" i="18"/>
  <c r="H22" i="18" s="1"/>
  <c r="S18" i="18"/>
  <c r="S24" i="18"/>
  <c r="S32" i="18"/>
  <c r="S30" i="18" s="1"/>
  <c r="S40" i="18"/>
  <c r="S38" i="18" s="1"/>
  <c r="S34" i="18"/>
  <c r="S33" i="18" s="1"/>
  <c r="S51" i="18"/>
  <c r="S50" i="18" s="1"/>
  <c r="S59" i="18"/>
  <c r="S58" i="18" s="1"/>
  <c r="S67" i="18"/>
  <c r="S66" i="18" s="1"/>
  <c r="S75" i="18"/>
  <c r="S74" i="18" s="1"/>
  <c r="S83" i="18"/>
  <c r="S82" i="18" s="1"/>
  <c r="S91" i="18"/>
  <c r="S90" i="18" s="1"/>
  <c r="S99" i="18"/>
  <c r="S98" i="18" s="1"/>
  <c r="S107" i="18"/>
  <c r="S106" i="18" s="1"/>
  <c r="S115" i="18"/>
  <c r="S114" i="18" s="1"/>
  <c r="F120" i="18"/>
  <c r="J30" i="18"/>
  <c r="H30" i="18" s="1"/>
  <c r="J41" i="18"/>
  <c r="H41" i="18" s="1"/>
  <c r="I44" i="18"/>
  <c r="I52" i="18"/>
  <c r="I60" i="18"/>
  <c r="I68" i="18"/>
  <c r="I76" i="18"/>
  <c r="J82" i="18"/>
  <c r="J90" i="18"/>
  <c r="I94" i="18"/>
  <c r="H94" i="18" s="1"/>
  <c r="H115" i="18"/>
  <c r="H111" i="18"/>
  <c r="H107" i="18"/>
  <c r="H103" i="18"/>
  <c r="H99" i="18"/>
  <c r="H95" i="18"/>
  <c r="H91" i="18"/>
  <c r="H87" i="18"/>
  <c r="H83" i="18"/>
  <c r="H79" i="18"/>
  <c r="H75" i="18"/>
  <c r="H71" i="18"/>
  <c r="H67" i="18"/>
  <c r="H63" i="18"/>
  <c r="H59" i="18"/>
  <c r="H55" i="18"/>
  <c r="H51" i="18"/>
  <c r="H47" i="18"/>
  <c r="H43" i="18"/>
  <c r="H40" i="18"/>
  <c r="H37" i="18"/>
  <c r="H34" i="18"/>
  <c r="H24" i="18"/>
  <c r="H18" i="18"/>
  <c r="I52" i="16"/>
  <c r="I17" i="16"/>
  <c r="I13" i="16"/>
  <c r="T119" i="16"/>
  <c r="P119" i="16"/>
  <c r="L119" i="16"/>
  <c r="E119" i="16"/>
  <c r="R119" i="16"/>
  <c r="N119" i="16"/>
  <c r="J22" i="16"/>
  <c r="J24" i="16"/>
  <c r="J41" i="16"/>
  <c r="J73" i="16"/>
  <c r="J89" i="16"/>
  <c r="I62" i="16"/>
  <c r="K33" i="16"/>
  <c r="V92" i="16"/>
  <c r="V91" i="16" s="1"/>
  <c r="K77" i="16"/>
  <c r="I98" i="16"/>
  <c r="I31" i="16"/>
  <c r="I15" i="16"/>
  <c r="I110" i="16"/>
  <c r="I100" i="16"/>
  <c r="I96" i="16"/>
  <c r="V29" i="16"/>
  <c r="Z33" i="16"/>
  <c r="Y33" i="16"/>
  <c r="I35" i="16"/>
  <c r="I40" i="16"/>
  <c r="I44" i="16"/>
  <c r="I48" i="16"/>
  <c r="I54" i="16"/>
  <c r="I82" i="16"/>
  <c r="I86" i="16"/>
  <c r="I90" i="16"/>
  <c r="I108" i="16"/>
  <c r="J87" i="16"/>
  <c r="J107" i="16"/>
  <c r="V90" i="16"/>
  <c r="V89" i="16" s="1"/>
  <c r="J105" i="16"/>
  <c r="I105" i="16" s="1"/>
  <c r="I29" i="16"/>
  <c r="I64" i="16"/>
  <c r="I68" i="16"/>
  <c r="I72" i="16"/>
  <c r="I76" i="16"/>
  <c r="U119" i="16"/>
  <c r="Q119" i="16"/>
  <c r="M119" i="16"/>
  <c r="S119" i="16"/>
  <c r="O119" i="16"/>
  <c r="K41" i="16"/>
  <c r="K45" i="16"/>
  <c r="K73" i="16"/>
  <c r="K107" i="16"/>
  <c r="K19" i="16"/>
  <c r="K30" i="16"/>
  <c r="J36" i="16"/>
  <c r="J45" i="16"/>
  <c r="J49" i="16"/>
  <c r="J65" i="16"/>
  <c r="I65" i="16" s="1"/>
  <c r="J69" i="16"/>
  <c r="J77" i="16"/>
  <c r="I77" i="16" s="1"/>
  <c r="J81" i="16"/>
  <c r="J85" i="16"/>
  <c r="J93" i="16"/>
  <c r="J101" i="16"/>
  <c r="J111" i="16"/>
  <c r="J33" i="16"/>
  <c r="Z93" i="16"/>
  <c r="W111" i="16"/>
  <c r="V21" i="16"/>
  <c r="V32" i="16"/>
  <c r="V40" i="16"/>
  <c r="V39" i="16" s="1"/>
  <c r="V48" i="16"/>
  <c r="V47" i="16" s="1"/>
  <c r="V64" i="16"/>
  <c r="V63" i="16" s="1"/>
  <c r="V66" i="16"/>
  <c r="V65" i="16" s="1"/>
  <c r="V72" i="16"/>
  <c r="V71" i="16" s="1"/>
  <c r="V74" i="16"/>
  <c r="V73" i="16" s="1"/>
  <c r="V80" i="16"/>
  <c r="V79" i="16" s="1"/>
  <c r="V88" i="16"/>
  <c r="V87" i="16" s="1"/>
  <c r="V104" i="16"/>
  <c r="V103" i="16" s="1"/>
  <c r="K36" i="16"/>
  <c r="K49" i="16"/>
  <c r="K57" i="16"/>
  <c r="Y11" i="16"/>
  <c r="J19" i="16"/>
  <c r="J30" i="16"/>
  <c r="I30" i="16" s="1"/>
  <c r="K39" i="16"/>
  <c r="I39" i="16" s="1"/>
  <c r="K43" i="16"/>
  <c r="K47" i="16"/>
  <c r="K53" i="16"/>
  <c r="K63" i="16"/>
  <c r="K67" i="16"/>
  <c r="K69" i="16"/>
  <c r="K71" i="16"/>
  <c r="K75" i="16"/>
  <c r="K79" i="16"/>
  <c r="K81" i="16"/>
  <c r="K83" i="16"/>
  <c r="K85" i="16"/>
  <c r="K87" i="16"/>
  <c r="K89" i="16"/>
  <c r="K91" i="16"/>
  <c r="K95" i="16"/>
  <c r="K101" i="16"/>
  <c r="K109" i="16"/>
  <c r="K111" i="16"/>
  <c r="I111" i="16" s="1"/>
  <c r="K113" i="16"/>
  <c r="K115" i="16"/>
  <c r="I20" i="16"/>
  <c r="V26" i="16"/>
  <c r="V42" i="16"/>
  <c r="V41" i="16" s="1"/>
  <c r="V50" i="16"/>
  <c r="V49" i="16" s="1"/>
  <c r="V82" i="16"/>
  <c r="V81" i="16" s="1"/>
  <c r="V114" i="16"/>
  <c r="V113" i="16" s="1"/>
  <c r="V116" i="16"/>
  <c r="V115" i="16" s="1"/>
  <c r="K93" i="16"/>
  <c r="K22" i="16"/>
  <c r="J43" i="16"/>
  <c r="J47" i="16"/>
  <c r="J53" i="16"/>
  <c r="I53" i="16" s="1"/>
  <c r="J63" i="16"/>
  <c r="J67" i="16"/>
  <c r="J75" i="16"/>
  <c r="J79" i="16"/>
  <c r="J83" i="16"/>
  <c r="J91" i="16"/>
  <c r="J95" i="16"/>
  <c r="J103" i="16"/>
  <c r="J109" i="16"/>
  <c r="I109" i="16" s="1"/>
  <c r="J113" i="16"/>
  <c r="J115" i="16"/>
  <c r="V35" i="16"/>
  <c r="V44" i="16"/>
  <c r="V43" i="16" s="1"/>
  <c r="V54" i="16"/>
  <c r="V53" i="16" s="1"/>
  <c r="V68" i="16"/>
  <c r="V67" i="16" s="1"/>
  <c r="V70" i="16"/>
  <c r="V69" i="16" s="1"/>
  <c r="V76" i="16"/>
  <c r="V75" i="16" s="1"/>
  <c r="V78" i="16"/>
  <c r="V77" i="16" s="1"/>
  <c r="V84" i="16"/>
  <c r="V83" i="16" s="1"/>
  <c r="V96" i="16"/>
  <c r="V95" i="16" s="1"/>
  <c r="V108" i="16"/>
  <c r="V107" i="16" s="1"/>
  <c r="Q120" i="18"/>
  <c r="Q118" i="18"/>
  <c r="I33" i="18"/>
  <c r="J58" i="18"/>
  <c r="J66" i="18"/>
  <c r="H66" i="18" s="1"/>
  <c r="I84" i="18"/>
  <c r="J92" i="18"/>
  <c r="R118" i="18"/>
  <c r="J38" i="18"/>
  <c r="J48" i="18"/>
  <c r="I58" i="18"/>
  <c r="J64" i="18"/>
  <c r="I74" i="18"/>
  <c r="H82" i="18"/>
  <c r="I90" i="18"/>
  <c r="H90" i="18" s="1"/>
  <c r="R120" i="18"/>
  <c r="R121" i="18" s="1"/>
  <c r="S43" i="18"/>
  <c r="S41" i="18" s="1"/>
  <c r="S55" i="18"/>
  <c r="S54" i="18" s="1"/>
  <c r="S71" i="18"/>
  <c r="S70" i="18" s="1"/>
  <c r="S79" i="18"/>
  <c r="S78" i="18" s="1"/>
  <c r="S87" i="18"/>
  <c r="S86" i="18" s="1"/>
  <c r="S95" i="18"/>
  <c r="S94" i="18" s="1"/>
  <c r="S103" i="18"/>
  <c r="S102" i="18" s="1"/>
  <c r="S111" i="18"/>
  <c r="S110" i="18" s="1"/>
  <c r="K118" i="18"/>
  <c r="O120" i="18"/>
  <c r="O118" i="18"/>
  <c r="I16" i="18"/>
  <c r="H16" i="18" s="1"/>
  <c r="J25" i="18"/>
  <c r="I28" i="18"/>
  <c r="I38" i="18"/>
  <c r="J46" i="18"/>
  <c r="I48" i="18"/>
  <c r="J54" i="18"/>
  <c r="I56" i="18"/>
  <c r="H56" i="18" s="1"/>
  <c r="J62" i="18"/>
  <c r="I64" i="18"/>
  <c r="J70" i="18"/>
  <c r="I72" i="18"/>
  <c r="H72" i="18" s="1"/>
  <c r="J78" i="18"/>
  <c r="I80" i="18"/>
  <c r="S17" i="18"/>
  <c r="M120" i="18"/>
  <c r="M118" i="18"/>
  <c r="J50" i="18"/>
  <c r="J74" i="18"/>
  <c r="N118" i="18"/>
  <c r="N121" i="18" s="1"/>
  <c r="J28" i="18"/>
  <c r="H50" i="18"/>
  <c r="J80" i="18"/>
  <c r="S47" i="18"/>
  <c r="S46" i="18" s="1"/>
  <c r="S63" i="18"/>
  <c r="S62" i="18" s="1"/>
  <c r="P120" i="18"/>
  <c r="P121" i="18" s="1"/>
  <c r="I25" i="18"/>
  <c r="J33" i="18"/>
  <c r="I35" i="18"/>
  <c r="H35" i="18" s="1"/>
  <c r="J44" i="18"/>
  <c r="H44" i="18" s="1"/>
  <c r="I46" i="18"/>
  <c r="J52" i="18"/>
  <c r="H52" i="18" s="1"/>
  <c r="I54" i="18"/>
  <c r="J60" i="18"/>
  <c r="H60" i="18" s="1"/>
  <c r="I62" i="18"/>
  <c r="J68" i="18"/>
  <c r="H68" i="18" s="1"/>
  <c r="I92" i="18"/>
  <c r="J98" i="18"/>
  <c r="I100" i="18"/>
  <c r="J106" i="18"/>
  <c r="I108" i="18"/>
  <c r="J114" i="18"/>
  <c r="I116" i="18"/>
  <c r="S20" i="18"/>
  <c r="W22" i="18"/>
  <c r="W30" i="18"/>
  <c r="V30" i="18"/>
  <c r="J86" i="18"/>
  <c r="I88" i="18"/>
  <c r="J96" i="18"/>
  <c r="I98" i="18"/>
  <c r="J100" i="18"/>
  <c r="I102" i="18"/>
  <c r="J104" i="18"/>
  <c r="I106" i="18"/>
  <c r="J108" i="18"/>
  <c r="I110" i="18"/>
  <c r="H110" i="18" s="1"/>
  <c r="J112" i="18"/>
  <c r="I114" i="18"/>
  <c r="J116" i="18"/>
  <c r="H20" i="18"/>
  <c r="I70" i="18"/>
  <c r="J76" i="18"/>
  <c r="I78" i="18"/>
  <c r="J84" i="18"/>
  <c r="I86" i="18"/>
  <c r="J94" i="18"/>
  <c r="I96" i="18"/>
  <c r="J102" i="18"/>
  <c r="I104" i="18"/>
  <c r="J110" i="18"/>
  <c r="I112" i="18"/>
  <c r="H21" i="18"/>
  <c r="V41" i="18"/>
  <c r="U41" i="18"/>
  <c r="V106" i="16"/>
  <c r="V105" i="16" s="1"/>
  <c r="X113" i="16"/>
  <c r="V110" i="16"/>
  <c r="V109" i="16" s="1"/>
  <c r="X107" i="16"/>
  <c r="X105" i="16"/>
  <c r="V102" i="16"/>
  <c r="V101" i="16" s="1"/>
  <c r="X95" i="16"/>
  <c r="X91" i="16"/>
  <c r="V86" i="16"/>
  <c r="V85" i="16" s="1"/>
  <c r="X83" i="16"/>
  <c r="X81" i="16"/>
  <c r="X75" i="16"/>
  <c r="W73" i="16"/>
  <c r="X67" i="16"/>
  <c r="V58" i="16"/>
  <c r="V57" i="16" s="1"/>
  <c r="X53" i="16"/>
  <c r="X49" i="16"/>
  <c r="V46" i="16"/>
  <c r="V45" i="16" s="1"/>
  <c r="X43" i="16"/>
  <c r="X41" i="16"/>
  <c r="V38" i="16"/>
  <c r="X33" i="16"/>
  <c r="V34" i="16"/>
  <c r="V23" i="16"/>
  <c r="V22" i="16" s="1"/>
  <c r="AA11" i="16"/>
  <c r="Z11" i="16"/>
  <c r="J11" i="16"/>
  <c r="W11" i="16"/>
  <c r="X11" i="16"/>
  <c r="K103" i="16"/>
  <c r="K11" i="16"/>
  <c r="K27" i="16"/>
  <c r="J27" i="16"/>
  <c r="I60" i="16"/>
  <c r="I26" i="16"/>
  <c r="I18" i="16"/>
  <c r="K24" i="16"/>
  <c r="I24" i="16" s="1"/>
  <c r="I104" i="16"/>
  <c r="I56" i="16"/>
  <c r="I28" i="16"/>
  <c r="I25" i="16"/>
  <c r="I23" i="16"/>
  <c r="I14" i="16"/>
  <c r="I12" i="16"/>
  <c r="S21" i="18"/>
  <c r="H17" i="18"/>
  <c r="L118" i="18"/>
  <c r="L120" i="18"/>
  <c r="L121" i="18" s="1"/>
  <c r="K120" i="18"/>
  <c r="K121" i="18" s="1"/>
  <c r="W38" i="18"/>
  <c r="V35" i="18"/>
  <c r="V25" i="18"/>
  <c r="V19" i="18"/>
  <c r="T16" i="18"/>
  <c r="V12" i="18"/>
  <c r="H14" i="18"/>
  <c r="J22" i="18"/>
  <c r="I19" i="18"/>
  <c r="H19" i="18" s="1"/>
  <c r="J12" i="18"/>
  <c r="I12" i="18"/>
  <c r="F118" i="18"/>
  <c r="V33" i="16" l="1"/>
  <c r="I49" i="16"/>
  <c r="H88" i="18"/>
  <c r="I33" i="16"/>
  <c r="J120" i="18"/>
  <c r="I115" i="16"/>
  <c r="I107" i="16"/>
  <c r="O121" i="18"/>
  <c r="H104" i="18"/>
  <c r="S16" i="18"/>
  <c r="I87" i="16"/>
  <c r="I73" i="16"/>
  <c r="V351" i="14"/>
  <c r="K106" i="14"/>
  <c r="N351" i="14"/>
  <c r="K290" i="14"/>
  <c r="U351" i="14"/>
  <c r="K162" i="14"/>
  <c r="T351" i="14"/>
  <c r="O351" i="14"/>
  <c r="Y351" i="14"/>
  <c r="X351" i="14"/>
  <c r="K304" i="14"/>
  <c r="W351" i="14"/>
  <c r="K308" i="14"/>
  <c r="K307" i="14"/>
  <c r="I19" i="16"/>
  <c r="K55" i="14"/>
  <c r="K314" i="14"/>
  <c r="K148" i="14"/>
  <c r="I95" i="16"/>
  <c r="I75" i="16"/>
  <c r="I47" i="16"/>
  <c r="K303" i="14"/>
  <c r="K306" i="14"/>
  <c r="L155" i="14"/>
  <c r="K155" i="14" s="1"/>
  <c r="Z151" i="14"/>
  <c r="AA344" i="14"/>
  <c r="L332" i="14"/>
  <c r="K332" i="14" s="1"/>
  <c r="Z331" i="14"/>
  <c r="L331" i="14" s="1"/>
  <c r="K331" i="14" s="1"/>
  <c r="Z336" i="14"/>
  <c r="Z335" i="14"/>
  <c r="I27" i="16"/>
  <c r="I57" i="16"/>
  <c r="K302" i="14"/>
  <c r="AA15" i="14"/>
  <c r="Z337" i="14"/>
  <c r="K309" i="14"/>
  <c r="Z338" i="14"/>
  <c r="K291" i="14"/>
  <c r="K298" i="14"/>
  <c r="L169" i="14"/>
  <c r="K169" i="14" s="1"/>
  <c r="Z165" i="14"/>
  <c r="L141" i="14"/>
  <c r="K141" i="14" s="1"/>
  <c r="Z137" i="14"/>
  <c r="AA94" i="14"/>
  <c r="M99" i="14"/>
  <c r="K99" i="14" s="1"/>
  <c r="Z320" i="14"/>
  <c r="L320" i="14" s="1"/>
  <c r="K320" i="14" s="1"/>
  <c r="L321" i="14"/>
  <c r="K321" i="14" s="1"/>
  <c r="Z340" i="14"/>
  <c r="Z341" i="14"/>
  <c r="L127" i="14"/>
  <c r="K127" i="14" s="1"/>
  <c r="Z123" i="14"/>
  <c r="I81" i="16"/>
  <c r="I22" i="16"/>
  <c r="K120" i="14"/>
  <c r="AI131" i="14"/>
  <c r="L297" i="14"/>
  <c r="K297" i="14" s="1"/>
  <c r="Z296" i="14"/>
  <c r="L296" i="14" s="1"/>
  <c r="K296" i="14" s="1"/>
  <c r="K113" i="14"/>
  <c r="L248" i="14"/>
  <c r="K248" i="14" s="1"/>
  <c r="Z247" i="14"/>
  <c r="L247" i="14" s="1"/>
  <c r="K247" i="14" s="1"/>
  <c r="K301" i="14"/>
  <c r="K300" i="14"/>
  <c r="K172" i="14"/>
  <c r="K313" i="14"/>
  <c r="H112" i="18"/>
  <c r="H96" i="18"/>
  <c r="H78" i="18"/>
  <c r="H28" i="18"/>
  <c r="H76" i="18"/>
  <c r="H106" i="18"/>
  <c r="H62" i="18"/>
  <c r="H46" i="18"/>
  <c r="H80" i="18"/>
  <c r="H64" i="18"/>
  <c r="H74" i="18"/>
  <c r="H33" i="18"/>
  <c r="F121" i="18"/>
  <c r="S22" i="18"/>
  <c r="M121" i="18"/>
  <c r="Q121" i="18"/>
  <c r="I67" i="16"/>
  <c r="I113" i="16"/>
  <c r="I63" i="16"/>
  <c r="I103" i="16"/>
  <c r="I79" i="16"/>
  <c r="I89" i="16"/>
  <c r="I41" i="16"/>
  <c r="I43" i="16"/>
  <c r="I36" i="16"/>
  <c r="I93" i="16"/>
  <c r="I69" i="16"/>
  <c r="I11" i="16"/>
  <c r="K119" i="16"/>
  <c r="J119" i="16"/>
  <c r="I91" i="16"/>
  <c r="I101" i="16"/>
  <c r="I83" i="16"/>
  <c r="I85" i="16"/>
  <c r="I45" i="16"/>
  <c r="H108" i="18"/>
  <c r="H92" i="18"/>
  <c r="H54" i="18"/>
  <c r="H48" i="18"/>
  <c r="I118" i="18"/>
  <c r="H84" i="18"/>
  <c r="J118" i="18"/>
  <c r="J121" i="18" s="1"/>
  <c r="H114" i="18"/>
  <c r="H98" i="18"/>
  <c r="S19" i="18"/>
  <c r="H102" i="18"/>
  <c r="V118" i="18"/>
  <c r="V120" i="18"/>
  <c r="H86" i="18"/>
  <c r="H70" i="18"/>
  <c r="H116" i="18"/>
  <c r="H100" i="18"/>
  <c r="H25" i="18"/>
  <c r="H38" i="18"/>
  <c r="H58" i="18"/>
  <c r="I120" i="18"/>
  <c r="I121" i="18" s="1"/>
  <c r="H12" i="18"/>
  <c r="C110" i="18"/>
  <c r="C112" i="18"/>
  <c r="C114" i="18"/>
  <c r="C116" i="18"/>
  <c r="C15" i="18"/>
  <c r="S15" i="18" s="1"/>
  <c r="C13" i="18"/>
  <c r="S13" i="18" s="1"/>
  <c r="C14" i="18"/>
  <c r="S14" i="18" s="1"/>
  <c r="E124" i="11"/>
  <c r="E125" i="11"/>
  <c r="C123" i="11"/>
  <c r="V121" i="18" l="1"/>
  <c r="E123" i="11"/>
  <c r="Z334" i="14"/>
  <c r="Z350" i="14"/>
  <c r="AA334" i="14"/>
  <c r="AA350" i="14"/>
  <c r="Z344" i="14"/>
  <c r="I119" i="16"/>
  <c r="S12" i="18"/>
  <c r="H118" i="18"/>
  <c r="H120" i="18"/>
  <c r="H121" i="18" s="1"/>
  <c r="W12" i="18"/>
  <c r="E80" i="11"/>
  <c r="E70" i="11"/>
  <c r="B28" i="19" s="1"/>
  <c r="D27" i="11"/>
  <c r="Z351" i="14" l="1"/>
  <c r="Z345" i="14"/>
  <c r="AA351" i="14"/>
  <c r="AA345" i="14"/>
  <c r="W120" i="18"/>
  <c r="W121" i="18" s="1"/>
  <c r="W118" i="18"/>
  <c r="E31" i="11"/>
  <c r="AF52" i="19" l="1"/>
  <c r="AE52" i="19"/>
  <c r="AB86" i="14"/>
  <c r="C86" i="14"/>
  <c r="E105" i="11"/>
  <c r="B61" i="19" s="1"/>
  <c r="E124" i="14"/>
  <c r="C61" i="19" l="1"/>
  <c r="D61" i="19" s="1"/>
  <c r="S316" i="14"/>
  <c r="M316" i="14" l="1"/>
  <c r="S315" i="14"/>
  <c r="M315" i="14" s="1"/>
  <c r="C53" i="14"/>
  <c r="AB53" i="14"/>
  <c r="E110" i="11"/>
  <c r="B66" i="19" s="1"/>
  <c r="P16" i="14"/>
  <c r="Q16" i="14"/>
  <c r="R16" i="14"/>
  <c r="S16" i="14"/>
  <c r="S335" i="14" s="1"/>
  <c r="L16" i="14" l="1"/>
  <c r="AD16" i="14"/>
  <c r="AE16" i="14"/>
  <c r="M16" i="14"/>
  <c r="C66" i="19"/>
  <c r="C42" i="14"/>
  <c r="R70" i="14"/>
  <c r="C43" i="14"/>
  <c r="C44" i="14"/>
  <c r="C96" i="14"/>
  <c r="K16" i="14" l="1"/>
  <c r="AB42" i="14"/>
  <c r="AB44" i="14"/>
  <c r="AB43" i="14"/>
  <c r="R187" i="14"/>
  <c r="S187" i="14"/>
  <c r="E29" i="11"/>
  <c r="C240" i="14"/>
  <c r="C53" i="19"/>
  <c r="R95" i="14"/>
  <c r="F95" i="14"/>
  <c r="F335" i="14" s="1"/>
  <c r="C58" i="19"/>
  <c r="C59" i="19"/>
  <c r="C63" i="19"/>
  <c r="C49" i="14"/>
  <c r="C50" i="14"/>
  <c r="C51" i="14"/>
  <c r="C52" i="14"/>
  <c r="C78" i="14"/>
  <c r="C79" i="14"/>
  <c r="C80" i="14"/>
  <c r="C81" i="14"/>
  <c r="C82" i="14"/>
  <c r="E102" i="11"/>
  <c r="B58" i="19" s="1"/>
  <c r="E103" i="11"/>
  <c r="B59" i="19" s="1"/>
  <c r="E104" i="11"/>
  <c r="B60" i="19" s="1"/>
  <c r="E106" i="11"/>
  <c r="B62" i="19" s="1"/>
  <c r="E108" i="11"/>
  <c r="B63" i="19" s="1"/>
  <c r="E109" i="11"/>
  <c r="R94" i="14" l="1"/>
  <c r="R335" i="14"/>
  <c r="F94" i="14"/>
  <c r="AE95" i="14"/>
  <c r="AE335" i="14" s="1"/>
  <c r="S186" i="14"/>
  <c r="M186" i="14" s="1"/>
  <c r="M187" i="14"/>
  <c r="R186" i="14"/>
  <c r="L186" i="14" s="1"/>
  <c r="L187" i="14"/>
  <c r="AB79" i="14"/>
  <c r="B64" i="19"/>
  <c r="AB82" i="14"/>
  <c r="C64" i="19"/>
  <c r="AB81" i="14"/>
  <c r="AB80" i="14"/>
  <c r="D59" i="19"/>
  <c r="AB78" i="14"/>
  <c r="AB240" i="14"/>
  <c r="C62" i="19"/>
  <c r="D62" i="19" s="1"/>
  <c r="C60" i="19"/>
  <c r="D60" i="19" s="1"/>
  <c r="AB96" i="14"/>
  <c r="AF53" i="19"/>
  <c r="AE53" i="19"/>
  <c r="D58" i="19"/>
  <c r="D63" i="19"/>
  <c r="AB52" i="14"/>
  <c r="AB50" i="14"/>
  <c r="AB51" i="14"/>
  <c r="AB49" i="14"/>
  <c r="C24" i="14"/>
  <c r="K187" i="14" l="1"/>
  <c r="K186" i="14"/>
  <c r="D64" i="19"/>
  <c r="AB24" i="14"/>
  <c r="C23" i="14" l="1"/>
  <c r="E14" i="11"/>
  <c r="D11" i="16"/>
  <c r="C16" i="16"/>
  <c r="C102" i="16"/>
  <c r="D101" i="16"/>
  <c r="C96" i="16"/>
  <c r="D95" i="16"/>
  <c r="D119" i="11"/>
  <c r="C119" i="11"/>
  <c r="E88" i="11"/>
  <c r="B44" i="19" s="1"/>
  <c r="C26" i="14"/>
  <c r="Q64" i="14"/>
  <c r="P64" i="14"/>
  <c r="P339" i="14" s="1"/>
  <c r="L339" i="14" s="1"/>
  <c r="C92" i="14"/>
  <c r="Q324" i="14"/>
  <c r="P324" i="14"/>
  <c r="E324" i="14"/>
  <c r="E341" i="14" s="1"/>
  <c r="C326" i="14"/>
  <c r="AB318" i="14"/>
  <c r="R316" i="14"/>
  <c r="F316" i="14"/>
  <c r="C318" i="14"/>
  <c r="M64" i="14" l="1"/>
  <c r="Q339" i="14"/>
  <c r="M339" i="14" s="1"/>
  <c r="K339" i="14" s="1"/>
  <c r="F315" i="14"/>
  <c r="AE316" i="14"/>
  <c r="L316" i="14"/>
  <c r="K316" i="14" s="1"/>
  <c r="R315" i="14"/>
  <c r="L315" i="14" s="1"/>
  <c r="K315" i="14" s="1"/>
  <c r="P323" i="14"/>
  <c r="Q323" i="14"/>
  <c r="L64" i="14"/>
  <c r="K64" i="14" s="1"/>
  <c r="AD64" i="14"/>
  <c r="AD339" i="14" s="1"/>
  <c r="AD324" i="14"/>
  <c r="E323" i="14"/>
  <c r="V16" i="16"/>
  <c r="J64" i="14" s="1"/>
  <c r="J307" i="14"/>
  <c r="AB23" i="14"/>
  <c r="C101" i="16"/>
  <c r="J299" i="14"/>
  <c r="C95" i="16"/>
  <c r="C44" i="19"/>
  <c r="D44" i="19" s="1"/>
  <c r="AB92" i="14"/>
  <c r="AB26" i="14"/>
  <c r="AB326" i="14"/>
  <c r="E16" i="18"/>
  <c r="G16" i="18"/>
  <c r="D16" i="18"/>
  <c r="D83" i="16"/>
  <c r="AI64" i="14" l="1"/>
  <c r="AI339" i="14" s="1"/>
  <c r="AB339" i="14" s="1"/>
  <c r="J339" i="14"/>
  <c r="C339" i="14" s="1"/>
  <c r="C64" i="14"/>
  <c r="AI299" i="14"/>
  <c r="J298" i="14"/>
  <c r="AI307" i="14"/>
  <c r="J306" i="14"/>
  <c r="C16" i="18"/>
  <c r="E96" i="11"/>
  <c r="B47" i="19" s="1"/>
  <c r="S229" i="14"/>
  <c r="R229" i="14"/>
  <c r="F229" i="14"/>
  <c r="S265" i="14"/>
  <c r="R265" i="14"/>
  <c r="F265" i="14"/>
  <c r="C267" i="14"/>
  <c r="S260" i="14"/>
  <c r="R260" i="14"/>
  <c r="F260" i="14"/>
  <c r="C262" i="14"/>
  <c r="S254" i="14"/>
  <c r="R254" i="14"/>
  <c r="F254" i="14"/>
  <c r="C256" i="14"/>
  <c r="F243" i="14"/>
  <c r="S243" i="14"/>
  <c r="R243" i="14"/>
  <c r="AI245" i="14"/>
  <c r="AH245" i="14"/>
  <c r="AG245" i="14"/>
  <c r="AF245" i="14"/>
  <c r="AE245" i="14"/>
  <c r="AD245" i="14"/>
  <c r="AC245" i="14"/>
  <c r="C245" i="14"/>
  <c r="S324" i="14"/>
  <c r="R324" i="14"/>
  <c r="R341" i="14" s="1"/>
  <c r="F324" i="14"/>
  <c r="AI327" i="14"/>
  <c r="AH327" i="14"/>
  <c r="AG327" i="14"/>
  <c r="AF327" i="14"/>
  <c r="AE327" i="14"/>
  <c r="AD327" i="14"/>
  <c r="AC327" i="14"/>
  <c r="C327" i="14"/>
  <c r="AI250" i="14"/>
  <c r="AH250" i="14"/>
  <c r="AG250" i="14"/>
  <c r="AF250" i="14"/>
  <c r="AE250" i="14"/>
  <c r="AD250" i="14"/>
  <c r="AC250" i="14"/>
  <c r="C250" i="14"/>
  <c r="AI238" i="14"/>
  <c r="AH238" i="14"/>
  <c r="AG238" i="14"/>
  <c r="AF238" i="14"/>
  <c r="AE238" i="14"/>
  <c r="AD238" i="14"/>
  <c r="AC238" i="14"/>
  <c r="C238" i="14"/>
  <c r="AI231" i="14"/>
  <c r="AH231" i="14"/>
  <c r="AG231" i="14"/>
  <c r="AF231" i="14"/>
  <c r="AE231" i="14"/>
  <c r="AD231" i="14"/>
  <c r="AC231" i="14"/>
  <c r="C231" i="14"/>
  <c r="AI225" i="14"/>
  <c r="AH225" i="14"/>
  <c r="AG225" i="14"/>
  <c r="AF225" i="14"/>
  <c r="AE225" i="14"/>
  <c r="AD225" i="14"/>
  <c r="AC225" i="14"/>
  <c r="C225" i="14"/>
  <c r="AI219" i="14"/>
  <c r="AH219" i="14"/>
  <c r="AG219" i="14"/>
  <c r="AF219" i="14"/>
  <c r="AE219" i="14"/>
  <c r="AD219" i="14"/>
  <c r="AC219" i="14"/>
  <c r="C219" i="14"/>
  <c r="AI212" i="14"/>
  <c r="AH212" i="14"/>
  <c r="AG212" i="14"/>
  <c r="AF212" i="14"/>
  <c r="AE212" i="14"/>
  <c r="AD212" i="14"/>
  <c r="AC212" i="14"/>
  <c r="C212" i="14"/>
  <c r="AI201" i="14"/>
  <c r="AH201" i="14"/>
  <c r="AG201" i="14"/>
  <c r="AF201" i="14"/>
  <c r="AE201" i="14"/>
  <c r="AD201" i="14"/>
  <c r="AC201" i="14"/>
  <c r="C201" i="14"/>
  <c r="AI190" i="14"/>
  <c r="AH190" i="14"/>
  <c r="AG190" i="14"/>
  <c r="AF190" i="14"/>
  <c r="AE190" i="14"/>
  <c r="AD190" i="14"/>
  <c r="AC190" i="14"/>
  <c r="C190" i="14"/>
  <c r="E95" i="11"/>
  <c r="B54" i="19" s="1"/>
  <c r="AE324" i="14" l="1"/>
  <c r="AE243" i="14"/>
  <c r="F242" i="14"/>
  <c r="F253" i="14"/>
  <c r="AE254" i="14"/>
  <c r="M260" i="14"/>
  <c r="S259" i="14"/>
  <c r="M259" i="14" s="1"/>
  <c r="F264" i="14"/>
  <c r="AE265" i="14"/>
  <c r="L229" i="14"/>
  <c r="R228" i="14"/>
  <c r="L228" i="14" s="1"/>
  <c r="R323" i="14"/>
  <c r="L323" i="14" s="1"/>
  <c r="L324" i="14"/>
  <c r="R253" i="14"/>
  <c r="L253" i="14" s="1"/>
  <c r="L254" i="14"/>
  <c r="R264" i="14"/>
  <c r="L264" i="14" s="1"/>
  <c r="L265" i="14"/>
  <c r="M229" i="14"/>
  <c r="S228" i="14"/>
  <c r="M228" i="14" s="1"/>
  <c r="S323" i="14"/>
  <c r="M323" i="14" s="1"/>
  <c r="M324" i="14"/>
  <c r="L243" i="14"/>
  <c r="R242" i="14"/>
  <c r="L242" i="14" s="1"/>
  <c r="S253" i="14"/>
  <c r="M253" i="14" s="1"/>
  <c r="M254" i="14"/>
  <c r="F259" i="14"/>
  <c r="AE260" i="14"/>
  <c r="S264" i="14"/>
  <c r="M264" i="14" s="1"/>
  <c r="M265" i="14"/>
  <c r="M243" i="14"/>
  <c r="S242" i="14"/>
  <c r="M242" i="14" s="1"/>
  <c r="L260" i="14"/>
  <c r="R259" i="14"/>
  <c r="L259" i="14" s="1"/>
  <c r="AE229" i="14"/>
  <c r="F228" i="14"/>
  <c r="F323" i="14"/>
  <c r="C47" i="19"/>
  <c r="D47" i="19" s="1"/>
  <c r="AB267" i="14"/>
  <c r="AB262" i="14"/>
  <c r="AB256" i="14"/>
  <c r="AB238" i="14"/>
  <c r="AB245" i="14"/>
  <c r="C54" i="19"/>
  <c r="D54" i="19" s="1"/>
  <c r="AB327" i="14"/>
  <c r="AB250" i="14"/>
  <c r="AB231" i="14"/>
  <c r="AB225" i="14"/>
  <c r="AB219" i="14"/>
  <c r="AB212" i="14"/>
  <c r="AB201" i="14"/>
  <c r="AB190" i="14"/>
  <c r="C84" i="14"/>
  <c r="E94" i="11"/>
  <c r="B53" i="19" s="1"/>
  <c r="AE268" i="14"/>
  <c r="C268" i="14"/>
  <c r="C37" i="16"/>
  <c r="J138" i="14" s="1"/>
  <c r="AA37" i="16"/>
  <c r="AA36" i="16" s="1"/>
  <c r="Z37" i="16"/>
  <c r="Z36" i="16" s="1"/>
  <c r="Y37" i="16"/>
  <c r="Y36" i="16" s="1"/>
  <c r="X37" i="16"/>
  <c r="X36" i="16" s="1"/>
  <c r="W37" i="16"/>
  <c r="W36" i="16" s="1"/>
  <c r="D36" i="16"/>
  <c r="C48" i="16"/>
  <c r="J175" i="14" s="1"/>
  <c r="D47" i="16"/>
  <c r="AE329" i="14"/>
  <c r="AB329" i="14" s="1"/>
  <c r="C329" i="14"/>
  <c r="C85" i="14"/>
  <c r="E97" i="11"/>
  <c r="B46" i="19" s="1"/>
  <c r="K259" i="14" l="1"/>
  <c r="K253" i="14"/>
  <c r="K265" i="14"/>
  <c r="K324" i="14"/>
  <c r="K260" i="14"/>
  <c r="K264" i="14"/>
  <c r="K323" i="14"/>
  <c r="AI138" i="14"/>
  <c r="K242" i="14"/>
  <c r="K254" i="14"/>
  <c r="K228" i="14"/>
  <c r="AI175" i="14"/>
  <c r="J174" i="14"/>
  <c r="K243" i="14"/>
  <c r="K229" i="14"/>
  <c r="AB85" i="14"/>
  <c r="C46" i="19"/>
  <c r="D46" i="19" s="1"/>
  <c r="D53" i="19"/>
  <c r="AB268" i="14"/>
  <c r="AB84" i="14"/>
  <c r="V37" i="16"/>
  <c r="V36" i="16" s="1"/>
  <c r="C47" i="16"/>
  <c r="D12" i="11"/>
  <c r="D15" i="11"/>
  <c r="D19" i="11"/>
  <c r="D22" i="11"/>
  <c r="D40" i="11"/>
  <c r="D39" i="11" s="1"/>
  <c r="D47" i="11"/>
  <c r="D111" i="11"/>
  <c r="D115" i="11"/>
  <c r="C12" i="11"/>
  <c r="C15" i="11"/>
  <c r="C83" i="14"/>
  <c r="AB83" i="14"/>
  <c r="E101" i="11"/>
  <c r="B65" i="19" l="1"/>
  <c r="D11" i="11"/>
  <c r="D113" i="11"/>
  <c r="D46" i="11" s="1"/>
  <c r="C65" i="19"/>
  <c r="D21" i="11"/>
  <c r="C226" i="14"/>
  <c r="F223" i="14"/>
  <c r="S223" i="14"/>
  <c r="R223" i="14"/>
  <c r="C41" i="14"/>
  <c r="AB41" i="14"/>
  <c r="M223" i="14" l="1"/>
  <c r="S222" i="14"/>
  <c r="M222" i="14" s="1"/>
  <c r="L223" i="14"/>
  <c r="R222" i="14"/>
  <c r="L222" i="14" s="1"/>
  <c r="F222" i="14"/>
  <c r="AE223" i="14"/>
  <c r="D65" i="19"/>
  <c r="AB226" i="14"/>
  <c r="S282" i="14"/>
  <c r="R282" i="14"/>
  <c r="F282" i="14"/>
  <c r="C285" i="14"/>
  <c r="F248" i="14"/>
  <c r="C251" i="14"/>
  <c r="S207" i="14"/>
  <c r="R207" i="14"/>
  <c r="F207" i="14"/>
  <c r="AI208" i="14"/>
  <c r="AH208" i="14"/>
  <c r="AG208" i="14"/>
  <c r="AF208" i="14"/>
  <c r="AE208" i="14"/>
  <c r="AD208" i="14"/>
  <c r="AC208" i="14"/>
  <c r="C208" i="14"/>
  <c r="K222" i="14" l="1"/>
  <c r="K223" i="14"/>
  <c r="F247" i="14"/>
  <c r="AE248" i="14"/>
  <c r="R281" i="14"/>
  <c r="L281" i="14" s="1"/>
  <c r="L282" i="14"/>
  <c r="AE207" i="14"/>
  <c r="F206" i="14"/>
  <c r="F281" i="14"/>
  <c r="AE282" i="14"/>
  <c r="L207" i="14"/>
  <c r="R206" i="14"/>
  <c r="L206" i="14" s="1"/>
  <c r="M207" i="14"/>
  <c r="S206" i="14"/>
  <c r="M206" i="14" s="1"/>
  <c r="S281" i="14"/>
  <c r="M281" i="14" s="1"/>
  <c r="M282" i="14"/>
  <c r="AB251" i="14"/>
  <c r="AB285" i="14"/>
  <c r="AB208" i="14"/>
  <c r="S178" i="14"/>
  <c r="R178" i="14"/>
  <c r="E178" i="14"/>
  <c r="E337" i="14" s="1"/>
  <c r="F178" i="14"/>
  <c r="F337" i="14" s="1"/>
  <c r="AI180" i="14"/>
  <c r="AH180" i="14"/>
  <c r="AG180" i="14"/>
  <c r="AF180" i="14"/>
  <c r="AE180" i="14"/>
  <c r="AD180" i="14"/>
  <c r="AC180" i="14"/>
  <c r="C180" i="14"/>
  <c r="E99" i="11"/>
  <c r="B55" i="19" s="1"/>
  <c r="K281" i="14" l="1"/>
  <c r="R177" i="14"/>
  <c r="R337" i="14"/>
  <c r="S177" i="14"/>
  <c r="S337" i="14"/>
  <c r="K282" i="14"/>
  <c r="E177" i="14"/>
  <c r="K206" i="14"/>
  <c r="AE178" i="14"/>
  <c r="AE337" i="14" s="1"/>
  <c r="F177" i="14"/>
  <c r="K207" i="14"/>
  <c r="C55" i="19"/>
  <c r="D55" i="19" s="1"/>
  <c r="AB180" i="14"/>
  <c r="S70" i="14"/>
  <c r="C77" i="14"/>
  <c r="E93" i="11"/>
  <c r="AB40" i="14"/>
  <c r="C40" i="14"/>
  <c r="AE70" i="14" l="1"/>
  <c r="S341" i="14"/>
  <c r="B52" i="19"/>
  <c r="C52" i="19"/>
  <c r="AB77" i="14"/>
  <c r="AE294" i="14"/>
  <c r="AB294" i="14" s="1"/>
  <c r="C51" i="19" s="1"/>
  <c r="S293" i="14"/>
  <c r="R293" i="14"/>
  <c r="C294" i="14"/>
  <c r="F293" i="14"/>
  <c r="E92" i="11"/>
  <c r="B51" i="19" s="1"/>
  <c r="AI204" i="14"/>
  <c r="AH204" i="14"/>
  <c r="AG204" i="14"/>
  <c r="AF204" i="14"/>
  <c r="AE204" i="14"/>
  <c r="AD204" i="14"/>
  <c r="AC204" i="14"/>
  <c r="C204" i="14"/>
  <c r="AE293" i="14" l="1"/>
  <c r="F292" i="14"/>
  <c r="L293" i="14"/>
  <c r="R292" i="14"/>
  <c r="L292" i="14" s="1"/>
  <c r="M293" i="14"/>
  <c r="S292" i="14"/>
  <c r="M292" i="14" s="1"/>
  <c r="D52" i="19"/>
  <c r="D51" i="19"/>
  <c r="AB204" i="14"/>
  <c r="E98" i="11"/>
  <c r="B56" i="19" l="1"/>
  <c r="K292" i="14"/>
  <c r="K293" i="14"/>
  <c r="L124" i="16"/>
  <c r="I124" i="16"/>
  <c r="C279" i="14"/>
  <c r="C274" i="14"/>
  <c r="C239" i="14"/>
  <c r="C220" i="14"/>
  <c r="C213" i="14"/>
  <c r="C203" i="14"/>
  <c r="C195" i="14"/>
  <c r="C184" i="14"/>
  <c r="C191" i="14"/>
  <c r="C68" i="14"/>
  <c r="C62" i="14"/>
  <c r="C61" i="14"/>
  <c r="E37" i="11" l="1"/>
  <c r="F76" i="19"/>
  <c r="C49" i="19"/>
  <c r="S67" i="14"/>
  <c r="R67" i="14"/>
  <c r="S277" i="14"/>
  <c r="R277" i="14"/>
  <c r="F271" i="14"/>
  <c r="S271" i="14"/>
  <c r="R271" i="14"/>
  <c r="F235" i="14"/>
  <c r="S235" i="14"/>
  <c r="R235" i="14"/>
  <c r="F216" i="14"/>
  <c r="S216" i="14"/>
  <c r="R216" i="14"/>
  <c r="F210" i="14"/>
  <c r="S210" i="14"/>
  <c r="R210" i="14"/>
  <c r="F198" i="14"/>
  <c r="S198" i="14"/>
  <c r="R198" i="14"/>
  <c r="F194" i="14"/>
  <c r="S194" i="14"/>
  <c r="R194" i="14"/>
  <c r="F187" i="14"/>
  <c r="F183" i="14"/>
  <c r="S183" i="14"/>
  <c r="R183" i="14"/>
  <c r="R46" i="14"/>
  <c r="R336" i="14" s="1"/>
  <c r="S56" i="14"/>
  <c r="R56" i="14"/>
  <c r="P56" i="14"/>
  <c r="P338" i="14" s="1"/>
  <c r="AI184" i="14"/>
  <c r="AH184" i="14"/>
  <c r="AG184" i="14"/>
  <c r="AF184" i="14"/>
  <c r="AE184" i="14"/>
  <c r="AD184" i="14"/>
  <c r="AC184" i="14"/>
  <c r="C45" i="19"/>
  <c r="E91" i="11"/>
  <c r="E90" i="11"/>
  <c r="E89" i="11"/>
  <c r="C168" i="14"/>
  <c r="C167" i="14"/>
  <c r="D165" i="14"/>
  <c r="E166" i="14"/>
  <c r="AB322" i="14"/>
  <c r="C328" i="14"/>
  <c r="C317" i="14"/>
  <c r="F321" i="14"/>
  <c r="C322" i="14"/>
  <c r="F332" i="14"/>
  <c r="C333" i="14"/>
  <c r="F341" i="14" l="1"/>
  <c r="I76" i="19"/>
  <c r="AE56" i="14"/>
  <c r="M67" i="14"/>
  <c r="M56" i="14"/>
  <c r="R15" i="14"/>
  <c r="L46" i="14"/>
  <c r="F197" i="14"/>
  <c r="AE198" i="14"/>
  <c r="F270" i="14"/>
  <c r="AE271" i="14"/>
  <c r="L67" i="14"/>
  <c r="K67" i="14" s="1"/>
  <c r="AE67" i="14"/>
  <c r="AD56" i="14"/>
  <c r="AD338" i="14" s="1"/>
  <c r="L56" i="14"/>
  <c r="L183" i="14"/>
  <c r="R182" i="14"/>
  <c r="L182" i="14" s="1"/>
  <c r="F193" i="14"/>
  <c r="AE194" i="14"/>
  <c r="L210" i="14"/>
  <c r="R209" i="14"/>
  <c r="L209" i="14" s="1"/>
  <c r="S215" i="14"/>
  <c r="M215" i="14" s="1"/>
  <c r="M216" i="14"/>
  <c r="F234" i="14"/>
  <c r="AE235" i="14"/>
  <c r="R276" i="14"/>
  <c r="L276" i="14" s="1"/>
  <c r="L277" i="14"/>
  <c r="F186" i="14"/>
  <c r="AE187" i="14"/>
  <c r="R215" i="14"/>
  <c r="L215" i="14" s="1"/>
  <c r="L216" i="14"/>
  <c r="R270" i="14"/>
  <c r="L270" i="14" s="1"/>
  <c r="L271" i="14"/>
  <c r="F320" i="14"/>
  <c r="AE321" i="14"/>
  <c r="M194" i="14"/>
  <c r="S193" i="14"/>
  <c r="M193" i="14" s="1"/>
  <c r="M235" i="14"/>
  <c r="S234" i="14"/>
  <c r="M234" i="14" s="1"/>
  <c r="F331" i="14"/>
  <c r="AE332" i="14"/>
  <c r="M183" i="14"/>
  <c r="S182" i="14"/>
  <c r="M182" i="14" s="1"/>
  <c r="L198" i="14"/>
  <c r="R197" i="14"/>
  <c r="L197" i="14" s="1"/>
  <c r="M210" i="14"/>
  <c r="S209" i="14"/>
  <c r="M209" i="14" s="1"/>
  <c r="F215" i="14"/>
  <c r="AE216" i="14"/>
  <c r="S276" i="14"/>
  <c r="M276" i="14" s="1"/>
  <c r="M277" i="14"/>
  <c r="E165" i="14"/>
  <c r="AE183" i="14"/>
  <c r="F182" i="14"/>
  <c r="L194" i="14"/>
  <c r="R193" i="14"/>
  <c r="L193" i="14" s="1"/>
  <c r="M198" i="14"/>
  <c r="S197" i="14"/>
  <c r="M197" i="14" s="1"/>
  <c r="F209" i="14"/>
  <c r="AE210" i="14"/>
  <c r="L235" i="14"/>
  <c r="R234" i="14"/>
  <c r="L234" i="14" s="1"/>
  <c r="S270" i="14"/>
  <c r="M270" i="14" s="1"/>
  <c r="M271" i="14"/>
  <c r="F276" i="14"/>
  <c r="AE277" i="14"/>
  <c r="B49" i="19"/>
  <c r="D49" i="19" s="1"/>
  <c r="C43" i="19"/>
  <c r="C48" i="19"/>
  <c r="B45" i="19"/>
  <c r="D45" i="19" s="1"/>
  <c r="B48" i="19"/>
  <c r="C166" i="14"/>
  <c r="AB68" i="14"/>
  <c r="AB191" i="14"/>
  <c r="AB220" i="14"/>
  <c r="AB239" i="14"/>
  <c r="AB279" i="14"/>
  <c r="AB184" i="14"/>
  <c r="AB195" i="14"/>
  <c r="AB62" i="14"/>
  <c r="AB203" i="14"/>
  <c r="AB213" i="14"/>
  <c r="AB274" i="14"/>
  <c r="AB317" i="14"/>
  <c r="AB328" i="14"/>
  <c r="AB61" i="14"/>
  <c r="AB333" i="14"/>
  <c r="E87" i="11"/>
  <c r="B43" i="19" s="1"/>
  <c r="K215" i="14" l="1"/>
  <c r="K216" i="14"/>
  <c r="K194" i="14"/>
  <c r="AE341" i="14"/>
  <c r="K56" i="14"/>
  <c r="K235" i="14"/>
  <c r="K234" i="14"/>
  <c r="K197" i="14"/>
  <c r="K277" i="14"/>
  <c r="K276" i="14"/>
  <c r="K193" i="14"/>
  <c r="K209" i="14"/>
  <c r="K271" i="14"/>
  <c r="K182" i="14"/>
  <c r="K198" i="14"/>
  <c r="K270" i="14"/>
  <c r="K210" i="14"/>
  <c r="K183" i="14"/>
  <c r="D43" i="19"/>
  <c r="D48" i="19"/>
  <c r="C42" i="19" l="1"/>
  <c r="C41" i="19"/>
  <c r="AB74" i="14"/>
  <c r="C57" i="19"/>
  <c r="AB76" i="14"/>
  <c r="AB75" i="14"/>
  <c r="C74" i="14"/>
  <c r="C75" i="14"/>
  <c r="C76" i="14"/>
  <c r="E85" i="11"/>
  <c r="B42" i="19" s="1"/>
  <c r="E84" i="11"/>
  <c r="E83" i="11"/>
  <c r="B40" i="19" s="1"/>
  <c r="C72" i="14"/>
  <c r="AD105" i="14"/>
  <c r="D331" i="14"/>
  <c r="D313" i="14"/>
  <c r="D172" i="14"/>
  <c r="C172" i="14" s="1"/>
  <c r="B41" i="19" l="1"/>
  <c r="D41" i="19" s="1"/>
  <c r="D42" i="19"/>
  <c r="AB72" i="14"/>
  <c r="D73" i="16"/>
  <c r="C57" i="14" l="1"/>
  <c r="Q166" i="14" l="1"/>
  <c r="P166" i="14"/>
  <c r="D54" i="18"/>
  <c r="AC284" i="14"/>
  <c r="AD284" i="14"/>
  <c r="AE284" i="14"/>
  <c r="AF284" i="14"/>
  <c r="AG284" i="14"/>
  <c r="AH284" i="14"/>
  <c r="AI284" i="14"/>
  <c r="AC286" i="14"/>
  <c r="AD286" i="14"/>
  <c r="AE286" i="14"/>
  <c r="AF286" i="14"/>
  <c r="AG286" i="14"/>
  <c r="AH286" i="14"/>
  <c r="AI286" i="14"/>
  <c r="AC280" i="14"/>
  <c r="AD280" i="14"/>
  <c r="AE280" i="14"/>
  <c r="AF280" i="14"/>
  <c r="AG280" i="14"/>
  <c r="AH280" i="14"/>
  <c r="AI280" i="14"/>
  <c r="AC273" i="14"/>
  <c r="AD273" i="14"/>
  <c r="AE273" i="14"/>
  <c r="AF273" i="14"/>
  <c r="AG273" i="14"/>
  <c r="AH273" i="14"/>
  <c r="AI273" i="14"/>
  <c r="AC275" i="14"/>
  <c r="AD275" i="14"/>
  <c r="AE275" i="14"/>
  <c r="AF275" i="14"/>
  <c r="AG275" i="14"/>
  <c r="AH275" i="14"/>
  <c r="AI275" i="14"/>
  <c r="AC269" i="14"/>
  <c r="AD269" i="14"/>
  <c r="AE269" i="14"/>
  <c r="AF269" i="14"/>
  <c r="AG269" i="14"/>
  <c r="AH269" i="14"/>
  <c r="AI269" i="14"/>
  <c r="AC263" i="14"/>
  <c r="AD263" i="14"/>
  <c r="AE263" i="14"/>
  <c r="AF263" i="14"/>
  <c r="AG263" i="14"/>
  <c r="AH263" i="14"/>
  <c r="AI263" i="14"/>
  <c r="AC257" i="14"/>
  <c r="AD257" i="14"/>
  <c r="AE257" i="14"/>
  <c r="AF257" i="14"/>
  <c r="AG257" i="14"/>
  <c r="AH257" i="14"/>
  <c r="AI257" i="14"/>
  <c r="AC258" i="14"/>
  <c r="AD258" i="14"/>
  <c r="AE258" i="14"/>
  <c r="AF258" i="14"/>
  <c r="AG258" i="14"/>
  <c r="AH258" i="14"/>
  <c r="AI258" i="14"/>
  <c r="AC252" i="14"/>
  <c r="AD252" i="14"/>
  <c r="AE252" i="14"/>
  <c r="AF252" i="14"/>
  <c r="AG252" i="14"/>
  <c r="AH252" i="14"/>
  <c r="AI252" i="14"/>
  <c r="AC246" i="14"/>
  <c r="AD246" i="14"/>
  <c r="AE246" i="14"/>
  <c r="AF246" i="14"/>
  <c r="AG246" i="14"/>
  <c r="AH246" i="14"/>
  <c r="AI246" i="14"/>
  <c r="AC237" i="14"/>
  <c r="AD237" i="14"/>
  <c r="AE237" i="14"/>
  <c r="AF237" i="14"/>
  <c r="AG237" i="14"/>
  <c r="AH237" i="14"/>
  <c r="AI237" i="14"/>
  <c r="AC241" i="14"/>
  <c r="AD241" i="14"/>
  <c r="AE241" i="14"/>
  <c r="AF241" i="14"/>
  <c r="AG241" i="14"/>
  <c r="AH241" i="14"/>
  <c r="AI241" i="14"/>
  <c r="AC232" i="14"/>
  <c r="AD232" i="14"/>
  <c r="AE232" i="14"/>
  <c r="AF232" i="14"/>
  <c r="AG232" i="14"/>
  <c r="AH232" i="14"/>
  <c r="AI232" i="14"/>
  <c r="AC233" i="14"/>
  <c r="AD233" i="14"/>
  <c r="AE233" i="14"/>
  <c r="AF233" i="14"/>
  <c r="AG233" i="14"/>
  <c r="AH233" i="14"/>
  <c r="AI233" i="14"/>
  <c r="AC227" i="14"/>
  <c r="AD227" i="14"/>
  <c r="AE227" i="14"/>
  <c r="AF227" i="14"/>
  <c r="AG227" i="14"/>
  <c r="AH227" i="14"/>
  <c r="AI227" i="14"/>
  <c r="AC218" i="14"/>
  <c r="AD218" i="14"/>
  <c r="AE218" i="14"/>
  <c r="AF218" i="14"/>
  <c r="AG218" i="14"/>
  <c r="AH218" i="14"/>
  <c r="AI218" i="14"/>
  <c r="AC221" i="14"/>
  <c r="AD221" i="14"/>
  <c r="AE221" i="14"/>
  <c r="AF221" i="14"/>
  <c r="AG221" i="14"/>
  <c r="AH221" i="14"/>
  <c r="AI221" i="14"/>
  <c r="AC214" i="14"/>
  <c r="AD214" i="14"/>
  <c r="AE214" i="14"/>
  <c r="AF214" i="14"/>
  <c r="AG214" i="14"/>
  <c r="AH214" i="14"/>
  <c r="AI214" i="14"/>
  <c r="AC202" i="14"/>
  <c r="AD202" i="14"/>
  <c r="AE202" i="14"/>
  <c r="AF202" i="14"/>
  <c r="AG202" i="14"/>
  <c r="AH202" i="14"/>
  <c r="AI202" i="14"/>
  <c r="C56" i="19"/>
  <c r="AC189" i="14"/>
  <c r="AD189" i="14"/>
  <c r="AE189" i="14"/>
  <c r="AF189" i="14"/>
  <c r="AG189" i="14"/>
  <c r="AH189" i="14"/>
  <c r="AI189" i="14"/>
  <c r="AC192" i="14"/>
  <c r="AD192" i="14"/>
  <c r="AE192" i="14"/>
  <c r="AF192" i="14"/>
  <c r="AG192" i="14"/>
  <c r="AH192" i="14"/>
  <c r="AI192" i="14"/>
  <c r="AC330" i="14"/>
  <c r="AD330" i="14"/>
  <c r="AE330" i="14"/>
  <c r="AF330" i="14"/>
  <c r="AG330" i="14"/>
  <c r="AH330" i="14"/>
  <c r="AI330" i="14"/>
  <c r="AI295" i="14"/>
  <c r="AH295" i="14"/>
  <c r="AG295" i="14"/>
  <c r="AF295" i="14"/>
  <c r="AE295" i="14"/>
  <c r="C40" i="19" s="1"/>
  <c r="AD295" i="14"/>
  <c r="AC295" i="14"/>
  <c r="AI289" i="14"/>
  <c r="AH289" i="14"/>
  <c r="AG289" i="14"/>
  <c r="AF289" i="14"/>
  <c r="AE289" i="14"/>
  <c r="AD289" i="14"/>
  <c r="AC289" i="14"/>
  <c r="AI249" i="14"/>
  <c r="AH249" i="14"/>
  <c r="AG249" i="14"/>
  <c r="AF249" i="14"/>
  <c r="AE249" i="14"/>
  <c r="AD249" i="14"/>
  <c r="AC249" i="14"/>
  <c r="AI244" i="14"/>
  <c r="AH244" i="14"/>
  <c r="AG244" i="14"/>
  <c r="AF244" i="14"/>
  <c r="AE244" i="14"/>
  <c r="AD244" i="14"/>
  <c r="AC244" i="14"/>
  <c r="AI230" i="14"/>
  <c r="AH230" i="14"/>
  <c r="AG230" i="14"/>
  <c r="AF230" i="14"/>
  <c r="AE230" i="14"/>
  <c r="AD230" i="14"/>
  <c r="AC230" i="14"/>
  <c r="AI217" i="14"/>
  <c r="AH217" i="14"/>
  <c r="AG217" i="14"/>
  <c r="AF217" i="14"/>
  <c r="AE217" i="14"/>
  <c r="AD217" i="14"/>
  <c r="AC217" i="14"/>
  <c r="AI211" i="14"/>
  <c r="AH211" i="14"/>
  <c r="AG211" i="14"/>
  <c r="AF211" i="14"/>
  <c r="AE211" i="14"/>
  <c r="AD211" i="14"/>
  <c r="AC211" i="14"/>
  <c r="AI196" i="14"/>
  <c r="AH196" i="14"/>
  <c r="AG196" i="14"/>
  <c r="AF196" i="14"/>
  <c r="AE196" i="14"/>
  <c r="AD196" i="14"/>
  <c r="AC196" i="14"/>
  <c r="AI185" i="14"/>
  <c r="AH185" i="14"/>
  <c r="AG185" i="14"/>
  <c r="AF185" i="14"/>
  <c r="AE185" i="14"/>
  <c r="AD185" i="14"/>
  <c r="AC185" i="14"/>
  <c r="AI172" i="14"/>
  <c r="AH172" i="14"/>
  <c r="AG172" i="14"/>
  <c r="AF172" i="14"/>
  <c r="AE172" i="14"/>
  <c r="AD172" i="14"/>
  <c r="AC172" i="14"/>
  <c r="AI171" i="14"/>
  <c r="AH171" i="14"/>
  <c r="AG171" i="14"/>
  <c r="AF171" i="14"/>
  <c r="AE171" i="14"/>
  <c r="AD171" i="14"/>
  <c r="AC171" i="14"/>
  <c r="AI170" i="14"/>
  <c r="AH170" i="14"/>
  <c r="AG170" i="14"/>
  <c r="AF170" i="14"/>
  <c r="AE170" i="14"/>
  <c r="AC170" i="14"/>
  <c r="AC168" i="14"/>
  <c r="AD168" i="14"/>
  <c r="AE168" i="14"/>
  <c r="AF168" i="14"/>
  <c r="AG168" i="14"/>
  <c r="AH168" i="14"/>
  <c r="AI168" i="14"/>
  <c r="AI164" i="14"/>
  <c r="AH164" i="14"/>
  <c r="AG164" i="14"/>
  <c r="AF164" i="14"/>
  <c r="AE164" i="14"/>
  <c r="AD164" i="14"/>
  <c r="AC164" i="14"/>
  <c r="AI163" i="14"/>
  <c r="AH163" i="14"/>
  <c r="AG163" i="14"/>
  <c r="AF163" i="14"/>
  <c r="AE163" i="14"/>
  <c r="AC163" i="14"/>
  <c r="AI161" i="14"/>
  <c r="AH161" i="14"/>
  <c r="AG161" i="14"/>
  <c r="AF161" i="14"/>
  <c r="AE161" i="14"/>
  <c r="AD161" i="14"/>
  <c r="AC161" i="14"/>
  <c r="AI157" i="14"/>
  <c r="AH157" i="14"/>
  <c r="AG157" i="14"/>
  <c r="AF157" i="14"/>
  <c r="AE157" i="14"/>
  <c r="AD157" i="14"/>
  <c r="AC157" i="14"/>
  <c r="AI156" i="14"/>
  <c r="AH156" i="14"/>
  <c r="AG156" i="14"/>
  <c r="AF156" i="14"/>
  <c r="AE156" i="14"/>
  <c r="AC156" i="14"/>
  <c r="AI154" i="14"/>
  <c r="AH154" i="14"/>
  <c r="AG154" i="14"/>
  <c r="AF154" i="14"/>
  <c r="AE154" i="14"/>
  <c r="AD154" i="14"/>
  <c r="AC154" i="14"/>
  <c r="AI150" i="14"/>
  <c r="AH150" i="14"/>
  <c r="AG150" i="14"/>
  <c r="AF150" i="14"/>
  <c r="AE150" i="14"/>
  <c r="AD150" i="14"/>
  <c r="AC150" i="14"/>
  <c r="AI149" i="14"/>
  <c r="AH149" i="14"/>
  <c r="AG149" i="14"/>
  <c r="AF149" i="14"/>
  <c r="AE149" i="14"/>
  <c r="AC149" i="14"/>
  <c r="AI147" i="14"/>
  <c r="AH147" i="14"/>
  <c r="AG147" i="14"/>
  <c r="AF147" i="14"/>
  <c r="AE147" i="14"/>
  <c r="AD147" i="14"/>
  <c r="AC147" i="14"/>
  <c r="AI143" i="14"/>
  <c r="AH143" i="14"/>
  <c r="AG143" i="14"/>
  <c r="AF143" i="14"/>
  <c r="AE143" i="14"/>
  <c r="AD143" i="14"/>
  <c r="AC143" i="14"/>
  <c r="AI142" i="14"/>
  <c r="AH142" i="14"/>
  <c r="AG142" i="14"/>
  <c r="AF142" i="14"/>
  <c r="AE142" i="14"/>
  <c r="AC142" i="14"/>
  <c r="AI140" i="14"/>
  <c r="AH140" i="14"/>
  <c r="AG140" i="14"/>
  <c r="AF140" i="14"/>
  <c r="AE140" i="14"/>
  <c r="AD140" i="14"/>
  <c r="AC140" i="14"/>
  <c r="AI136" i="14"/>
  <c r="AH136" i="14"/>
  <c r="AG136" i="14"/>
  <c r="AF136" i="14"/>
  <c r="AE136" i="14"/>
  <c r="AD136" i="14"/>
  <c r="AC136" i="14"/>
  <c r="AI135" i="14"/>
  <c r="AH135" i="14"/>
  <c r="AG135" i="14"/>
  <c r="AF135" i="14"/>
  <c r="AE135" i="14"/>
  <c r="AC135" i="14"/>
  <c r="AI133" i="14"/>
  <c r="AH133" i="14"/>
  <c r="AG133" i="14"/>
  <c r="AF133" i="14"/>
  <c r="AE133" i="14"/>
  <c r="AD133" i="14"/>
  <c r="AC133" i="14"/>
  <c r="AI129" i="14"/>
  <c r="AH129" i="14"/>
  <c r="AG129" i="14"/>
  <c r="AF129" i="14"/>
  <c r="AE129" i="14"/>
  <c r="AD129" i="14"/>
  <c r="AC129" i="14"/>
  <c r="AI128" i="14"/>
  <c r="AH128" i="14"/>
  <c r="AG128" i="14"/>
  <c r="AF128" i="14"/>
  <c r="AE128" i="14"/>
  <c r="AC128" i="14"/>
  <c r="AI126" i="14"/>
  <c r="AH126" i="14"/>
  <c r="AG126" i="14"/>
  <c r="AF126" i="14"/>
  <c r="AE126" i="14"/>
  <c r="AD126" i="14"/>
  <c r="AC126" i="14"/>
  <c r="AI122" i="14"/>
  <c r="AH122" i="14"/>
  <c r="AG122" i="14"/>
  <c r="AF122" i="14"/>
  <c r="AE122" i="14"/>
  <c r="AD122" i="14"/>
  <c r="AC122" i="14"/>
  <c r="AI121" i="14"/>
  <c r="AH121" i="14"/>
  <c r="AG121" i="14"/>
  <c r="AF121" i="14"/>
  <c r="AE121" i="14"/>
  <c r="AC121" i="14"/>
  <c r="AI119" i="14"/>
  <c r="AH119" i="14"/>
  <c r="AG119" i="14"/>
  <c r="AF119" i="14"/>
  <c r="AE119" i="14"/>
  <c r="AD119" i="14"/>
  <c r="AC119" i="14"/>
  <c r="AI115" i="14"/>
  <c r="AH115" i="14"/>
  <c r="AG115" i="14"/>
  <c r="AF115" i="14"/>
  <c r="AE115" i="14"/>
  <c r="AD115" i="14"/>
  <c r="AC115" i="14"/>
  <c r="AI114" i="14"/>
  <c r="AH114" i="14"/>
  <c r="AG114" i="14"/>
  <c r="AF114" i="14"/>
  <c r="AE114" i="14"/>
  <c r="AC114" i="14"/>
  <c r="AI112" i="14"/>
  <c r="AH112" i="14"/>
  <c r="AG112" i="14"/>
  <c r="AF112" i="14"/>
  <c r="AE112" i="14"/>
  <c r="AD112" i="14"/>
  <c r="AC112" i="14"/>
  <c r="AI108" i="14"/>
  <c r="AH108" i="14"/>
  <c r="AG108" i="14"/>
  <c r="AF108" i="14"/>
  <c r="AE108" i="14"/>
  <c r="AD108" i="14"/>
  <c r="AC108" i="14"/>
  <c r="AI107" i="14"/>
  <c r="AH107" i="14"/>
  <c r="AG107" i="14"/>
  <c r="AF107" i="14"/>
  <c r="AE107" i="14"/>
  <c r="AC107" i="14"/>
  <c r="AI105" i="14"/>
  <c r="AH105" i="14"/>
  <c r="AG105" i="14"/>
  <c r="AF105" i="14"/>
  <c r="AE105" i="14"/>
  <c r="AC105" i="14"/>
  <c r="AI101" i="14"/>
  <c r="AH101" i="14"/>
  <c r="AG101" i="14"/>
  <c r="AF101" i="14"/>
  <c r="AE101" i="14"/>
  <c r="AD101" i="14"/>
  <c r="AC101" i="14"/>
  <c r="AI100" i="14"/>
  <c r="AH100" i="14"/>
  <c r="AG100" i="14"/>
  <c r="AF100" i="14"/>
  <c r="AE100" i="14"/>
  <c r="AC100" i="14"/>
  <c r="AC98" i="14"/>
  <c r="AD98" i="14"/>
  <c r="AE98" i="14"/>
  <c r="AF98" i="14"/>
  <c r="AG98" i="14"/>
  <c r="AH98" i="14"/>
  <c r="AI98" i="14"/>
  <c r="C69" i="14"/>
  <c r="AI14" i="14"/>
  <c r="C330" i="14"/>
  <c r="C325" i="14"/>
  <c r="D323" i="14"/>
  <c r="D320" i="14"/>
  <c r="C319" i="14"/>
  <c r="D315" i="14"/>
  <c r="C312" i="14"/>
  <c r="F311" i="14"/>
  <c r="F340" i="14" s="1"/>
  <c r="D310" i="14"/>
  <c r="D308" i="14"/>
  <c r="C307" i="14"/>
  <c r="D306" i="14"/>
  <c r="C306" i="14" s="1"/>
  <c r="C305" i="14"/>
  <c r="D304" i="14"/>
  <c r="C304" i="14" s="1"/>
  <c r="D302" i="14"/>
  <c r="D300" i="14"/>
  <c r="C299" i="14"/>
  <c r="D298" i="14"/>
  <c r="C298" i="14" s="1"/>
  <c r="D296" i="14"/>
  <c r="C295" i="14"/>
  <c r="D292" i="14"/>
  <c r="D290" i="14"/>
  <c r="C289" i="14"/>
  <c r="F288" i="14"/>
  <c r="F338" i="14" s="1"/>
  <c r="F344" i="14" s="1"/>
  <c r="D287" i="14"/>
  <c r="C286" i="14"/>
  <c r="C284" i="14"/>
  <c r="C283" i="14"/>
  <c r="D281" i="14"/>
  <c r="C280" i="14"/>
  <c r="C278" i="14"/>
  <c r="D276" i="14"/>
  <c r="C275" i="14"/>
  <c r="C273" i="14"/>
  <c r="C272" i="14"/>
  <c r="D270" i="14"/>
  <c r="C269" i="14"/>
  <c r="C266" i="14"/>
  <c r="D264" i="14"/>
  <c r="C263" i="14"/>
  <c r="C261" i="14"/>
  <c r="D259" i="14"/>
  <c r="C258" i="14"/>
  <c r="C257" i="14"/>
  <c r="C255" i="14"/>
  <c r="D253" i="14"/>
  <c r="C252" i="14"/>
  <c r="C249" i="14"/>
  <c r="D247" i="14"/>
  <c r="C246" i="14"/>
  <c r="C244" i="14"/>
  <c r="D242" i="14"/>
  <c r="C241" i="14"/>
  <c r="C237" i="14"/>
  <c r="C236" i="14"/>
  <c r="D234" i="14"/>
  <c r="C233" i="14"/>
  <c r="C232" i="14"/>
  <c r="C230" i="14"/>
  <c r="D228" i="14"/>
  <c r="C227" i="14"/>
  <c r="C224" i="14"/>
  <c r="D222" i="14"/>
  <c r="C221" i="14"/>
  <c r="C218" i="14"/>
  <c r="C217" i="14"/>
  <c r="D215" i="14"/>
  <c r="C214" i="14"/>
  <c r="C211" i="14"/>
  <c r="D206" i="14"/>
  <c r="C205" i="14"/>
  <c r="C202" i="14"/>
  <c r="C200" i="14"/>
  <c r="C199" i="14"/>
  <c r="D197" i="14"/>
  <c r="C196" i="14"/>
  <c r="D193" i="14"/>
  <c r="C192" i="14"/>
  <c r="C189" i="14"/>
  <c r="C188" i="14"/>
  <c r="D186" i="14"/>
  <c r="C185" i="14"/>
  <c r="D182" i="14"/>
  <c r="C181" i="14"/>
  <c r="C179" i="14"/>
  <c r="C176" i="14"/>
  <c r="E175" i="14"/>
  <c r="E336" i="14" s="1"/>
  <c r="D174" i="14"/>
  <c r="C173" i="14"/>
  <c r="C171" i="14"/>
  <c r="E170" i="14"/>
  <c r="C164" i="14"/>
  <c r="E163" i="14"/>
  <c r="C161" i="14"/>
  <c r="C160" i="14"/>
  <c r="E159" i="14"/>
  <c r="D158" i="14"/>
  <c r="C157" i="14"/>
  <c r="E156" i="14"/>
  <c r="C154" i="14"/>
  <c r="C153" i="14"/>
  <c r="E152" i="14"/>
  <c r="D151" i="14"/>
  <c r="C150" i="14"/>
  <c r="E149" i="14"/>
  <c r="C147" i="14"/>
  <c r="C146" i="14"/>
  <c r="E145" i="14"/>
  <c r="D144" i="14"/>
  <c r="C143" i="14"/>
  <c r="E142" i="14"/>
  <c r="C140" i="14"/>
  <c r="C139" i="14"/>
  <c r="E138" i="14"/>
  <c r="D137" i="14"/>
  <c r="C136" i="14"/>
  <c r="E135" i="14"/>
  <c r="C133" i="14"/>
  <c r="C132" i="14"/>
  <c r="E131" i="14"/>
  <c r="D130" i="14"/>
  <c r="C129" i="14"/>
  <c r="E128" i="14"/>
  <c r="E123" i="14" s="1"/>
  <c r="C126" i="14"/>
  <c r="C125" i="14"/>
  <c r="D123" i="14"/>
  <c r="C122" i="14"/>
  <c r="E121" i="14"/>
  <c r="C119" i="14"/>
  <c r="C118" i="14"/>
  <c r="E117" i="14"/>
  <c r="D116" i="14"/>
  <c r="C115" i="14"/>
  <c r="E114" i="14"/>
  <c r="C112" i="14"/>
  <c r="C111" i="14"/>
  <c r="E110" i="14"/>
  <c r="D109" i="14"/>
  <c r="C108" i="14"/>
  <c r="E107" i="14"/>
  <c r="C105" i="14"/>
  <c r="C104" i="14"/>
  <c r="E103" i="14"/>
  <c r="C101" i="14"/>
  <c r="E100" i="14"/>
  <c r="C98" i="14"/>
  <c r="C97" i="14"/>
  <c r="E95" i="14"/>
  <c r="D94" i="14"/>
  <c r="C93" i="14"/>
  <c r="C91" i="14"/>
  <c r="C90" i="14"/>
  <c r="C88" i="14"/>
  <c r="C87" i="14"/>
  <c r="C73" i="14"/>
  <c r="C71" i="14"/>
  <c r="C66" i="14"/>
  <c r="C63" i="14"/>
  <c r="C60" i="14"/>
  <c r="C59" i="14"/>
  <c r="C58" i="14"/>
  <c r="C54" i="14"/>
  <c r="C48" i="14"/>
  <c r="C47" i="14"/>
  <c r="C45" i="14"/>
  <c r="C39" i="14"/>
  <c r="C38" i="14"/>
  <c r="C36" i="14"/>
  <c r="C34" i="14"/>
  <c r="C33" i="14"/>
  <c r="C32" i="14"/>
  <c r="C31" i="14"/>
  <c r="C30" i="14"/>
  <c r="C29" i="14"/>
  <c r="C28" i="14"/>
  <c r="C27" i="14"/>
  <c r="C25" i="14"/>
  <c r="C22" i="14"/>
  <c r="C21" i="14"/>
  <c r="C20" i="14"/>
  <c r="C19" i="14"/>
  <c r="C18" i="14"/>
  <c r="C17" i="14"/>
  <c r="D15" i="14"/>
  <c r="C14" i="14"/>
  <c r="S311" i="14"/>
  <c r="S340" i="14" s="1"/>
  <c r="M340" i="14" s="1"/>
  <c r="R311" i="14"/>
  <c r="R340" i="14" s="1"/>
  <c r="L340" i="14" s="1"/>
  <c r="S288" i="14"/>
  <c r="S338" i="14" s="1"/>
  <c r="M338" i="14" s="1"/>
  <c r="R288" i="14"/>
  <c r="R338" i="14" s="1"/>
  <c r="Q178" i="14"/>
  <c r="Q337" i="14" s="1"/>
  <c r="M337" i="14" s="1"/>
  <c r="P178" i="14"/>
  <c r="P337" i="14" s="1"/>
  <c r="L337" i="14" s="1"/>
  <c r="Q175" i="14"/>
  <c r="P175" i="14"/>
  <c r="P336" i="14" s="1"/>
  <c r="L336" i="14" s="1"/>
  <c r="Q170" i="14"/>
  <c r="M170" i="14" s="1"/>
  <c r="P170" i="14"/>
  <c r="L170" i="14" s="1"/>
  <c r="Q163" i="14"/>
  <c r="M163" i="14" s="1"/>
  <c r="P163" i="14"/>
  <c r="L163" i="14" s="1"/>
  <c r="Q159" i="14"/>
  <c r="P159" i="14"/>
  <c r="Q156" i="14"/>
  <c r="M156" i="14" s="1"/>
  <c r="P156" i="14"/>
  <c r="L156" i="14" s="1"/>
  <c r="Q152" i="14"/>
  <c r="P152" i="14"/>
  <c r="Q149" i="14"/>
  <c r="M149" i="14" s="1"/>
  <c r="P149" i="14"/>
  <c r="L149" i="14" s="1"/>
  <c r="Q145" i="14"/>
  <c r="P145" i="14"/>
  <c r="Q142" i="14"/>
  <c r="M142" i="14" s="1"/>
  <c r="P142" i="14"/>
  <c r="L142" i="14" s="1"/>
  <c r="Q138" i="14"/>
  <c r="P138" i="14"/>
  <c r="Q135" i="14"/>
  <c r="M135" i="14" s="1"/>
  <c r="P135" i="14"/>
  <c r="L135" i="14" s="1"/>
  <c r="Q131" i="14"/>
  <c r="P131" i="14"/>
  <c r="Q128" i="14"/>
  <c r="M128" i="14" s="1"/>
  <c r="P128" i="14"/>
  <c r="L128" i="14" s="1"/>
  <c r="Q124" i="14"/>
  <c r="P124" i="14"/>
  <c r="Q121" i="14"/>
  <c r="M121" i="14" s="1"/>
  <c r="P121" i="14"/>
  <c r="L121" i="14" s="1"/>
  <c r="Q117" i="14"/>
  <c r="P117" i="14"/>
  <c r="Q114" i="14"/>
  <c r="M114" i="14" s="1"/>
  <c r="P114" i="14"/>
  <c r="L114" i="14" s="1"/>
  <c r="Q110" i="14"/>
  <c r="P110" i="14"/>
  <c r="Q107" i="14"/>
  <c r="M107" i="14" s="1"/>
  <c r="P107" i="14"/>
  <c r="L107" i="14" s="1"/>
  <c r="Q103" i="14"/>
  <c r="P103" i="14"/>
  <c r="Q100" i="14"/>
  <c r="M100" i="14" s="1"/>
  <c r="P100" i="14"/>
  <c r="L100" i="14" s="1"/>
  <c r="Q95" i="14"/>
  <c r="P95" i="14"/>
  <c r="Q70" i="14"/>
  <c r="Q341" i="14" s="1"/>
  <c r="M341" i="14" s="1"/>
  <c r="P70" i="14"/>
  <c r="P341" i="14" s="1"/>
  <c r="L341" i="14" s="1"/>
  <c r="S46" i="14"/>
  <c r="S336" i="14" s="1"/>
  <c r="AA100" i="16"/>
  <c r="AA99" i="16" s="1"/>
  <c r="Z100" i="16"/>
  <c r="Z99" i="16" s="1"/>
  <c r="Y100" i="16"/>
  <c r="Y99" i="16" s="1"/>
  <c r="X100" i="16"/>
  <c r="X99" i="16" s="1"/>
  <c r="W100" i="16"/>
  <c r="W99" i="16" s="1"/>
  <c r="AA98" i="16"/>
  <c r="AA97" i="16" s="1"/>
  <c r="Z98" i="16"/>
  <c r="Z97" i="16" s="1"/>
  <c r="Y98" i="16"/>
  <c r="Y97" i="16" s="1"/>
  <c r="X98" i="16"/>
  <c r="X97" i="16" s="1"/>
  <c r="W98" i="16"/>
  <c r="W97" i="16" s="1"/>
  <c r="AA62" i="16"/>
  <c r="AA61" i="16" s="1"/>
  <c r="Z62" i="16"/>
  <c r="Z61" i="16" s="1"/>
  <c r="Y62" i="16"/>
  <c r="Y61" i="16" s="1"/>
  <c r="X62" i="16"/>
  <c r="X61" i="16" s="1"/>
  <c r="W62" i="16"/>
  <c r="W61" i="16" s="1"/>
  <c r="AA60" i="16"/>
  <c r="AA59" i="16" s="1"/>
  <c r="Z60" i="16"/>
  <c r="Z59" i="16" s="1"/>
  <c r="Y60" i="16"/>
  <c r="Y59" i="16" s="1"/>
  <c r="X60" i="16"/>
  <c r="X59" i="16" s="1"/>
  <c r="W60" i="16"/>
  <c r="W59" i="16" s="1"/>
  <c r="AA56" i="16"/>
  <c r="AA55" i="16" s="1"/>
  <c r="Z56" i="16"/>
  <c r="Z55" i="16" s="1"/>
  <c r="Y56" i="16"/>
  <c r="Y55" i="16" s="1"/>
  <c r="X56" i="16"/>
  <c r="X55" i="16" s="1"/>
  <c r="W56" i="16"/>
  <c r="AA52" i="16"/>
  <c r="AA51" i="16" s="1"/>
  <c r="Z52" i="16"/>
  <c r="Z51" i="16" s="1"/>
  <c r="Y52" i="16"/>
  <c r="Y51" i="16" s="1"/>
  <c r="X52" i="16"/>
  <c r="X51" i="16" s="1"/>
  <c r="W52" i="16"/>
  <c r="W51" i="16" s="1"/>
  <c r="AA31" i="16"/>
  <c r="AA30" i="16" s="1"/>
  <c r="Z31" i="16"/>
  <c r="Z30" i="16" s="1"/>
  <c r="Y31" i="16"/>
  <c r="Y30" i="16" s="1"/>
  <c r="X31" i="16"/>
  <c r="X30" i="16" s="1"/>
  <c r="W31" i="16"/>
  <c r="W30" i="16" s="1"/>
  <c r="AA28" i="16"/>
  <c r="AA27" i="16" s="1"/>
  <c r="Z28" i="16"/>
  <c r="Z27" i="16" s="1"/>
  <c r="Y28" i="16"/>
  <c r="Y27" i="16" s="1"/>
  <c r="X28" i="16"/>
  <c r="X27" i="16" s="1"/>
  <c r="W28" i="16"/>
  <c r="W27" i="16" s="1"/>
  <c r="AA25" i="16"/>
  <c r="AA24" i="16" s="1"/>
  <c r="Z25" i="16"/>
  <c r="Z24" i="16" s="1"/>
  <c r="Y25" i="16"/>
  <c r="Y24" i="16" s="1"/>
  <c r="X25" i="16"/>
  <c r="X24" i="16" s="1"/>
  <c r="W25" i="16"/>
  <c r="W24" i="16" s="1"/>
  <c r="AA20" i="16"/>
  <c r="AA19" i="16" s="1"/>
  <c r="Z20" i="16"/>
  <c r="Z19" i="16" s="1"/>
  <c r="Y20" i="16"/>
  <c r="Y19" i="16" s="1"/>
  <c r="X20" i="16"/>
  <c r="X19" i="16" s="1"/>
  <c r="X119" i="16" s="1"/>
  <c r="W20" i="16"/>
  <c r="W19" i="16" s="1"/>
  <c r="C116" i="16"/>
  <c r="J332" i="14" s="1"/>
  <c r="D115" i="16"/>
  <c r="C114" i="16"/>
  <c r="J324" i="14" s="1"/>
  <c r="D113" i="16"/>
  <c r="C112" i="16"/>
  <c r="J321" i="14" s="1"/>
  <c r="D111" i="16"/>
  <c r="C110" i="16"/>
  <c r="J316" i="14" s="1"/>
  <c r="D109" i="16"/>
  <c r="C108" i="16"/>
  <c r="J314" i="14" s="1"/>
  <c r="D107" i="16"/>
  <c r="C106" i="16"/>
  <c r="J311" i="14" s="1"/>
  <c r="H105" i="16"/>
  <c r="H119" i="16" s="1"/>
  <c r="G105" i="16"/>
  <c r="G119" i="16" s="1"/>
  <c r="F105" i="16"/>
  <c r="F119" i="16" s="1"/>
  <c r="D105" i="16"/>
  <c r="C104" i="16"/>
  <c r="J309" i="14" s="1"/>
  <c r="D103" i="16"/>
  <c r="C100" i="16"/>
  <c r="J303" i="14" s="1"/>
  <c r="H99" i="16"/>
  <c r="G99" i="16"/>
  <c r="F99" i="16"/>
  <c r="E99" i="16"/>
  <c r="D99" i="16"/>
  <c r="C98" i="16"/>
  <c r="J301" i="14" s="1"/>
  <c r="H97" i="16"/>
  <c r="G97" i="16"/>
  <c r="F97" i="16"/>
  <c r="E97" i="16"/>
  <c r="D97" i="16"/>
  <c r="C94" i="16"/>
  <c r="J297" i="14" s="1"/>
  <c r="D93" i="16"/>
  <c r="C92" i="16"/>
  <c r="J293" i="14" s="1"/>
  <c r="D91" i="16"/>
  <c r="C90" i="16"/>
  <c r="J291" i="14" s="1"/>
  <c r="D89" i="16"/>
  <c r="C88" i="16"/>
  <c r="J288" i="14" s="1"/>
  <c r="D87" i="16"/>
  <c r="C86" i="16"/>
  <c r="J282" i="14" s="1"/>
  <c r="D85" i="16"/>
  <c r="C84" i="16"/>
  <c r="J277" i="14" s="1"/>
  <c r="C82" i="16"/>
  <c r="J271" i="14" s="1"/>
  <c r="D81" i="16"/>
  <c r="C80" i="16"/>
  <c r="J265" i="14" s="1"/>
  <c r="D79" i="16"/>
  <c r="C78" i="16"/>
  <c r="J260" i="14" s="1"/>
  <c r="D77" i="16"/>
  <c r="C76" i="16"/>
  <c r="J254" i="14" s="1"/>
  <c r="D75" i="16"/>
  <c r="C74" i="16"/>
  <c r="J248" i="14" s="1"/>
  <c r="C72" i="16"/>
  <c r="J243" i="14" s="1"/>
  <c r="D71" i="16"/>
  <c r="C70" i="16"/>
  <c r="J235" i="14" s="1"/>
  <c r="D69" i="16"/>
  <c r="C68" i="16"/>
  <c r="J229" i="14" s="1"/>
  <c r="D67" i="16"/>
  <c r="C66" i="16"/>
  <c r="J223" i="14" s="1"/>
  <c r="D65" i="16"/>
  <c r="C64" i="16"/>
  <c r="J216" i="14" s="1"/>
  <c r="D63" i="16"/>
  <c r="C62" i="16"/>
  <c r="J210" i="14" s="1"/>
  <c r="H61" i="16"/>
  <c r="G61" i="16"/>
  <c r="F61" i="16"/>
  <c r="E61" i="16"/>
  <c r="D61" i="16"/>
  <c r="C60" i="16"/>
  <c r="J207" i="14" s="1"/>
  <c r="H59" i="16"/>
  <c r="G59" i="16"/>
  <c r="F59" i="16"/>
  <c r="E59" i="16"/>
  <c r="D59" i="16"/>
  <c r="C58" i="16"/>
  <c r="J198" i="14" s="1"/>
  <c r="D57" i="16"/>
  <c r="C56" i="16"/>
  <c r="J194" i="14" s="1"/>
  <c r="H55" i="16"/>
  <c r="G55" i="16"/>
  <c r="F55" i="16"/>
  <c r="E55" i="16"/>
  <c r="D55" i="16"/>
  <c r="C54" i="16"/>
  <c r="J187" i="14" s="1"/>
  <c r="D53" i="16"/>
  <c r="C52" i="16"/>
  <c r="J183" i="14" s="1"/>
  <c r="H51" i="16"/>
  <c r="G51" i="16"/>
  <c r="F51" i="16"/>
  <c r="E51" i="16"/>
  <c r="D51" i="16"/>
  <c r="C50" i="16"/>
  <c r="J178" i="14" s="1"/>
  <c r="D49" i="16"/>
  <c r="C46" i="16"/>
  <c r="J169" i="14" s="1"/>
  <c r="D45" i="16"/>
  <c r="C44" i="16"/>
  <c r="J162" i="14" s="1"/>
  <c r="D43" i="16"/>
  <c r="C42" i="16"/>
  <c r="D41" i="16"/>
  <c r="C40" i="16"/>
  <c r="D39" i="16"/>
  <c r="C38" i="16"/>
  <c r="C35" i="16"/>
  <c r="J134" i="14" s="1"/>
  <c r="C32" i="16"/>
  <c r="J127" i="14" s="1"/>
  <c r="C31" i="16"/>
  <c r="J124" i="14" s="1"/>
  <c r="D30" i="16"/>
  <c r="C29" i="16"/>
  <c r="J120" i="14" s="1"/>
  <c r="AI120" i="14" s="1"/>
  <c r="C28" i="16"/>
  <c r="J117" i="14" s="1"/>
  <c r="D27" i="16"/>
  <c r="C26" i="16"/>
  <c r="J113" i="14" s="1"/>
  <c r="C25" i="16"/>
  <c r="J110" i="14" s="1"/>
  <c r="D24" i="16"/>
  <c r="C23" i="16"/>
  <c r="J106" i="14" s="1"/>
  <c r="D22" i="16"/>
  <c r="C21" i="16"/>
  <c r="J99" i="14" s="1"/>
  <c r="AI99" i="14" s="1"/>
  <c r="C20" i="16"/>
  <c r="J95" i="14" s="1"/>
  <c r="D19" i="16"/>
  <c r="C18" i="16"/>
  <c r="J70" i="14" s="1"/>
  <c r="C17" i="16"/>
  <c r="J67" i="14" s="1"/>
  <c r="C15" i="16"/>
  <c r="J56" i="14" s="1"/>
  <c r="C14" i="16"/>
  <c r="J55" i="14" s="1"/>
  <c r="C13" i="16"/>
  <c r="J46" i="14" s="1"/>
  <c r="C12" i="16"/>
  <c r="J16" i="14" s="1"/>
  <c r="U99" i="16"/>
  <c r="T99" i="16"/>
  <c r="S99" i="16"/>
  <c r="R99" i="16"/>
  <c r="Q99" i="16"/>
  <c r="P99" i="16"/>
  <c r="O99" i="16"/>
  <c r="N99" i="16"/>
  <c r="M99" i="16"/>
  <c r="L99" i="16"/>
  <c r="U97" i="16"/>
  <c r="T97" i="16"/>
  <c r="S97" i="16"/>
  <c r="R97" i="16"/>
  <c r="Q97" i="16"/>
  <c r="P97" i="16"/>
  <c r="O97" i="16"/>
  <c r="N97" i="16"/>
  <c r="M97" i="16"/>
  <c r="L97" i="16"/>
  <c r="U61" i="16"/>
  <c r="T61" i="16"/>
  <c r="S61" i="16"/>
  <c r="R61" i="16"/>
  <c r="Q61" i="16"/>
  <c r="P61" i="16"/>
  <c r="O61" i="16"/>
  <c r="N61" i="16"/>
  <c r="M61" i="16"/>
  <c r="L61" i="16"/>
  <c r="U59" i="16"/>
  <c r="T59" i="16"/>
  <c r="S59" i="16"/>
  <c r="R59" i="16"/>
  <c r="Q59" i="16"/>
  <c r="P59" i="16"/>
  <c r="O59" i="16"/>
  <c r="N59" i="16"/>
  <c r="M59" i="16"/>
  <c r="L59" i="16"/>
  <c r="U55" i="16"/>
  <c r="T55" i="16"/>
  <c r="S55" i="16"/>
  <c r="R55" i="16"/>
  <c r="Q55" i="16"/>
  <c r="P55" i="16"/>
  <c r="O55" i="16"/>
  <c r="N55" i="16"/>
  <c r="M55" i="16"/>
  <c r="L55" i="16"/>
  <c r="U51" i="16"/>
  <c r="T51" i="16"/>
  <c r="S51" i="16"/>
  <c r="R51" i="16"/>
  <c r="Q51" i="16"/>
  <c r="P51" i="16"/>
  <c r="O51" i="16"/>
  <c r="N51" i="16"/>
  <c r="M51" i="16"/>
  <c r="L51" i="16"/>
  <c r="T46" i="18"/>
  <c r="T48" i="18"/>
  <c r="T50" i="18"/>
  <c r="T52" i="18"/>
  <c r="T54" i="18"/>
  <c r="T56" i="18"/>
  <c r="T58" i="18"/>
  <c r="T60" i="18"/>
  <c r="T62" i="18"/>
  <c r="T64" i="18"/>
  <c r="T66" i="18"/>
  <c r="T68" i="18"/>
  <c r="T70" i="18"/>
  <c r="T72" i="18"/>
  <c r="T74" i="18"/>
  <c r="T76" i="18"/>
  <c r="T78" i="18"/>
  <c r="T80" i="18"/>
  <c r="T82" i="18"/>
  <c r="T84" i="18"/>
  <c r="T86" i="18"/>
  <c r="T88" i="18"/>
  <c r="T90" i="18"/>
  <c r="T92" i="18"/>
  <c r="T94" i="18"/>
  <c r="T96" i="18"/>
  <c r="T98" i="18"/>
  <c r="T100" i="18"/>
  <c r="T102" i="18"/>
  <c r="T104" i="18"/>
  <c r="T106" i="18"/>
  <c r="T108" i="18"/>
  <c r="T44" i="18"/>
  <c r="T33" i="18"/>
  <c r="T28" i="18"/>
  <c r="D48" i="18"/>
  <c r="D50" i="18"/>
  <c r="C50" i="18" s="1"/>
  <c r="D52" i="18"/>
  <c r="D56" i="18"/>
  <c r="D58" i="18"/>
  <c r="D60" i="18"/>
  <c r="D62" i="18"/>
  <c r="C62" i="18" s="1"/>
  <c r="D64" i="18"/>
  <c r="D66" i="18"/>
  <c r="D68" i="18"/>
  <c r="D70" i="18"/>
  <c r="D72" i="18"/>
  <c r="D74" i="18"/>
  <c r="D76" i="18"/>
  <c r="D78" i="18"/>
  <c r="D80" i="18"/>
  <c r="D82" i="18"/>
  <c r="D84" i="18"/>
  <c r="D86" i="18"/>
  <c r="D88" i="18"/>
  <c r="D90" i="18"/>
  <c r="D46" i="18"/>
  <c r="C46" i="18" s="1"/>
  <c r="D44" i="18"/>
  <c r="D41" i="18"/>
  <c r="D38" i="18"/>
  <c r="D35" i="18"/>
  <c r="C35" i="18" s="1"/>
  <c r="D33" i="18"/>
  <c r="D30" i="18"/>
  <c r="D28" i="18"/>
  <c r="D25" i="18"/>
  <c r="C25" i="18" s="1"/>
  <c r="E22" i="18"/>
  <c r="G22" i="18"/>
  <c r="D22" i="18"/>
  <c r="E19" i="18"/>
  <c r="G19" i="18"/>
  <c r="D19" i="18"/>
  <c r="D12" i="18"/>
  <c r="E12" i="18"/>
  <c r="G12" i="18"/>
  <c r="Q335" i="14" l="1"/>
  <c r="K100" i="14"/>
  <c r="K107" i="14"/>
  <c r="K114" i="14"/>
  <c r="K128" i="14"/>
  <c r="K135" i="14"/>
  <c r="K142" i="14"/>
  <c r="K156" i="14"/>
  <c r="K163" i="14"/>
  <c r="R344" i="14"/>
  <c r="L338" i="14"/>
  <c r="K338" i="14" s="1"/>
  <c r="E335" i="14"/>
  <c r="E344" i="14" s="1"/>
  <c r="S344" i="14"/>
  <c r="P335" i="14"/>
  <c r="K337" i="14"/>
  <c r="K340" i="14"/>
  <c r="M175" i="14"/>
  <c r="Q336" i="14"/>
  <c r="M336" i="14" s="1"/>
  <c r="K336" i="14" s="1"/>
  <c r="D350" i="14"/>
  <c r="K341" i="14"/>
  <c r="M335" i="14"/>
  <c r="AI46" i="14"/>
  <c r="C46" i="14"/>
  <c r="J341" i="14"/>
  <c r="C341" i="14" s="1"/>
  <c r="C70" i="14"/>
  <c r="AI70" i="14"/>
  <c r="AI16" i="14"/>
  <c r="J335" i="14"/>
  <c r="J15" i="14"/>
  <c r="C16" i="14"/>
  <c r="AI55" i="14"/>
  <c r="J337" i="14"/>
  <c r="C337" i="14" s="1"/>
  <c r="C55" i="14"/>
  <c r="AI67" i="14"/>
  <c r="J340" i="14"/>
  <c r="C340" i="14" s="1"/>
  <c r="C67" i="14"/>
  <c r="AI56" i="14"/>
  <c r="J338" i="14"/>
  <c r="C338" i="14" s="1"/>
  <c r="C56" i="14"/>
  <c r="C113" i="14"/>
  <c r="AI113" i="14"/>
  <c r="AI207" i="14"/>
  <c r="J206" i="14"/>
  <c r="C206" i="14" s="1"/>
  <c r="AI243" i="14"/>
  <c r="J242" i="14"/>
  <c r="C242" i="14" s="1"/>
  <c r="AI303" i="14"/>
  <c r="J302" i="14"/>
  <c r="C302" i="14" s="1"/>
  <c r="Q15" i="14"/>
  <c r="M70" i="14"/>
  <c r="E137" i="14"/>
  <c r="AD138" i="14"/>
  <c r="E151" i="14"/>
  <c r="AD152" i="14"/>
  <c r="AI260" i="14"/>
  <c r="J259" i="14"/>
  <c r="C259" i="14" s="1"/>
  <c r="M288" i="14"/>
  <c r="S287" i="14"/>
  <c r="M287" i="14" s="1"/>
  <c r="E94" i="14"/>
  <c r="AD95" i="14"/>
  <c r="E109" i="14"/>
  <c r="AD110" i="14"/>
  <c r="L166" i="14"/>
  <c r="P165" i="14"/>
  <c r="L165" i="14" s="1"/>
  <c r="AD166" i="14"/>
  <c r="AI169" i="14"/>
  <c r="AI165" i="14" s="1"/>
  <c r="J165" i="14"/>
  <c r="C165" i="14" s="1"/>
  <c r="AI194" i="14"/>
  <c r="J193" i="14"/>
  <c r="C193" i="14" s="1"/>
  <c r="AI216" i="14"/>
  <c r="J215" i="14"/>
  <c r="C215" i="14" s="1"/>
  <c r="AI229" i="14"/>
  <c r="AI228" i="14" s="1"/>
  <c r="J228" i="14"/>
  <c r="C228" i="14" s="1"/>
  <c r="AI291" i="14"/>
  <c r="J290" i="14"/>
  <c r="C290" i="14" s="1"/>
  <c r="AI297" i="14"/>
  <c r="J296" i="14"/>
  <c r="C296" i="14" s="1"/>
  <c r="L288" i="14"/>
  <c r="R287" i="14"/>
  <c r="AI106" i="14"/>
  <c r="J102" i="14"/>
  <c r="AI124" i="14"/>
  <c r="J123" i="14"/>
  <c r="C123" i="14" s="1"/>
  <c r="AI248" i="14"/>
  <c r="AI247" i="14" s="1"/>
  <c r="J247" i="14"/>
  <c r="C247" i="14" s="1"/>
  <c r="AI271" i="14"/>
  <c r="J270" i="14"/>
  <c r="C270" i="14" s="1"/>
  <c r="AI314" i="14"/>
  <c r="AI313" i="14" s="1"/>
  <c r="J313" i="14"/>
  <c r="C313" i="14" s="1"/>
  <c r="AI321" i="14"/>
  <c r="AI320" i="14" s="1"/>
  <c r="J320" i="14"/>
  <c r="C320" i="14" s="1"/>
  <c r="AI332" i="14"/>
  <c r="AI331" i="14" s="1"/>
  <c r="J331" i="14"/>
  <c r="C331" i="14" s="1"/>
  <c r="K121" i="14"/>
  <c r="K149" i="14"/>
  <c r="AI95" i="14"/>
  <c r="J94" i="14"/>
  <c r="AI117" i="14"/>
  <c r="J116" i="14"/>
  <c r="C127" i="14"/>
  <c r="AI127" i="14"/>
  <c r="AI162" i="14"/>
  <c r="J158" i="14"/>
  <c r="AI178" i="14"/>
  <c r="J177" i="14"/>
  <c r="C177" i="14" s="1"/>
  <c r="AI187" i="14"/>
  <c r="J186" i="14"/>
  <c r="C186" i="14" s="1"/>
  <c r="AI198" i="14"/>
  <c r="J197" i="14"/>
  <c r="C197" i="14" s="1"/>
  <c r="AI210" i="14"/>
  <c r="J209" i="14"/>
  <c r="C209" i="14" s="1"/>
  <c r="AI223" i="14"/>
  <c r="AI222" i="14" s="1"/>
  <c r="J222" i="14"/>
  <c r="C222" i="14" s="1"/>
  <c r="AI235" i="14"/>
  <c r="J234" i="14"/>
  <c r="C234" i="14" s="1"/>
  <c r="AI277" i="14"/>
  <c r="J276" i="14"/>
  <c r="C276" i="14" s="1"/>
  <c r="AI288" i="14"/>
  <c r="AI287" i="14" s="1"/>
  <c r="J287" i="14"/>
  <c r="AI293" i="14"/>
  <c r="J292" i="14"/>
  <c r="C292" i="14" s="1"/>
  <c r="AI301" i="14"/>
  <c r="J300" i="14"/>
  <c r="C300" i="14" s="1"/>
  <c r="AI309" i="14"/>
  <c r="J308" i="14"/>
  <c r="C308" i="14" s="1"/>
  <c r="S15" i="14"/>
  <c r="M46" i="14"/>
  <c r="K46" i="14" s="1"/>
  <c r="AE46" i="14"/>
  <c r="AE336" i="14" s="1"/>
  <c r="L95" i="14"/>
  <c r="P94" i="14"/>
  <c r="L94" i="14" s="1"/>
  <c r="L103" i="14"/>
  <c r="P102" i="14"/>
  <c r="L102" i="14" s="1"/>
  <c r="L110" i="14"/>
  <c r="P109" i="14"/>
  <c r="L109" i="14" s="1"/>
  <c r="L117" i="14"/>
  <c r="P116" i="14"/>
  <c r="L116" i="14" s="1"/>
  <c r="L124" i="14"/>
  <c r="P123" i="14"/>
  <c r="L123" i="14" s="1"/>
  <c r="AD124" i="14"/>
  <c r="L131" i="14"/>
  <c r="P130" i="14"/>
  <c r="L130" i="14" s="1"/>
  <c r="L138" i="14"/>
  <c r="P137" i="14"/>
  <c r="L137" i="14" s="1"/>
  <c r="L145" i="14"/>
  <c r="P144" i="14"/>
  <c r="L144" i="14" s="1"/>
  <c r="L152" i="14"/>
  <c r="P151" i="14"/>
  <c r="L151" i="14" s="1"/>
  <c r="L159" i="14"/>
  <c r="P158" i="14"/>
  <c r="L158" i="14" s="1"/>
  <c r="K170" i="14"/>
  <c r="L178" i="14"/>
  <c r="P177" i="14"/>
  <c r="L177" i="14" s="1"/>
  <c r="AD178" i="14"/>
  <c r="AD337" i="14" s="1"/>
  <c r="L311" i="14"/>
  <c r="R310" i="14"/>
  <c r="L310" i="14" s="1"/>
  <c r="E130" i="14"/>
  <c r="AD131" i="14"/>
  <c r="E144" i="14"/>
  <c r="AD145" i="14"/>
  <c r="E158" i="14"/>
  <c r="AD159" i="14"/>
  <c r="M166" i="14"/>
  <c r="Q165" i="14"/>
  <c r="M165" i="14" s="1"/>
  <c r="AI183" i="14"/>
  <c r="J182" i="14"/>
  <c r="C182" i="14" s="1"/>
  <c r="AI282" i="14"/>
  <c r="J281" i="14"/>
  <c r="C281" i="14" s="1"/>
  <c r="P174" i="14"/>
  <c r="L174" i="14" s="1"/>
  <c r="L175" i="14"/>
  <c r="AI110" i="14"/>
  <c r="J109" i="14"/>
  <c r="AI134" i="14"/>
  <c r="J130" i="14"/>
  <c r="AI254" i="14"/>
  <c r="AI253" i="14" s="1"/>
  <c r="J253" i="14"/>
  <c r="C253" i="14" s="1"/>
  <c r="AI265" i="14"/>
  <c r="AI264" i="14" s="1"/>
  <c r="J264" i="14"/>
  <c r="C264" i="14" s="1"/>
  <c r="AI311" i="14"/>
  <c r="J310" i="14"/>
  <c r="AI316" i="14"/>
  <c r="J315" i="14"/>
  <c r="C315" i="14" s="1"/>
  <c r="AI324" i="14"/>
  <c r="J323" i="14"/>
  <c r="C323" i="14" s="1"/>
  <c r="C324" i="14"/>
  <c r="P15" i="14"/>
  <c r="L70" i="14"/>
  <c r="AD70" i="14"/>
  <c r="AD341" i="14" s="1"/>
  <c r="M95" i="14"/>
  <c r="Q94" i="14"/>
  <c r="M94" i="14" s="1"/>
  <c r="M103" i="14"/>
  <c r="Q102" i="14"/>
  <c r="M102" i="14" s="1"/>
  <c r="M110" i="14"/>
  <c r="Q109" i="14"/>
  <c r="M109" i="14" s="1"/>
  <c r="M117" i="14"/>
  <c r="Q116" i="14"/>
  <c r="M116" i="14" s="1"/>
  <c r="M124" i="14"/>
  <c r="Q123" i="14"/>
  <c r="M123" i="14" s="1"/>
  <c r="M131" i="14"/>
  <c r="Q130" i="14"/>
  <c r="M130" i="14" s="1"/>
  <c r="M138" i="14"/>
  <c r="Q137" i="14"/>
  <c r="M137" i="14" s="1"/>
  <c r="M145" i="14"/>
  <c r="Q144" i="14"/>
  <c r="M144" i="14" s="1"/>
  <c r="M152" i="14"/>
  <c r="Q151" i="14"/>
  <c r="M151" i="14" s="1"/>
  <c r="M159" i="14"/>
  <c r="Q158" i="14"/>
  <c r="M158" i="14" s="1"/>
  <c r="M178" i="14"/>
  <c r="Q177" i="14"/>
  <c r="M177" i="14" s="1"/>
  <c r="M311" i="14"/>
  <c r="S310" i="14"/>
  <c r="M310" i="14" s="1"/>
  <c r="E102" i="14"/>
  <c r="AD103" i="14"/>
  <c r="E116" i="14"/>
  <c r="AD117" i="14"/>
  <c r="E174" i="14"/>
  <c r="C174" i="14" s="1"/>
  <c r="AD175" i="14"/>
  <c r="AD336" i="14" s="1"/>
  <c r="AE288" i="14"/>
  <c r="AE338" i="14" s="1"/>
  <c r="F287" i="14"/>
  <c r="F310" i="14"/>
  <c r="AE311" i="14"/>
  <c r="AE340" i="14" s="1"/>
  <c r="Q174" i="14"/>
  <c r="M174" i="14" s="1"/>
  <c r="Y79" i="18"/>
  <c r="C39" i="19"/>
  <c r="D119" i="16"/>
  <c r="K51" i="16"/>
  <c r="K55" i="16"/>
  <c r="Z119" i="16"/>
  <c r="Y119" i="16"/>
  <c r="J59" i="16"/>
  <c r="J61" i="16"/>
  <c r="J97" i="16"/>
  <c r="J99" i="16"/>
  <c r="W119" i="16"/>
  <c r="C12" i="18"/>
  <c r="D120" i="18"/>
  <c r="D121" i="18" s="1"/>
  <c r="G120" i="18"/>
  <c r="E120" i="18"/>
  <c r="K59" i="16"/>
  <c r="I59" i="16" s="1"/>
  <c r="K61" i="16"/>
  <c r="I61" i="16" s="1"/>
  <c r="K97" i="16"/>
  <c r="K99" i="16"/>
  <c r="J51" i="16"/>
  <c r="J55" i="16"/>
  <c r="U117" i="16"/>
  <c r="U120" i="16" s="1"/>
  <c r="C33" i="18"/>
  <c r="C44" i="18"/>
  <c r="C30" i="18"/>
  <c r="C41" i="18"/>
  <c r="C108" i="18"/>
  <c r="C106" i="18"/>
  <c r="C104" i="18"/>
  <c r="C102" i="18"/>
  <c r="C100" i="18"/>
  <c r="C98" i="18"/>
  <c r="C96" i="18"/>
  <c r="C94" i="18"/>
  <c r="C92" i="18"/>
  <c r="C90" i="18"/>
  <c r="C88" i="18"/>
  <c r="C86" i="18"/>
  <c r="C84" i="18"/>
  <c r="C82" i="18"/>
  <c r="C80" i="18"/>
  <c r="C78" i="18"/>
  <c r="C76" i="18"/>
  <c r="C74" i="18"/>
  <c r="C72" i="18"/>
  <c r="C70" i="18"/>
  <c r="C68" i="18"/>
  <c r="C66" i="18"/>
  <c r="C60" i="18"/>
  <c r="C58" i="18"/>
  <c r="C52" i="18"/>
  <c r="C54" i="18"/>
  <c r="C56" i="18"/>
  <c r="C19" i="18"/>
  <c r="C28" i="18"/>
  <c r="C38" i="18"/>
  <c r="C48" i="18"/>
  <c r="D118" i="18"/>
  <c r="D123" i="18" s="1"/>
  <c r="C22" i="18"/>
  <c r="C64" i="18"/>
  <c r="E118" i="18"/>
  <c r="E123" i="18" s="1"/>
  <c r="C10" i="19"/>
  <c r="Q117" i="16"/>
  <c r="Q120" i="16" s="1"/>
  <c r="P117" i="16"/>
  <c r="P120" i="16" s="1"/>
  <c r="T117" i="16"/>
  <c r="G118" i="18"/>
  <c r="G123" i="18" s="1"/>
  <c r="AC16" i="16"/>
  <c r="AC102" i="16"/>
  <c r="N117" i="16"/>
  <c r="AC96" i="16"/>
  <c r="O117" i="16"/>
  <c r="O120" i="16" s="1"/>
  <c r="G117" i="16"/>
  <c r="G123" i="16" s="1"/>
  <c r="R117" i="16"/>
  <c r="L117" i="16"/>
  <c r="E117" i="16"/>
  <c r="E120" i="16" s="1"/>
  <c r="M117" i="16"/>
  <c r="M120" i="16" s="1"/>
  <c r="S117" i="16"/>
  <c r="S120" i="16" s="1"/>
  <c r="F117" i="16"/>
  <c r="F123" i="16" s="1"/>
  <c r="H117" i="16"/>
  <c r="H123" i="16" s="1"/>
  <c r="D117" i="16"/>
  <c r="D123" i="16" s="1"/>
  <c r="C70" i="19"/>
  <c r="G334" i="14"/>
  <c r="I334" i="14"/>
  <c r="D334" i="14"/>
  <c r="H334" i="14"/>
  <c r="C37" i="19"/>
  <c r="Y65" i="18"/>
  <c r="Y59" i="18"/>
  <c r="Y57" i="18"/>
  <c r="Y55" i="18"/>
  <c r="Y29" i="18"/>
  <c r="Y63" i="18"/>
  <c r="Y61" i="18"/>
  <c r="Y60" i="18" s="1"/>
  <c r="C68" i="19"/>
  <c r="Y18" i="18"/>
  <c r="Y53" i="18"/>
  <c r="Y51" i="18"/>
  <c r="Y49" i="18"/>
  <c r="T19" i="18"/>
  <c r="Y42" i="18"/>
  <c r="Y40" i="18"/>
  <c r="T41" i="18"/>
  <c r="T35" i="18"/>
  <c r="C5" i="19"/>
  <c r="C20" i="19"/>
  <c r="C17" i="19"/>
  <c r="C15" i="19"/>
  <c r="C6" i="19"/>
  <c r="C67" i="19"/>
  <c r="C19" i="19"/>
  <c r="C13" i="19"/>
  <c r="C31" i="19"/>
  <c r="C33" i="19"/>
  <c r="AC48" i="16"/>
  <c r="C14" i="19"/>
  <c r="C69" i="19"/>
  <c r="C36" i="19"/>
  <c r="C26" i="19"/>
  <c r="C38" i="19"/>
  <c r="C34" i="19"/>
  <c r="C27" i="19"/>
  <c r="C24" i="19"/>
  <c r="C21" i="19"/>
  <c r="C18" i="19"/>
  <c r="C16" i="19"/>
  <c r="C11" i="19"/>
  <c r="C7" i="19"/>
  <c r="C23" i="19"/>
  <c r="AC47" i="16"/>
  <c r="C32" i="19"/>
  <c r="C103" i="16"/>
  <c r="J155" i="14"/>
  <c r="Y15" i="18"/>
  <c r="V98" i="16"/>
  <c r="C73" i="16"/>
  <c r="C77" i="16"/>
  <c r="C81" i="16"/>
  <c r="W55" i="16"/>
  <c r="V55" i="16" s="1"/>
  <c r="V56" i="16"/>
  <c r="V17" i="16"/>
  <c r="C57" i="16"/>
  <c r="C59" i="16"/>
  <c r="C89" i="16"/>
  <c r="J148" i="14"/>
  <c r="V62" i="16"/>
  <c r="Y23" i="18"/>
  <c r="Y34" i="18"/>
  <c r="Y21" i="18"/>
  <c r="T22" i="18"/>
  <c r="T30" i="18"/>
  <c r="T38" i="18"/>
  <c r="Y39" i="18"/>
  <c r="Y32" i="18"/>
  <c r="Y20" i="18"/>
  <c r="T25" i="18"/>
  <c r="Y14" i="18"/>
  <c r="Y47" i="18"/>
  <c r="Y27" i="18"/>
  <c r="Y45" i="18"/>
  <c r="Y26" i="18"/>
  <c r="Y13" i="18"/>
  <c r="Y43" i="18"/>
  <c r="Y31" i="18"/>
  <c r="Y24" i="18"/>
  <c r="T12" i="18"/>
  <c r="C25" i="19"/>
  <c r="C9" i="19"/>
  <c r="C8" i="19"/>
  <c r="C39" i="16"/>
  <c r="C291" i="14"/>
  <c r="C109" i="16"/>
  <c r="C162" i="14"/>
  <c r="C99" i="14"/>
  <c r="C22" i="16"/>
  <c r="C30" i="16"/>
  <c r="C55" i="16"/>
  <c r="C297" i="14"/>
  <c r="C301" i="14"/>
  <c r="C303" i="14"/>
  <c r="C309" i="14"/>
  <c r="C198" i="14"/>
  <c r="V14" i="16"/>
  <c r="C106" i="14"/>
  <c r="C120" i="14"/>
  <c r="C134" i="14"/>
  <c r="C207" i="14"/>
  <c r="C169" i="14"/>
  <c r="C321" i="14"/>
  <c r="C332" i="14"/>
  <c r="Y37" i="18"/>
  <c r="Y36" i="18"/>
  <c r="AF174" i="14"/>
  <c r="AD234" i="14"/>
  <c r="AD247" i="14"/>
  <c r="D56" i="19"/>
  <c r="C76" i="19"/>
  <c r="D76" i="19" s="1"/>
  <c r="C314" i="14"/>
  <c r="C107" i="16"/>
  <c r="C30" i="19"/>
  <c r="AF186" i="14"/>
  <c r="AD193" i="14"/>
  <c r="AE177" i="14"/>
  <c r="AD253" i="14"/>
  <c r="AC242" i="14"/>
  <c r="AD287" i="14"/>
  <c r="AH165" i="14"/>
  <c r="AB57" i="14"/>
  <c r="AC165" i="14"/>
  <c r="C50" i="19"/>
  <c r="AE165" i="14"/>
  <c r="AG165" i="14"/>
  <c r="AF165" i="14"/>
  <c r="AB125" i="14"/>
  <c r="AE290" i="14"/>
  <c r="AG306" i="14"/>
  <c r="AC298" i="14"/>
  <c r="AG302" i="14"/>
  <c r="AE320" i="14"/>
  <c r="AF296" i="14"/>
  <c r="AH197" i="14"/>
  <c r="AH215" i="14"/>
  <c r="AF270" i="14"/>
  <c r="AF242" i="14"/>
  <c r="AH174" i="14"/>
  <c r="AH242" i="14"/>
  <c r="AF228" i="14"/>
  <c r="AF281" i="14"/>
  <c r="AH259" i="14"/>
  <c r="AF292" i="14"/>
  <c r="AC174" i="14"/>
  <c r="AG177" i="14"/>
  <c r="AD182" i="14"/>
  <c r="AH186" i="14"/>
  <c r="AC197" i="14"/>
  <c r="AH228" i="14"/>
  <c r="AH281" i="14"/>
  <c r="AG247" i="14"/>
  <c r="AH292" i="14"/>
  <c r="AB28" i="14"/>
  <c r="AG182" i="14"/>
  <c r="AC186" i="14"/>
  <c r="AF197" i="14"/>
  <c r="AD209" i="14"/>
  <c r="AF215" i="14"/>
  <c r="AD222" i="14"/>
  <c r="AH270" i="14"/>
  <c r="AF259" i="14"/>
  <c r="AD264" i="14"/>
  <c r="AD276" i="14"/>
  <c r="AC292" i="14"/>
  <c r="AC308" i="14"/>
  <c r="V15" i="16"/>
  <c r="V12" i="16"/>
  <c r="C27" i="16"/>
  <c r="C43" i="16"/>
  <c r="C45" i="16"/>
  <c r="C61" i="16"/>
  <c r="C63" i="16"/>
  <c r="C71" i="16"/>
  <c r="C85" i="16"/>
  <c r="C91" i="16"/>
  <c r="C111" i="16"/>
  <c r="C113" i="16"/>
  <c r="V18" i="16"/>
  <c r="C41" i="16"/>
  <c r="C49" i="16"/>
  <c r="C51" i="16"/>
  <c r="C79" i="16"/>
  <c r="C99" i="16"/>
  <c r="V60" i="16"/>
  <c r="AG304" i="14"/>
  <c r="AG331" i="14"/>
  <c r="C271" i="14"/>
  <c r="AG186" i="14"/>
  <c r="AG197" i="14"/>
  <c r="AG290" i="14"/>
  <c r="AD296" i="14"/>
  <c r="AE298" i="14"/>
  <c r="AG298" i="14"/>
  <c r="AD300" i="14"/>
  <c r="AF300" i="14"/>
  <c r="AC302" i="14"/>
  <c r="AE302" i="14"/>
  <c r="AF304" i="14"/>
  <c r="AC306" i="14"/>
  <c r="AE306" i="14"/>
  <c r="AD308" i="14"/>
  <c r="AF308" i="14"/>
  <c r="AC310" i="14"/>
  <c r="AD313" i="14"/>
  <c r="AC320" i="14"/>
  <c r="AG320" i="14"/>
  <c r="AG151" i="14"/>
  <c r="AG158" i="14"/>
  <c r="AI298" i="14"/>
  <c r="AH308" i="14"/>
  <c r="AH296" i="14"/>
  <c r="AI306" i="14"/>
  <c r="AH313" i="14"/>
  <c r="AH300" i="14"/>
  <c r="AH304" i="14"/>
  <c r="AC290" i="14"/>
  <c r="AF109" i="14"/>
  <c r="AF144" i="14"/>
  <c r="AB192" i="14"/>
  <c r="AB280" i="14"/>
  <c r="AC296" i="14"/>
  <c r="AE296" i="14"/>
  <c r="AG296" i="14"/>
  <c r="AB188" i="14"/>
  <c r="AB38" i="14"/>
  <c r="AH158" i="14"/>
  <c r="AE174" i="14"/>
  <c r="AB257" i="14"/>
  <c r="AH276" i="14"/>
  <c r="AB33" i="14"/>
  <c r="AD306" i="14"/>
  <c r="AB22" i="14"/>
  <c r="AC177" i="14"/>
  <c r="AD292" i="14"/>
  <c r="AB60" i="14"/>
  <c r="AB21" i="14"/>
  <c r="AH234" i="14"/>
  <c r="AH264" i="14"/>
  <c r="AB32" i="14"/>
  <c r="AB199" i="14"/>
  <c r="AC234" i="14"/>
  <c r="AB272" i="14"/>
  <c r="AG313" i="14"/>
  <c r="AB39" i="14"/>
  <c r="AB29" i="14"/>
  <c r="AB18" i="14"/>
  <c r="AE130" i="14"/>
  <c r="AB205" i="14"/>
  <c r="AH209" i="14"/>
  <c r="AE331" i="14"/>
  <c r="C316" i="14"/>
  <c r="AB69" i="14"/>
  <c r="AC182" i="14"/>
  <c r="AF182" i="14"/>
  <c r="AC209" i="14"/>
  <c r="AF209" i="14"/>
  <c r="AG215" i="14"/>
  <c r="AC222" i="14"/>
  <c r="AF222" i="14"/>
  <c r="AH222" i="14"/>
  <c r="AG228" i="14"/>
  <c r="AF234" i="14"/>
  <c r="Y71" i="18"/>
  <c r="AF247" i="14"/>
  <c r="AC253" i="14"/>
  <c r="AF253" i="14"/>
  <c r="AG292" i="14"/>
  <c r="Y115" i="18"/>
  <c r="AF290" i="14"/>
  <c r="Y97" i="18"/>
  <c r="Y105" i="18"/>
  <c r="Y107" i="18"/>
  <c r="AF320" i="14"/>
  <c r="AH320" i="14"/>
  <c r="C235" i="14"/>
  <c r="AD197" i="14"/>
  <c r="AD242" i="14"/>
  <c r="AH287" i="14"/>
  <c r="AF298" i="14"/>
  <c r="AB299" i="14"/>
  <c r="AG310" i="14"/>
  <c r="AH315" i="14"/>
  <c r="AG323" i="14"/>
  <c r="C229" i="14"/>
  <c r="AB129" i="14"/>
  <c r="AD206" i="14"/>
  <c r="AB73" i="14"/>
  <c r="AB36" i="14"/>
  <c r="AB31" i="14"/>
  <c r="AB27" i="14"/>
  <c r="AB20" i="14"/>
  <c r="AH109" i="14"/>
  <c r="AB143" i="14"/>
  <c r="AB154" i="14"/>
  <c r="AI174" i="14"/>
  <c r="AH177" i="14"/>
  <c r="AF193" i="14"/>
  <c r="AB202" i="14"/>
  <c r="AD215" i="14"/>
  <c r="AD228" i="14"/>
  <c r="AB241" i="14"/>
  <c r="AH253" i="14"/>
  <c r="AD270" i="14"/>
  <c r="AD281" i="14"/>
  <c r="AD259" i="14"/>
  <c r="AF276" i="14"/>
  <c r="AC300" i="14"/>
  <c r="AE300" i="14"/>
  <c r="AG300" i="14"/>
  <c r="AD302" i="14"/>
  <c r="AF302" i="14"/>
  <c r="AH302" i="14"/>
  <c r="AG308" i="14"/>
  <c r="AE313" i="14"/>
  <c r="AC331" i="14"/>
  <c r="C100" i="14"/>
  <c r="C110" i="14"/>
  <c r="C114" i="14"/>
  <c r="C117" i="14"/>
  <c r="C124" i="14"/>
  <c r="C138" i="14"/>
  <c r="C152" i="14"/>
  <c r="C163" i="14"/>
  <c r="C170" i="14"/>
  <c r="C194" i="14"/>
  <c r="C254" i="14"/>
  <c r="AG193" i="14"/>
  <c r="AG209" i="14"/>
  <c r="AC215" i="14"/>
  <c r="AC228" i="14"/>
  <c r="AG234" i="14"/>
  <c r="Y73" i="18"/>
  <c r="AG253" i="14"/>
  <c r="AC259" i="14"/>
  <c r="AG276" i="14"/>
  <c r="AC281" i="14"/>
  <c r="AF323" i="14"/>
  <c r="AH323" i="14"/>
  <c r="AD315" i="14"/>
  <c r="AG315" i="14"/>
  <c r="Y89" i="18"/>
  <c r="Y95" i="18"/>
  <c r="Y99" i="18"/>
  <c r="Y103" i="18"/>
  <c r="AF310" i="14"/>
  <c r="AH310" i="14"/>
  <c r="Y113" i="18"/>
  <c r="AF331" i="14"/>
  <c r="AH331" i="14"/>
  <c r="Y109" i="18"/>
  <c r="AE102" i="14"/>
  <c r="AB104" i="14"/>
  <c r="AB105" i="14"/>
  <c r="AG259" i="14"/>
  <c r="AF264" i="14"/>
  <c r="AG281" i="14"/>
  <c r="AC323" i="14"/>
  <c r="AH290" i="14"/>
  <c r="Y101" i="18"/>
  <c r="Y117" i="18"/>
  <c r="AB176" i="14"/>
  <c r="AH182" i="14"/>
  <c r="AD186" i="14"/>
  <c r="AH247" i="14"/>
  <c r="AD298" i="14"/>
  <c r="AH298" i="14"/>
  <c r="AE304" i="14"/>
  <c r="AI304" i="14"/>
  <c r="AH306" i="14"/>
  <c r="AC315" i="14"/>
  <c r="C282" i="14"/>
  <c r="AB115" i="14"/>
  <c r="AB157" i="14"/>
  <c r="AB221" i="14"/>
  <c r="AF206" i="14"/>
  <c r="AH206" i="14"/>
  <c r="Y93" i="18"/>
  <c r="AB45" i="14"/>
  <c r="AB34" i="14"/>
  <c r="AB30" i="14"/>
  <c r="AB25" i="14"/>
  <c r="AB19" i="14"/>
  <c r="AH116" i="14"/>
  <c r="AG123" i="14"/>
  <c r="AG174" i="14"/>
  <c r="AB179" i="14"/>
  <c r="AF177" i="14"/>
  <c r="AB189" i="14"/>
  <c r="AH193" i="14"/>
  <c r="AB232" i="14"/>
  <c r="AB286" i="14"/>
  <c r="AG242" i="14"/>
  <c r="AB244" i="14"/>
  <c r="AC264" i="14"/>
  <c r="AB278" i="14"/>
  <c r="AF287" i="14"/>
  <c r="AC304" i="14"/>
  <c r="AE308" i="14"/>
  <c r="AC313" i="14"/>
  <c r="AF315" i="14"/>
  <c r="C95" i="14"/>
  <c r="C216" i="14"/>
  <c r="C223" i="14"/>
  <c r="C277" i="14"/>
  <c r="C311" i="14"/>
  <c r="AF102" i="14"/>
  <c r="AH102" i="14"/>
  <c r="AE109" i="14"/>
  <c r="AB111" i="14"/>
  <c r="AC206" i="14"/>
  <c r="AE206" i="14"/>
  <c r="C149" i="14"/>
  <c r="AB112" i="14"/>
  <c r="AB167" i="14"/>
  <c r="AB181" i="14"/>
  <c r="AB218" i="14"/>
  <c r="AB237" i="14"/>
  <c r="AB252" i="14"/>
  <c r="AB258" i="14"/>
  <c r="AB275" i="14"/>
  <c r="AB284" i="14"/>
  <c r="C265" i="14"/>
  <c r="AB17" i="14"/>
  <c r="AB71" i="14"/>
  <c r="AB246" i="14"/>
  <c r="AB269" i="14"/>
  <c r="AB273" i="14"/>
  <c r="AG206" i="14"/>
  <c r="AC151" i="14"/>
  <c r="AB164" i="14"/>
  <c r="AB171" i="14"/>
  <c r="AB196" i="14"/>
  <c r="AB249" i="14"/>
  <c r="AB261" i="14"/>
  <c r="AB295" i="14"/>
  <c r="Y69" i="18"/>
  <c r="C115" i="16"/>
  <c r="C105" i="16"/>
  <c r="C97" i="16"/>
  <c r="C83" i="16"/>
  <c r="C75" i="16"/>
  <c r="C69" i="16"/>
  <c r="C65" i="16"/>
  <c r="C53" i="16"/>
  <c r="C36" i="16"/>
  <c r="C33" i="16"/>
  <c r="C24" i="16"/>
  <c r="C19" i="16"/>
  <c r="V25" i="16"/>
  <c r="V24" i="16" s="1"/>
  <c r="V13" i="16"/>
  <c r="C93" i="16"/>
  <c r="C87" i="16"/>
  <c r="C67" i="16"/>
  <c r="AG15" i="14"/>
  <c r="C183" i="14"/>
  <c r="C121" i="14"/>
  <c r="AG109" i="14"/>
  <c r="AB214" i="14"/>
  <c r="AB263" i="14"/>
  <c r="AE123" i="14"/>
  <c r="AG130" i="14"/>
  <c r="AB132" i="14"/>
  <c r="AB133" i="14"/>
  <c r="AE137" i="14"/>
  <c r="AG137" i="14"/>
  <c r="AB139" i="14"/>
  <c r="AB140" i="14"/>
  <c r="AF137" i="14"/>
  <c r="AH137" i="14"/>
  <c r="AB160" i="14"/>
  <c r="AB161" i="14"/>
  <c r="AF158" i="14"/>
  <c r="AB211" i="14"/>
  <c r="AB255" i="14"/>
  <c r="AB266" i="14"/>
  <c r="AB289" i="14"/>
  <c r="AB168" i="14"/>
  <c r="AB330" i="14"/>
  <c r="Y77" i="18"/>
  <c r="AB58" i="14"/>
  <c r="AB108" i="14"/>
  <c r="Y83" i="18"/>
  <c r="C107" i="14"/>
  <c r="AD107" i="14"/>
  <c r="C135" i="14"/>
  <c r="AD135" i="14"/>
  <c r="C159" i="14"/>
  <c r="C187" i="14"/>
  <c r="C293" i="14"/>
  <c r="AG102" i="14"/>
  <c r="C142" i="14"/>
  <c r="AD142" i="14"/>
  <c r="C243" i="14"/>
  <c r="AD100" i="14"/>
  <c r="C156" i="14"/>
  <c r="AD156" i="14"/>
  <c r="C260" i="14"/>
  <c r="C128" i="14"/>
  <c r="AD128" i="14"/>
  <c r="C145" i="14"/>
  <c r="AD121" i="14"/>
  <c r="AE158" i="14"/>
  <c r="C210" i="14"/>
  <c r="C248" i="14"/>
  <c r="C288" i="14"/>
  <c r="AD114" i="14"/>
  <c r="AB126" i="14"/>
  <c r="AF123" i="14"/>
  <c r="AH123" i="14"/>
  <c r="AD149" i="14"/>
  <c r="AG222" i="14"/>
  <c r="AG264" i="14"/>
  <c r="AG270" i="14"/>
  <c r="Y81" i="18"/>
  <c r="Y80" i="18" s="1"/>
  <c r="AG287" i="14"/>
  <c r="Y87" i="18"/>
  <c r="AD170" i="14"/>
  <c r="AE116" i="14"/>
  <c r="AG116" i="14"/>
  <c r="AB118" i="14"/>
  <c r="AB119" i="14"/>
  <c r="AF116" i="14"/>
  <c r="AB122" i="14"/>
  <c r="AB150" i="14"/>
  <c r="AD163" i="14"/>
  <c r="AB227" i="14"/>
  <c r="AB233" i="14"/>
  <c r="Y85" i="18"/>
  <c r="AF130" i="14"/>
  <c r="AH130" i="14"/>
  <c r="AB136" i="14"/>
  <c r="AE144" i="14"/>
  <c r="AG144" i="14"/>
  <c r="AB146" i="14"/>
  <c r="AB147" i="14"/>
  <c r="AH144" i="14"/>
  <c r="Y75" i="18"/>
  <c r="Y91" i="18"/>
  <c r="AB200" i="14"/>
  <c r="Y111" i="18"/>
  <c r="AE151" i="14"/>
  <c r="AB153" i="14"/>
  <c r="AF151" i="14"/>
  <c r="AH151" i="14"/>
  <c r="AB185" i="14"/>
  <c r="AB325" i="14"/>
  <c r="AB319" i="14"/>
  <c r="AB305" i="14"/>
  <c r="AB312" i="14"/>
  <c r="Y67" i="18"/>
  <c r="C131" i="14"/>
  <c r="C103" i="14"/>
  <c r="C178" i="14"/>
  <c r="AE281" i="14"/>
  <c r="AB283" i="14"/>
  <c r="AB236" i="14"/>
  <c r="AE228" i="14"/>
  <c r="AB230" i="14"/>
  <c r="AB224" i="14"/>
  <c r="AB217" i="14"/>
  <c r="AB307" i="14"/>
  <c r="U12" i="18"/>
  <c r="AD331" i="14"/>
  <c r="AD320" i="14"/>
  <c r="AF313" i="14"/>
  <c r="AF306" i="14"/>
  <c r="AD304" i="14"/>
  <c r="AD290" i="14"/>
  <c r="AC287" i="14"/>
  <c r="AC276" i="14"/>
  <c r="AC270" i="14"/>
  <c r="AC247" i="14"/>
  <c r="AC193" i="14"/>
  <c r="AC116" i="14"/>
  <c r="C175" i="14"/>
  <c r="AD310" i="14"/>
  <c r="AC158" i="14"/>
  <c r="AC144" i="14"/>
  <c r="AC137" i="14"/>
  <c r="AC130" i="14"/>
  <c r="AC123" i="14"/>
  <c r="AC109" i="14"/>
  <c r="AC102" i="14"/>
  <c r="V100" i="16"/>
  <c r="V52" i="16"/>
  <c r="J141" i="14"/>
  <c r="V31" i="16"/>
  <c r="V30" i="16" s="1"/>
  <c r="V28" i="16"/>
  <c r="V27" i="16" s="1"/>
  <c r="V20" i="16"/>
  <c r="V19" i="16" s="1"/>
  <c r="C11" i="16"/>
  <c r="V61" i="16"/>
  <c r="V97" i="16"/>
  <c r="V99" i="16"/>
  <c r="V59" i="16"/>
  <c r="V51" i="16"/>
  <c r="AB173" i="14"/>
  <c r="AB59" i="14"/>
  <c r="AB63" i="14"/>
  <c r="AB47" i="14"/>
  <c r="AB48" i="14"/>
  <c r="AB54" i="14"/>
  <c r="AB87" i="14"/>
  <c r="AB88" i="14"/>
  <c r="AB90" i="14"/>
  <c r="AB91" i="14"/>
  <c r="AB93" i="14"/>
  <c r="AB66" i="14"/>
  <c r="F124" i="16" l="1"/>
  <c r="I55" i="16"/>
  <c r="I51" i="16"/>
  <c r="K137" i="14"/>
  <c r="C4" i="19"/>
  <c r="K175" i="14"/>
  <c r="C116" i="14"/>
  <c r="C158" i="14"/>
  <c r="C310" i="14"/>
  <c r="K159" i="14"/>
  <c r="AE344" i="14"/>
  <c r="P350" i="14"/>
  <c r="M344" i="14"/>
  <c r="C287" i="14"/>
  <c r="F350" i="14"/>
  <c r="AD335" i="14"/>
  <c r="AD344" i="14" s="1"/>
  <c r="D348" i="14"/>
  <c r="D345" i="14"/>
  <c r="R350" i="14"/>
  <c r="E350" i="14"/>
  <c r="D351" i="14"/>
  <c r="S350" i="14"/>
  <c r="K117" i="14"/>
  <c r="C94" i="14"/>
  <c r="Q350" i="14"/>
  <c r="C335" i="14"/>
  <c r="Q344" i="14"/>
  <c r="P344" i="14"/>
  <c r="L335" i="14"/>
  <c r="G348" i="14"/>
  <c r="G345" i="14"/>
  <c r="G351" i="14"/>
  <c r="I348" i="14"/>
  <c r="I345" i="14"/>
  <c r="I351" i="14"/>
  <c r="H348" i="14"/>
  <c r="H345" i="14"/>
  <c r="H351" i="14"/>
  <c r="J336" i="14"/>
  <c r="C336" i="14" s="1"/>
  <c r="C102" i="14"/>
  <c r="AI337" i="14"/>
  <c r="AB337" i="14" s="1"/>
  <c r="K70" i="14"/>
  <c r="J344" i="14"/>
  <c r="K158" i="14"/>
  <c r="K144" i="14"/>
  <c r="K130" i="14"/>
  <c r="K124" i="14"/>
  <c r="K110" i="14"/>
  <c r="K95" i="14"/>
  <c r="AI340" i="14"/>
  <c r="AB340" i="14" s="1"/>
  <c r="AI341" i="14"/>
  <c r="AB341" i="14" s="1"/>
  <c r="C130" i="14"/>
  <c r="K131" i="14"/>
  <c r="K116" i="14"/>
  <c r="K102" i="14"/>
  <c r="AI338" i="14"/>
  <c r="AB338" i="14" s="1"/>
  <c r="AI335" i="14"/>
  <c r="K109" i="14"/>
  <c r="C109" i="14"/>
  <c r="C15" i="14"/>
  <c r="AI155" i="14"/>
  <c r="J151" i="14"/>
  <c r="C151" i="14" s="1"/>
  <c r="K174" i="14"/>
  <c r="K310" i="14"/>
  <c r="K178" i="14"/>
  <c r="L287" i="14"/>
  <c r="K287" i="14" s="1"/>
  <c r="R334" i="14"/>
  <c r="R345" i="14" s="1"/>
  <c r="P334" i="14"/>
  <c r="L15" i="14"/>
  <c r="AI141" i="14"/>
  <c r="AB141" i="14" s="1"/>
  <c r="J137" i="14"/>
  <c r="C137" i="14" s="1"/>
  <c r="AI148" i="14"/>
  <c r="AB148" i="14" s="1"/>
  <c r="J144" i="14"/>
  <c r="C144" i="14" s="1"/>
  <c r="K165" i="14"/>
  <c r="K311" i="14"/>
  <c r="K151" i="14"/>
  <c r="K103" i="14"/>
  <c r="K288" i="14"/>
  <c r="K166" i="14"/>
  <c r="K177" i="14"/>
  <c r="K145" i="14"/>
  <c r="K152" i="14"/>
  <c r="K138" i="14"/>
  <c r="K123" i="14"/>
  <c r="K94" i="14"/>
  <c r="S334" i="14"/>
  <c r="S345" i="14" s="1"/>
  <c r="Q334" i="14"/>
  <c r="M15" i="14"/>
  <c r="E121" i="18"/>
  <c r="G121" i="18"/>
  <c r="J117" i="16"/>
  <c r="J120" i="16" s="1"/>
  <c r="I99" i="16"/>
  <c r="F120" i="16"/>
  <c r="G120" i="16"/>
  <c r="D124" i="16"/>
  <c r="L120" i="16"/>
  <c r="E124" i="16"/>
  <c r="N120" i="16"/>
  <c r="H124" i="16"/>
  <c r="T120" i="16"/>
  <c r="H120" i="16"/>
  <c r="G124" i="16"/>
  <c r="R120" i="16"/>
  <c r="D120" i="16"/>
  <c r="C119" i="16"/>
  <c r="I97" i="16"/>
  <c r="U118" i="18"/>
  <c r="U120" i="18"/>
  <c r="U121" i="18" s="1"/>
  <c r="C120" i="18"/>
  <c r="V11" i="16"/>
  <c r="V119" i="16" s="1"/>
  <c r="T118" i="18"/>
  <c r="T120" i="18"/>
  <c r="C118" i="18"/>
  <c r="C123" i="18" s="1"/>
  <c r="S120" i="18"/>
  <c r="C148" i="14"/>
  <c r="Y117" i="16"/>
  <c r="Y120" i="16" s="1"/>
  <c r="C29" i="19"/>
  <c r="G35" i="19" s="1"/>
  <c r="C141" i="14"/>
  <c r="AE15" i="14"/>
  <c r="AC101" i="16"/>
  <c r="C155" i="14"/>
  <c r="AC95" i="16"/>
  <c r="Z117" i="16"/>
  <c r="Z120" i="16" s="1"/>
  <c r="X117" i="16"/>
  <c r="X120" i="16" s="1"/>
  <c r="AA117" i="16"/>
  <c r="W117" i="16"/>
  <c r="W120" i="16" s="1"/>
  <c r="E334" i="14"/>
  <c r="F334" i="14"/>
  <c r="Z14" i="18"/>
  <c r="AC31" i="16"/>
  <c r="AC82" i="16"/>
  <c r="AC58" i="16"/>
  <c r="AC32" i="16"/>
  <c r="I117" i="16"/>
  <c r="K117" i="16"/>
  <c r="K120" i="16" s="1"/>
  <c r="AI158" i="14"/>
  <c r="AC43" i="16" s="1"/>
  <c r="AC25" i="16"/>
  <c r="AI259" i="14"/>
  <c r="AC78" i="16"/>
  <c r="AB162" i="14"/>
  <c r="AI123" i="14"/>
  <c r="AI109" i="14"/>
  <c r="AI281" i="14"/>
  <c r="AC45" i="16"/>
  <c r="AC29" i="16"/>
  <c r="AC100" i="16"/>
  <c r="AB127" i="14"/>
  <c r="AI270" i="14"/>
  <c r="AB301" i="14"/>
  <c r="AB300" i="14" s="1"/>
  <c r="AI209" i="14"/>
  <c r="AC98" i="16"/>
  <c r="AB303" i="14"/>
  <c r="AI302" i="14"/>
  <c r="AC99" i="16" s="1"/>
  <c r="AB291" i="14"/>
  <c r="AC90" i="16"/>
  <c r="AC62" i="16"/>
  <c r="AC26" i="16"/>
  <c r="AC104" i="16"/>
  <c r="AC86" i="16"/>
  <c r="AC85" i="16" s="1"/>
  <c r="AB321" i="14"/>
  <c r="AC76" i="16"/>
  <c r="AI315" i="14"/>
  <c r="AC109" i="16" s="1"/>
  <c r="AI197" i="14"/>
  <c r="AC57" i="16" s="1"/>
  <c r="AC21" i="16"/>
  <c r="AB120" i="14"/>
  <c r="AC17" i="16"/>
  <c r="AC18" i="16"/>
  <c r="AB187" i="14"/>
  <c r="AB186" i="14" s="1"/>
  <c r="AC68" i="16"/>
  <c r="AC14" i="16"/>
  <c r="AC116" i="16"/>
  <c r="AI130" i="14"/>
  <c r="AC72" i="16"/>
  <c r="AC80" i="16"/>
  <c r="AI234" i="14"/>
  <c r="AB309" i="14"/>
  <c r="AI308" i="14"/>
  <c r="AC103" i="16" s="1"/>
  <c r="AI296" i="14"/>
  <c r="AC93" i="16" s="1"/>
  <c r="AC28" i="16"/>
  <c r="AI276" i="14"/>
  <c r="AI193" i="14"/>
  <c r="AC55" i="16" s="1"/>
  <c r="AC88" i="16"/>
  <c r="AC56" i="16"/>
  <c r="AC84" i="16"/>
  <c r="AC114" i="16"/>
  <c r="AB314" i="14"/>
  <c r="AC108" i="16"/>
  <c r="AI323" i="14"/>
  <c r="AI242" i="14"/>
  <c r="AB134" i="14"/>
  <c r="AC64" i="16"/>
  <c r="AI310" i="14"/>
  <c r="AC105" i="16" s="1"/>
  <c r="AB297" i="14"/>
  <c r="AC35" i="16"/>
  <c r="AB207" i="14"/>
  <c r="AC106" i="16"/>
  <c r="AC60" i="16"/>
  <c r="AC74" i="16"/>
  <c r="AB332" i="14"/>
  <c r="AC94" i="16"/>
  <c r="AB113" i="14"/>
  <c r="AI215" i="14"/>
  <c r="AC63" i="16" s="1"/>
  <c r="AC20" i="16"/>
  <c r="AB169" i="14"/>
  <c r="AI102" i="14"/>
  <c r="AC23" i="16"/>
  <c r="AC22" i="16" s="1"/>
  <c r="AC50" i="16"/>
  <c r="AC110" i="16"/>
  <c r="AB106" i="14"/>
  <c r="AI292" i="14"/>
  <c r="AC91" i="16" s="1"/>
  <c r="AC15" i="16"/>
  <c r="AI116" i="14"/>
  <c r="AC112" i="16"/>
  <c r="AC46" i="16"/>
  <c r="AC92" i="16"/>
  <c r="AC13" i="16"/>
  <c r="AI300" i="14"/>
  <c r="AC97" i="16" s="1"/>
  <c r="AI290" i="14"/>
  <c r="AC70" i="16"/>
  <c r="AC66" i="16"/>
  <c r="AI206" i="14"/>
  <c r="AC59" i="16" s="1"/>
  <c r="AC52" i="16"/>
  <c r="AI182" i="14"/>
  <c r="AC51" i="16" s="1"/>
  <c r="AC75" i="16"/>
  <c r="AC115" i="16"/>
  <c r="AC107" i="16"/>
  <c r="AC73" i="16"/>
  <c r="AC44" i="16"/>
  <c r="AI177" i="14"/>
  <c r="AC49" i="16" s="1"/>
  <c r="AC87" i="16"/>
  <c r="AC79" i="16"/>
  <c r="AC65" i="16"/>
  <c r="AC67" i="16"/>
  <c r="AC111" i="16"/>
  <c r="C117" i="16"/>
  <c r="C123" i="16" s="1"/>
  <c r="E123" i="16"/>
  <c r="AC12" i="16"/>
  <c r="AD165" i="14"/>
  <c r="AB166" i="14"/>
  <c r="AB131" i="14"/>
  <c r="AB103" i="14"/>
  <c r="AE287" i="14"/>
  <c r="AB149" i="14"/>
  <c r="AE310" i="14"/>
  <c r="AE242" i="14"/>
  <c r="AB306" i="14"/>
  <c r="AB277" i="14"/>
  <c r="AB276" i="14" s="1"/>
  <c r="AB178" i="14"/>
  <c r="AB177" i="14" s="1"/>
  <c r="AD323" i="14"/>
  <c r="AB210" i="14"/>
  <c r="AB209" i="14" s="1"/>
  <c r="AB183" i="14"/>
  <c r="AB182" i="14" s="1"/>
  <c r="AE323" i="14"/>
  <c r="AE247" i="14"/>
  <c r="AE292" i="14"/>
  <c r="AB223" i="14"/>
  <c r="AB222" i="14" s="1"/>
  <c r="AB304" i="14"/>
  <c r="AB298" i="14"/>
  <c r="AE215" i="14"/>
  <c r="AE186" i="14"/>
  <c r="AB117" i="14"/>
  <c r="AB124" i="14"/>
  <c r="AD15" i="14"/>
  <c r="AB152" i="14"/>
  <c r="AB110" i="14"/>
  <c r="AB107" i="14"/>
  <c r="AB145" i="14"/>
  <c r="AB311" i="14"/>
  <c r="AB310" i="14" s="1"/>
  <c r="AE197" i="14"/>
  <c r="AB229" i="14"/>
  <c r="AB228" i="14" s="1"/>
  <c r="AE253" i="14"/>
  <c r="AB163" i="14"/>
  <c r="AE315" i="14"/>
  <c r="AE234" i="14"/>
  <c r="AB138" i="14"/>
  <c r="AB114" i="14"/>
  <c r="AB128" i="14"/>
  <c r="AB170" i="14"/>
  <c r="AB156" i="14"/>
  <c r="AB288" i="14"/>
  <c r="AB287" i="14" s="1"/>
  <c r="AB194" i="14"/>
  <c r="AB193" i="14" s="1"/>
  <c r="AD130" i="14"/>
  <c r="AB46" i="14"/>
  <c r="AB175" i="14"/>
  <c r="AB174" i="14" s="1"/>
  <c r="AB316" i="14"/>
  <c r="AB315" i="14" s="1"/>
  <c r="AB121" i="14"/>
  <c r="AB16" i="14"/>
  <c r="AE264" i="14"/>
  <c r="AB271" i="14"/>
  <c r="AB172" i="14"/>
  <c r="AD137" i="14"/>
  <c r="AE270" i="14"/>
  <c r="AD109" i="14"/>
  <c r="AB135" i="14"/>
  <c r="AD102" i="14"/>
  <c r="AB282" i="14"/>
  <c r="AB281" i="14" s="1"/>
  <c r="AB216" i="14"/>
  <c r="AB215" i="14" s="1"/>
  <c r="AB198" i="14"/>
  <c r="AE193" i="14"/>
  <c r="AD158" i="14"/>
  <c r="AB324" i="14"/>
  <c r="AB323" i="14" s="1"/>
  <c r="AB142" i="14"/>
  <c r="AB265" i="14"/>
  <c r="AB264" i="14" s="1"/>
  <c r="AD151" i="14"/>
  <c r="AE209" i="14"/>
  <c r="AB159" i="14"/>
  <c r="AB248" i="14"/>
  <c r="AB247" i="14" s="1"/>
  <c r="AD116" i="14"/>
  <c r="AE182" i="14"/>
  <c r="AB293" i="14"/>
  <c r="AB292" i="14" s="1"/>
  <c r="AD123" i="14"/>
  <c r="AB235" i="14"/>
  <c r="AB234" i="14" s="1"/>
  <c r="AD144" i="14"/>
  <c r="AB243" i="14"/>
  <c r="AB242" i="14" s="1"/>
  <c r="AE276" i="14"/>
  <c r="AE259" i="14"/>
  <c r="AB260" i="14"/>
  <c r="AB259" i="14" s="1"/>
  <c r="AD174" i="14"/>
  <c r="AD177" i="14"/>
  <c r="AB254" i="14"/>
  <c r="AB253" i="14" s="1"/>
  <c r="AE222" i="14"/>
  <c r="AD94" i="14"/>
  <c r="AE94" i="14"/>
  <c r="AG94" i="14"/>
  <c r="AH94" i="14"/>
  <c r="AI94" i="14"/>
  <c r="AB95" i="14"/>
  <c r="AF94" i="14"/>
  <c r="AB97" i="14"/>
  <c r="AB98" i="14"/>
  <c r="AB99" i="14"/>
  <c r="AB101" i="14"/>
  <c r="AC15" i="14"/>
  <c r="AF15" i="14"/>
  <c r="AH15" i="14"/>
  <c r="AI15" i="14"/>
  <c r="AC13" i="14"/>
  <c r="AD13" i="14"/>
  <c r="AE13" i="14"/>
  <c r="AF13" i="14"/>
  <c r="AG13" i="14"/>
  <c r="AH13" i="14"/>
  <c r="AI13" i="14"/>
  <c r="AB55" i="14"/>
  <c r="AB56" i="14"/>
  <c r="AB64" i="14"/>
  <c r="AB67" i="14"/>
  <c r="AB70" i="14"/>
  <c r="AB14" i="14"/>
  <c r="E100" i="11"/>
  <c r="E86" i="11"/>
  <c r="E82" i="11"/>
  <c r="B39" i="19" s="1"/>
  <c r="D39" i="19" s="1"/>
  <c r="E81" i="11"/>
  <c r="B38" i="19" s="1"/>
  <c r="B37" i="19"/>
  <c r="D37" i="19" s="1"/>
  <c r="E79" i="11"/>
  <c r="E78" i="11"/>
  <c r="E77" i="11"/>
  <c r="B33" i="19" s="1"/>
  <c r="D33" i="19" s="1"/>
  <c r="E76" i="11"/>
  <c r="B32" i="19" s="1"/>
  <c r="D32" i="19" s="1"/>
  <c r="E75" i="11"/>
  <c r="B31" i="19" s="1"/>
  <c r="D31" i="19" s="1"/>
  <c r="E67" i="11"/>
  <c r="B24" i="19" s="1"/>
  <c r="D24" i="19" s="1"/>
  <c r="E66" i="11"/>
  <c r="B23" i="19" s="1"/>
  <c r="D23" i="19" s="1"/>
  <c r="T121" i="18" l="1"/>
  <c r="S118" i="18"/>
  <c r="P351" i="14"/>
  <c r="E73" i="11"/>
  <c r="AI144" i="14"/>
  <c r="AC39" i="16" s="1"/>
  <c r="AC40" i="16"/>
  <c r="L350" i="14"/>
  <c r="AB335" i="14"/>
  <c r="Q351" i="14"/>
  <c r="S351" i="14"/>
  <c r="C344" i="14"/>
  <c r="L344" i="14"/>
  <c r="K335" i="14"/>
  <c r="K344" i="14" s="1"/>
  <c r="P345" i="14"/>
  <c r="R351" i="14"/>
  <c r="Q345" i="14"/>
  <c r="AE350" i="14"/>
  <c r="E348" i="14"/>
  <c r="E345" i="14"/>
  <c r="E351" i="14"/>
  <c r="AD350" i="14"/>
  <c r="AF350" i="14"/>
  <c r="F348" i="14"/>
  <c r="F345" i="14"/>
  <c r="F351" i="14"/>
  <c r="AH350" i="14"/>
  <c r="AG350" i="14"/>
  <c r="AI336" i="14"/>
  <c r="AB336" i="14" s="1"/>
  <c r="M334" i="14"/>
  <c r="M350" i="14"/>
  <c r="C350" i="14"/>
  <c r="J350" i="14"/>
  <c r="K15" i="14"/>
  <c r="K350" i="14" s="1"/>
  <c r="L334" i="14"/>
  <c r="K334" i="14"/>
  <c r="S121" i="18"/>
  <c r="C121" i="18"/>
  <c r="C120" i="16"/>
  <c r="C124" i="16"/>
  <c r="I120" i="16"/>
  <c r="B36" i="19"/>
  <c r="D36" i="19" s="1"/>
  <c r="J334" i="14"/>
  <c r="J348" i="14" s="1"/>
  <c r="AC38" i="16"/>
  <c r="AI137" i="14"/>
  <c r="B50" i="19"/>
  <c r="D50" i="19" s="1"/>
  <c r="AB155" i="14"/>
  <c r="AI151" i="14"/>
  <c r="AH334" i="14"/>
  <c r="AH345" i="14" s="1"/>
  <c r="AD334" i="14"/>
  <c r="AD345" i="14" s="1"/>
  <c r="AF334" i="14"/>
  <c r="AF345" i="14" s="1"/>
  <c r="AG334" i="14"/>
  <c r="AC24" i="16"/>
  <c r="B34" i="19"/>
  <c r="D34" i="19" s="1"/>
  <c r="AC30" i="16"/>
  <c r="AC77" i="16"/>
  <c r="AC61" i="16"/>
  <c r="AC81" i="16"/>
  <c r="AC27" i="16"/>
  <c r="AB290" i="14"/>
  <c r="AC69" i="16"/>
  <c r="AB302" i="14"/>
  <c r="AB320" i="14"/>
  <c r="AD117" i="16"/>
  <c r="AI186" i="14"/>
  <c r="AC54" i="16"/>
  <c r="AB296" i="14"/>
  <c r="AC71" i="16"/>
  <c r="AB308" i="14"/>
  <c r="AC113" i="16"/>
  <c r="AB313" i="14"/>
  <c r="AC33" i="16"/>
  <c r="AC83" i="16"/>
  <c r="AB206" i="14"/>
  <c r="AC89" i="16"/>
  <c r="AB331" i="14"/>
  <c r="B57" i="19"/>
  <c r="D57" i="19" s="1"/>
  <c r="AC19" i="16"/>
  <c r="AC11" i="16"/>
  <c r="AB165" i="14"/>
  <c r="AB15" i="14"/>
  <c r="AB102" i="14"/>
  <c r="V117" i="16"/>
  <c r="B77" i="19" s="1"/>
  <c r="F77" i="19" s="1"/>
  <c r="I77" i="19" s="1"/>
  <c r="AB116" i="14"/>
  <c r="AB158" i="14"/>
  <c r="AB130" i="14"/>
  <c r="AB123" i="14"/>
  <c r="AB109" i="14"/>
  <c r="AB144" i="14"/>
  <c r="AB197" i="14"/>
  <c r="AB13" i="14"/>
  <c r="AB137" i="14"/>
  <c r="AB270" i="14"/>
  <c r="D40" i="19"/>
  <c r="AB100" i="14"/>
  <c r="AC94" i="14"/>
  <c r="C115" i="11"/>
  <c r="C113" i="11" s="1"/>
  <c r="AB344" i="14" l="1"/>
  <c r="M351" i="14"/>
  <c r="AI344" i="14"/>
  <c r="AC350" i="14"/>
  <c r="AD351" i="14"/>
  <c r="AF351" i="14"/>
  <c r="AH351" i="14"/>
  <c r="AG345" i="14"/>
  <c r="AG351" i="14"/>
  <c r="K351" i="14"/>
  <c r="AI350" i="14"/>
  <c r="J351" i="14"/>
  <c r="L345" i="14"/>
  <c r="M345" i="14"/>
  <c r="K345" i="14"/>
  <c r="J345" i="14"/>
  <c r="L351" i="14"/>
  <c r="V120" i="16"/>
  <c r="C77" i="19"/>
  <c r="D77" i="19" s="1"/>
  <c r="AC36" i="16"/>
  <c r="C334" i="14"/>
  <c r="AB151" i="14"/>
  <c r="AE334" i="14"/>
  <c r="AC334" i="14"/>
  <c r="C71" i="19"/>
  <c r="AI334" i="14"/>
  <c r="G4" i="19"/>
  <c r="K4" i="19" s="1"/>
  <c r="AC53" i="16"/>
  <c r="G76" i="19"/>
  <c r="G70" i="19"/>
  <c r="K70" i="19" s="1"/>
  <c r="H41" i="19"/>
  <c r="Y118" i="18"/>
  <c r="Y122" i="18" s="1"/>
  <c r="G72" i="19"/>
  <c r="C72" i="19"/>
  <c r="AB94" i="14"/>
  <c r="E121" i="11"/>
  <c r="AI345" i="14" l="1"/>
  <c r="K76" i="19"/>
  <c r="H76" i="19"/>
  <c r="AC351" i="14"/>
  <c r="AC345" i="14"/>
  <c r="AE345" i="14"/>
  <c r="AE351" i="14"/>
  <c r="C348" i="14"/>
  <c r="C345" i="14"/>
  <c r="AB350" i="14"/>
  <c r="AC117" i="16"/>
  <c r="C351" i="14"/>
  <c r="AI351" i="14"/>
  <c r="G40" i="19"/>
  <c r="G41" i="19" s="1"/>
  <c r="C74" i="19"/>
  <c r="G77" i="19"/>
  <c r="K72" i="19"/>
  <c r="G71" i="19"/>
  <c r="K71" i="19" s="1"/>
  <c r="C73" i="19"/>
  <c r="AB334" i="14"/>
  <c r="E72" i="11"/>
  <c r="K77" i="19" l="1"/>
  <c r="H77" i="19"/>
  <c r="AB351" i="14"/>
  <c r="AB345" i="14"/>
  <c r="C75" i="19"/>
  <c r="C78" i="19"/>
  <c r="B70" i="19"/>
  <c r="F70" i="19"/>
  <c r="H70" i="19" s="1"/>
  <c r="E56" i="11"/>
  <c r="B13" i="19" s="1"/>
  <c r="D13" i="19" s="1"/>
  <c r="I70" i="19" l="1"/>
  <c r="D70" i="19"/>
  <c r="C32" i="11"/>
  <c r="C27" i="11" s="1"/>
  <c r="C40" i="11" l="1"/>
  <c r="C39" i="11" s="1"/>
  <c r="E43" i="11" l="1"/>
  <c r="E44" i="11"/>
  <c r="E120" i="11" l="1"/>
  <c r="E117" i="11"/>
  <c r="E118" i="11"/>
  <c r="E116" i="11"/>
  <c r="C111" i="11"/>
  <c r="E112" i="11"/>
  <c r="E119" i="11" l="1"/>
  <c r="B69" i="19" s="1"/>
  <c r="D69" i="19" s="1"/>
  <c r="E115" i="11"/>
  <c r="E111" i="11"/>
  <c r="B67" i="19" s="1"/>
  <c r="D67" i="19" s="1"/>
  <c r="B68" i="19" l="1"/>
  <c r="D68" i="19" s="1"/>
  <c r="E53" i="11"/>
  <c r="B10" i="19" s="1"/>
  <c r="D10" i="19" s="1"/>
  <c r="E71" i="11" l="1"/>
  <c r="B27" i="19" s="1"/>
  <c r="D27" i="19" s="1"/>
  <c r="C47" i="11" l="1"/>
  <c r="E28" i="11" l="1"/>
  <c r="C19" i="11"/>
  <c r="C11" i="11" s="1"/>
  <c r="E34" i="11"/>
  <c r="E33" i="11"/>
  <c r="E32" i="11" l="1"/>
  <c r="E114" i="11" l="1"/>
  <c r="C46" i="11"/>
  <c r="E69" i="11"/>
  <c r="B26" i="19" s="1"/>
  <c r="D26" i="19" s="1"/>
  <c r="E68" i="11"/>
  <c r="B25" i="19" s="1"/>
  <c r="D25" i="19" s="1"/>
  <c r="E65" i="11"/>
  <c r="B22" i="19" s="1"/>
  <c r="D22" i="19" s="1"/>
  <c r="E64" i="11"/>
  <c r="B21" i="19" s="1"/>
  <c r="D21" i="19" s="1"/>
  <c r="E63" i="11"/>
  <c r="B20" i="19" s="1"/>
  <c r="D20" i="19" s="1"/>
  <c r="E62" i="11"/>
  <c r="B19" i="19" s="1"/>
  <c r="D19" i="19" s="1"/>
  <c r="E61" i="11"/>
  <c r="B18" i="19" s="1"/>
  <c r="D18" i="19" s="1"/>
  <c r="E60" i="11"/>
  <c r="B17" i="19" s="1"/>
  <c r="D17" i="19" s="1"/>
  <c r="E59" i="11"/>
  <c r="B16" i="19" s="1"/>
  <c r="D16" i="19" s="1"/>
  <c r="E58" i="11"/>
  <c r="B15" i="19" s="1"/>
  <c r="D15" i="19" s="1"/>
  <c r="E57" i="11"/>
  <c r="B14" i="19" s="1"/>
  <c r="D14" i="19" s="1"/>
  <c r="E55" i="11"/>
  <c r="B12" i="19" s="1"/>
  <c r="D12" i="19" s="1"/>
  <c r="E54" i="11"/>
  <c r="B11" i="19" s="1"/>
  <c r="D11" i="19" s="1"/>
  <c r="E52" i="11"/>
  <c r="B9" i="19" s="1"/>
  <c r="D9" i="19" s="1"/>
  <c r="E51" i="11"/>
  <c r="B8" i="19" s="1"/>
  <c r="D8" i="19" s="1"/>
  <c r="E50" i="11"/>
  <c r="B7" i="19" s="1"/>
  <c r="D7" i="19" s="1"/>
  <c r="E49" i="11"/>
  <c r="B6" i="19" s="1"/>
  <c r="D6" i="19" s="1"/>
  <c r="E48" i="11"/>
  <c r="B5" i="19" s="1"/>
  <c r="D5" i="19" s="1"/>
  <c r="E45" i="11"/>
  <c r="E42" i="11"/>
  <c r="E41" i="11"/>
  <c r="E38" i="11"/>
  <c r="E36" i="11"/>
  <c r="E35" i="11"/>
  <c r="E30" i="11"/>
  <c r="E27" i="11" s="1"/>
  <c r="E26" i="11"/>
  <c r="E25" i="11"/>
  <c r="E24" i="11"/>
  <c r="E23" i="11"/>
  <c r="C22" i="11"/>
  <c r="C21" i="11" s="1"/>
  <c r="E20" i="11"/>
  <c r="E18" i="11"/>
  <c r="E17" i="11"/>
  <c r="E16" i="11"/>
  <c r="E13" i="11"/>
  <c r="B72" i="19" l="1"/>
  <c r="D72" i="19" s="1"/>
  <c r="F72" i="19"/>
  <c r="H72" i="19" s="1"/>
  <c r="E19" i="11"/>
  <c r="AA14" i="18"/>
  <c r="E12" i="11"/>
  <c r="E47" i="11"/>
  <c r="E40" i="11"/>
  <c r="E39" i="11" s="1"/>
  <c r="E15" i="11"/>
  <c r="B71" i="19" s="1"/>
  <c r="E22" i="11"/>
  <c r="C122" i="11"/>
  <c r="C129" i="11" s="1"/>
  <c r="D71" i="19" l="1"/>
  <c r="B29" i="19"/>
  <c r="F35" i="19" s="1"/>
  <c r="I35" i="19" s="1"/>
  <c r="B4" i="19"/>
  <c r="D4" i="19" s="1"/>
  <c r="F4" i="19"/>
  <c r="I72" i="19"/>
  <c r="E11" i="11"/>
  <c r="B30" i="19"/>
  <c r="D30" i="19" s="1"/>
  <c r="D29" i="19" s="1"/>
  <c r="E21" i="11"/>
  <c r="I4" i="19" l="1"/>
  <c r="B73" i="19"/>
  <c r="B78" i="19" l="1"/>
  <c r="D73" i="19"/>
  <c r="D122" i="11"/>
  <c r="E113" i="11"/>
  <c r="E46" i="11" s="1"/>
  <c r="F40" i="19" s="1"/>
  <c r="F41" i="19" l="1"/>
  <c r="I40" i="19"/>
  <c r="D78" i="19"/>
  <c r="E122" i="11"/>
  <c r="F71" i="19" s="1"/>
  <c r="H71" i="19" l="1"/>
  <c r="C131" i="11"/>
  <c r="C132" i="11" s="1"/>
  <c r="B74" i="19"/>
  <c r="B75" i="19" s="1"/>
  <c r="I71" i="1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vartotojas</author>
  </authors>
  <commentList>
    <comment ref="B77" authorId="0" shapeId="0" xr:uid="{D4CB337D-D926-4F0E-BF6B-7241DF39CB5A}">
      <text>
        <r>
          <rPr>
            <b/>
            <sz val="9"/>
            <color indexed="81"/>
            <rFont val="Tahoma"/>
            <family val="2"/>
            <charset val="186"/>
          </rPr>
          <t>vartotojas:</t>
        </r>
        <r>
          <rPr>
            <sz val="9"/>
            <color indexed="81"/>
            <rFont val="Tahoma"/>
            <family val="2"/>
            <charset val="186"/>
          </rPr>
          <t xml:space="preserve">
iš 4 priedo</t>
        </r>
      </text>
    </comment>
  </commentList>
</comments>
</file>

<file path=xl/sharedStrings.xml><?xml version="1.0" encoding="utf-8"?>
<sst xmlns="http://schemas.openxmlformats.org/spreadsheetml/2006/main" count="1158" uniqueCount="473">
  <si>
    <t>Iš viso</t>
  </si>
  <si>
    <t>Eil.                 Nr.</t>
  </si>
  <si>
    <t>01 programa. Savivaldybės valdymas</t>
  </si>
  <si>
    <t>06 programa. Kultūros ir sporto politikos įgyvendinimas</t>
  </si>
  <si>
    <t>07 programa. Socialinės paramos įgyvendinimas</t>
  </si>
  <si>
    <t>1.</t>
  </si>
  <si>
    <t>3.</t>
  </si>
  <si>
    <t>4.</t>
  </si>
  <si>
    <t>5.</t>
  </si>
  <si>
    <t>6.</t>
  </si>
  <si>
    <t>7.</t>
  </si>
  <si>
    <t>8.</t>
  </si>
  <si>
    <t>9.</t>
  </si>
  <si>
    <t>10.</t>
  </si>
  <si>
    <t>11.</t>
  </si>
  <si>
    <t>12.</t>
  </si>
  <si>
    <t>13.</t>
  </si>
  <si>
    <t>14.</t>
  </si>
  <si>
    <t>15.</t>
  </si>
  <si>
    <t>16.</t>
  </si>
  <si>
    <t>17.</t>
  </si>
  <si>
    <t>18.</t>
  </si>
  <si>
    <t>19.</t>
  </si>
  <si>
    <t>20.</t>
  </si>
  <si>
    <t>21.</t>
  </si>
  <si>
    <t>22.</t>
  </si>
  <si>
    <t>24.</t>
  </si>
  <si>
    <t>25.</t>
  </si>
  <si>
    <t>26.</t>
  </si>
  <si>
    <t>27.</t>
  </si>
  <si>
    <t>28.</t>
  </si>
  <si>
    <t>29.</t>
  </si>
  <si>
    <t>30.</t>
  </si>
  <si>
    <t>31.</t>
  </si>
  <si>
    <t>32.</t>
  </si>
  <si>
    <t>33.</t>
  </si>
  <si>
    <t>34.</t>
  </si>
  <si>
    <t>35.</t>
  </si>
  <si>
    <t>36.</t>
  </si>
  <si>
    <t>37.</t>
  </si>
  <si>
    <t>38.</t>
  </si>
  <si>
    <t>39.</t>
  </si>
  <si>
    <t>40.</t>
  </si>
  <si>
    <t>43.</t>
  </si>
  <si>
    <t>46.</t>
  </si>
  <si>
    <t>47.</t>
  </si>
  <si>
    <t>48.</t>
  </si>
  <si>
    <t>49.</t>
  </si>
  <si>
    <t>50.</t>
  </si>
  <si>
    <t>41.</t>
  </si>
  <si>
    <t>42.</t>
  </si>
  <si>
    <t>44.</t>
  </si>
  <si>
    <t>45.</t>
  </si>
  <si>
    <t>51.</t>
  </si>
  <si>
    <t>04 programa. Išsilavinusios bendruomenės ugdymas (-sis)</t>
  </si>
  <si>
    <t>IŠ VISO:</t>
  </si>
  <si>
    <t>05 programa. Ekonomikos ir verslo skatinimas</t>
  </si>
  <si>
    <t>2.</t>
  </si>
  <si>
    <t>iš jų:</t>
  </si>
  <si>
    <t>įmokos už išlaikymą švietimo, socialinės apsaugos ir kitose įstaigose</t>
  </si>
  <si>
    <t>dalyvauti rengiant ir vykdant mobilizaciją</t>
  </si>
  <si>
    <t>socialinėms išmokoms ir kompensacijoms skaičiuoti ir mokėti</t>
  </si>
  <si>
    <t>civilinės būklės aktams registruoti</t>
  </si>
  <si>
    <t>valstybės garantuojamai pirminei teisinei pagalbai teikti</t>
  </si>
  <si>
    <t>savivaldybėms priskirtiems archyviniams dokumentams tvarkyti</t>
  </si>
  <si>
    <t>gyventojų registrui tvarkyti ir duomenims valstybės registrams teikti</t>
  </si>
  <si>
    <t>civilinei saugai vykdyti</t>
  </si>
  <si>
    <t>valstybinės kalbos vartojimo ir taisyklingumo kontrolei vykdyti</t>
  </si>
  <si>
    <t>jaunimo teisių apsaugai vykdyti</t>
  </si>
  <si>
    <t>socialinei paramos mokiniams administruoti</t>
  </si>
  <si>
    <t>socialinėms paslaugos administruoti</t>
  </si>
  <si>
    <t>būsto nuomos ar išperkamosios būsto nuomos mokesčių dalies kompensacijoms administruoti</t>
  </si>
  <si>
    <t>priešgaisrinės saugos funkcijai vykdyti</t>
  </si>
  <si>
    <t>valstybei nuosavybės teise priklausančių melioracijos ir hidrotechnikos statinių valdymo ir naudojimo patikėjimo teise funkcijai atlikti</t>
  </si>
  <si>
    <t>būsto nuomos ar išperkamosios būsto nuomos mokesčių daliai kompensuoti</t>
  </si>
  <si>
    <t>socialinėms paslaugoms teikti</t>
  </si>
  <si>
    <t>Pajamų pavadinimas</t>
  </si>
  <si>
    <t xml:space="preserve">MOKESČIAI </t>
  </si>
  <si>
    <t>1.1.</t>
  </si>
  <si>
    <t>Pajamų ir pelno mokesčiai</t>
  </si>
  <si>
    <t>1.1.1.</t>
  </si>
  <si>
    <t>1.2.</t>
  </si>
  <si>
    <t>Turto mokesčiai</t>
  </si>
  <si>
    <t>1.2.1.</t>
  </si>
  <si>
    <t>1.2.2.</t>
  </si>
  <si>
    <t>1.2.3.</t>
  </si>
  <si>
    <t>1.3.</t>
  </si>
  <si>
    <t>Prekių ir paslaugų mokesčiai</t>
  </si>
  <si>
    <t>1.3.1.</t>
  </si>
  <si>
    <t>KITOS PAJAMOS</t>
  </si>
  <si>
    <t>2.1.</t>
  </si>
  <si>
    <t>Turto pajamos</t>
  </si>
  <si>
    <t>2.1.1.</t>
  </si>
  <si>
    <t>2.1.2.</t>
  </si>
  <si>
    <t>2.1.3.</t>
  </si>
  <si>
    <t>2.2.</t>
  </si>
  <si>
    <t>Pajamos už prekes ir paslaugas</t>
  </si>
  <si>
    <t>2.2.1.</t>
  </si>
  <si>
    <t>2.2.2.</t>
  </si>
  <si>
    <t>2.2.3.</t>
  </si>
  <si>
    <t>2.3.</t>
  </si>
  <si>
    <t>Pajamos iš baudų ir konfiskacijos</t>
  </si>
  <si>
    <t>2.4.</t>
  </si>
  <si>
    <t>Kitos neišvardytos pajamos</t>
  </si>
  <si>
    <t xml:space="preserve">MATERIALIOJO IR NEMATERIALIOJO TURTO REALIZAVIMO PAJAMOS </t>
  </si>
  <si>
    <t>3.1.</t>
  </si>
  <si>
    <t>Ilgalaikio materialiojo turto realizavimo pajamos</t>
  </si>
  <si>
    <t>3.1.1.</t>
  </si>
  <si>
    <t>3.1.2.</t>
  </si>
  <si>
    <t xml:space="preserve">DOTACIJOS </t>
  </si>
  <si>
    <t>4.1.</t>
  </si>
  <si>
    <t>4.1.1.</t>
  </si>
  <si>
    <t>4.1.2.</t>
  </si>
  <si>
    <t>4.1.3.</t>
  </si>
  <si>
    <t xml:space="preserve">VISI MOKESČIAI,  PAJAMOS  IR DOTACIJOS </t>
  </si>
  <si>
    <t>Žemės mokestis</t>
  </si>
  <si>
    <t>Paveldimo turto mokestis</t>
  </si>
  <si>
    <t>Nekilnojamojo turto mokestis</t>
  </si>
  <si>
    <t>Mokestis už aplinkos teršimą</t>
  </si>
  <si>
    <t>Nuomos mokestis už valstybinę žemę ir valstybinio vidaus vandenų fondo vandens telkinius</t>
  </si>
  <si>
    <t>Mokestis už medžiojamųjų gyvūnų išteklius</t>
  </si>
  <si>
    <t>Kiti mokesčiai už valstybinius gamtos išteklius</t>
  </si>
  <si>
    <t>Padidinta/ sumažinta</t>
  </si>
  <si>
    <t xml:space="preserve">vietinės reikšmės keliams ir gatvėms tiesti, rekonstruoti, taisyti (remontuoti), prižiūrėti ir saugaus eismo sąlygoms užtikrinti </t>
  </si>
  <si>
    <t>Patvirtinta</t>
  </si>
  <si>
    <t xml:space="preserve"> PATVIRTINTA</t>
  </si>
  <si>
    <t xml:space="preserve">1 priedas </t>
  </si>
  <si>
    <t>Įmokos už išlaikymą švietimo, socialinės apsaugos ir kitose įstaigose</t>
  </si>
  <si>
    <t xml:space="preserve">2 priedas </t>
  </si>
  <si>
    <t>Iš viso patvirtinta</t>
  </si>
  <si>
    <t>pagal teisės aktus savivaldybėms perduotoms įstaigoms išlaikyti</t>
  </si>
  <si>
    <t xml:space="preserve">Vietinės reikšmės keliams ir gatvėms tiesti, rekonstruoti, taisyti (remontuoti), prižiūrėti ir saugaus eismo sąlygoms užtikrinti </t>
  </si>
  <si>
    <t>Pagal teisės aktus savivaldybėms perduotoms įstaigoms išlaikyti</t>
  </si>
  <si>
    <t>„Kranto“ progimnazija</t>
  </si>
  <si>
    <t>iš jų: žedinių atkuriamosios vertės kompensacija</t>
  </si>
  <si>
    <t>iš jų: aplinkos apsaugos specialiosios programos lėšų</t>
  </si>
  <si>
    <t>3.1.3.</t>
  </si>
  <si>
    <t>Pastatų ir statinių realizavimo pajamos</t>
  </si>
  <si>
    <t>Kito ilgalaikio materialiojo turto realizavimo pajamos</t>
  </si>
  <si>
    <t>3.2.</t>
  </si>
  <si>
    <t>Tūkst. Eur</t>
  </si>
  <si>
    <t>4.3.1.</t>
  </si>
  <si>
    <t>4.3.2.</t>
  </si>
  <si>
    <t>Europos Sąjungos ir kitos tarptautinės finansinės paramos lėšos</t>
  </si>
  <si>
    <t>neveiksnių asmenų būklės peržiūrėjimui užtikrinti</t>
  </si>
  <si>
    <t>Europos Sąjungos finansinės paramos lėšos</t>
  </si>
  <si>
    <t>2.1.4.</t>
  </si>
  <si>
    <t>pajamos už ilgalaikio ir trumpalaikio materialiojo turto nuomą</t>
  </si>
  <si>
    <t>pajamos už prekes ir paslaugas</t>
  </si>
  <si>
    <t>Pajamos už ilgalaikio ir trumpalaikio materialiojo turto nuomą</t>
  </si>
  <si>
    <t>patvirtintoms užimtumo didinimo programoms įgyvendinti</t>
  </si>
  <si>
    <t>patvirtintoms užimtumo didinimo programoms administruoti</t>
  </si>
  <si>
    <t>savivaldybės mokyklos (klasės) specialiųjų ugdymosi poreikių turintiems mokiniams išlaikyti</t>
  </si>
  <si>
    <t>4.2.</t>
  </si>
  <si>
    <t>2.2.4.</t>
  </si>
  <si>
    <t>4.3.</t>
  </si>
  <si>
    <t>Žemės realizavimo pajamos</t>
  </si>
  <si>
    <t>erdvinių duomenų rinkiniui tvarkyti</t>
  </si>
  <si>
    <t>Dotacija savivaldybėms iš Europos Sąjungos, kitos tarptautinės finansinės paramos ir bendrojo finansavimo lėšų einamiesiems tikslams</t>
  </si>
  <si>
    <t>Praėjusių metų nepanaudotų biudžeto lėšų likutis</t>
  </si>
  <si>
    <t>Kita tikslinė dotacija, iš jų:</t>
  </si>
  <si>
    <t>projektui „Tryškių miestelio viešųjų erdvių atnaujinimas“ įgyvendinti</t>
  </si>
  <si>
    <t>neformaliojo vaikų švietimo paslaugų plėtrai įgyvendinti</t>
  </si>
  <si>
    <t>Europos Sąjungos ir kitos tarptautinės finansinės paramos lėšos, iš jų:</t>
  </si>
  <si>
    <t>Valstybės biudžeto lėšos, kuriomis bendrai finansuojami projektai  iš Europos Sąjungos ir kitos tarptautinės finansinės paramos lėšų, iš jų:</t>
  </si>
  <si>
    <t>Savivaldybės mokyklos (klasės) specialiųjų ugdymosi poreikių turintiems mokiniams išlaikyti</t>
  </si>
  <si>
    <t>Specialioji  tikslinė dotacija valstybinėms (valstybės perduotoms savivaldybėms) funkcijoms atlikti, iš jų:</t>
  </si>
  <si>
    <t>4.1.4.</t>
  </si>
  <si>
    <t>4.1.5.</t>
  </si>
  <si>
    <t>4.1.6.</t>
  </si>
  <si>
    <t>4.1.7.</t>
  </si>
  <si>
    <t>4.1.8.</t>
  </si>
  <si>
    <t>4.1.9.</t>
  </si>
  <si>
    <t>4.1.10.</t>
  </si>
  <si>
    <t>4.1.11.</t>
  </si>
  <si>
    <t>4.1.12.</t>
  </si>
  <si>
    <t>4.1.13.</t>
  </si>
  <si>
    <t>4.1.14.</t>
  </si>
  <si>
    <t>4.1.15.</t>
  </si>
  <si>
    <t>4.1.16.</t>
  </si>
  <si>
    <t>4.1.17.</t>
  </si>
  <si>
    <t>4.1.18.</t>
  </si>
  <si>
    <t>4.1.19.</t>
  </si>
  <si>
    <t>4.1.20.</t>
  </si>
  <si>
    <t>4.1.21.</t>
  </si>
  <si>
    <t>4.1.22.</t>
  </si>
  <si>
    <t>4.4.</t>
  </si>
  <si>
    <t>Valstybės biudžeto dotacija savivaldybei, nuosavam lėšų indėliui bendrai iš ES struktūrinių fondų lėšų finansuojamiems projektams finansuoti, iš jų:</t>
  </si>
  <si>
    <t>ilgalaikiam materialiajam ir nematerialiajam turtui įsigyti</t>
  </si>
  <si>
    <t>Rinkliavos, iš jų:</t>
  </si>
  <si>
    <t>valstybės rinkliava</t>
  </si>
  <si>
    <t>vietinė rinkliava</t>
  </si>
  <si>
    <t>žemės ūkio funkcijoms atlikti</t>
  </si>
  <si>
    <t>valstybės biudžeto lėšos, kuriomis bendrai finansuojami projektai  iš Europos Sąjungos ir kitos tarptautinės finansinės paramos lėšų</t>
  </si>
  <si>
    <t>savarankiškosioms funkcijoms vykdyti</t>
  </si>
  <si>
    <t>4.4.1.</t>
  </si>
  <si>
    <t>3.1.4.</t>
  </si>
  <si>
    <t>socialinei paramai mokiniams teikti</t>
  </si>
  <si>
    <t>akredituotai vaikų dienos socialinei priežiūrai administruoti</t>
  </si>
  <si>
    <t>gyvenamosios vietos deklaravimo duomenų ir gyvenamosios vietos nedeklaravusių asmenų apskaitos duomenims tvarkyti</t>
  </si>
  <si>
    <t>Viešosios bibliotekos dokumentų įsigijimui finansuoti</t>
  </si>
  <si>
    <t>Akredituotai vaikų dienos socialinei priežiūrai organizuoti</t>
  </si>
  <si>
    <t>4.3.4.</t>
  </si>
  <si>
    <t>4.3.5.</t>
  </si>
  <si>
    <t>4.3.6.</t>
  </si>
  <si>
    <t>4.3.9.</t>
  </si>
  <si>
    <t>4.5.2.1.</t>
  </si>
  <si>
    <t>Neformaliojo vaikų švietimo veiklai finansuoti</t>
  </si>
  <si>
    <t>neformaliojo vaikų švietimo veiklai finansuoti</t>
  </si>
  <si>
    <t>4.3.10.</t>
  </si>
  <si>
    <t>4.3.11.</t>
  </si>
  <si>
    <t xml:space="preserve">Ugdymo, maitinimo ir pavėžėjimo lėšos socialinę riziką patiriančių vaikų ikimokykliniam ugdymui užtikrinti  </t>
  </si>
  <si>
    <t xml:space="preserve">ugdymo, maitinimo ir pavėžėjimo lėšos socialinę riziką patiriančių vaikų ikimokykliniam ugdymui užtikrinti  </t>
  </si>
  <si>
    <t>Specialioji tikslinė dotacija ugdymo reikmėms finansuoti</t>
  </si>
  <si>
    <t>duomenims suteiktos valstybės pagalbos ir nereikšmingos pagalbos registrui teikti</t>
  </si>
  <si>
    <t>sveikai gyvensenai plėtoti bei sveikos gyvensenos igūdžiams ugdymo įstaigose ir bendruomenėse stiprinti bei visuomenės sveikatos stebėsenai savivaldybėje vykdyti</t>
  </si>
  <si>
    <t>savivaldybei priskirtai valstybinei žemės ir kitam valstybiniam turtui valdyti, naudoti ir disponuoti juo patikėjimo teise</t>
  </si>
  <si>
    <t>Biudžetinių įstaigų vadovaujančių darbuotojų minimaliems pareiginės algos koeficientams padidinti, siekiant gerinti jų darbo apmokėjimo sąlygas</t>
  </si>
  <si>
    <t>Savivaldybės kontrolės ir audito tarnyba, iš jų:</t>
  </si>
  <si>
    <t>Savivaldybės administracija, iš jų:</t>
  </si>
  <si>
    <t>iš jų pagal finansavimo šaltinius</t>
  </si>
  <si>
    <t>Asignavimų valdytojai, programos, išlaidų pavadinimas</t>
  </si>
  <si>
    <t xml:space="preserve">3 priedas </t>
  </si>
  <si>
    <t>Gyventojų pajamų mokestis, iš jų:</t>
  </si>
  <si>
    <t>Gyventojų pajamų mokestis, mokamas už pajamas, gautas iš veiklos, kuria verčiamasi turint verslo liudijimą</t>
  </si>
  <si>
    <t>savarankiškosiomks funkcijoms vykdyti</t>
  </si>
  <si>
    <t>kita tikslinė dotacija</t>
  </si>
  <si>
    <t>dotacija valstybinėms (valstybės perduotoms savivaldybėms) funkcijoms atlikti</t>
  </si>
  <si>
    <t>dotacija ugdymo reikmėms finansuoti</t>
  </si>
  <si>
    <t>biudžetinių įstaigų ir aplinkos apsaugos specialiosios programoms vykdyti</t>
  </si>
  <si>
    <t>skolintos lėšos</t>
  </si>
  <si>
    <t>praėjusių metų nepanaudotų biudžeto lėšų likutis</t>
  </si>
  <si>
    <t xml:space="preserve">koordinuotai teikiamų paslaugų vaikams nuo gimimo iki 18 metų (turintiems didelių ir labai didelių specialiųjų ugdymosi poreikių – iki 21 metų) ir vaiko atstovams koordinavimui finansuoti </t>
  </si>
  <si>
    <t>Degaičių seniūnija, iš jų:</t>
  </si>
  <si>
    <t>05 programa. Ekonomikos ir verslo skatinimas, iš kurių:</t>
  </si>
  <si>
    <t>Gadūnavo seniūnija, iš jų:</t>
  </si>
  <si>
    <t>Luokės seniūnija, iš jų:</t>
  </si>
  <si>
    <t>Nevarėnų seniūnija, iš jų:</t>
  </si>
  <si>
    <t>Ryškėnų seniūnija, iš jų:</t>
  </si>
  <si>
    <t>Tryškių seniūnija, iš jų:</t>
  </si>
  <si>
    <t>Upynos seniūnija, iš jų:</t>
  </si>
  <si>
    <t>Varnių seniūnija, iš jų:</t>
  </si>
  <si>
    <t>Viešvėnų seniūnija, iš jų:</t>
  </si>
  <si>
    <t>Žarėnų seniūnija, iš jų:</t>
  </si>
  <si>
    <t>Telšių seniūnija, iš jų:</t>
  </si>
  <si>
    <t>Savivaldybės administracijos Finansų skyrius, iš jų:</t>
  </si>
  <si>
    <t>Priešgaisrinė tarnyba, iš jų:</t>
  </si>
  <si>
    <t>Visuomenės sveikatos biuras, iš jų:</t>
  </si>
  <si>
    <t>biudžetinių įstaigų vadovaujančių darbuotojų minimaliems pareiginės algos koeficientams padidinti, siekiant gerinti jų darbo apmokėjimo sąlygas</t>
  </si>
  <si>
    <t>pedagoginių darbuotojų, išlaikomų iš savivaldybės biudžeto lėšų, darbo užmokesčiui didinti</t>
  </si>
  <si>
    <t>Žemaitės gimnazija, iš jų:</t>
  </si>
  <si>
    <t>Varnių Motiejaus Valančiaus gimnazija, iš jų:</t>
  </si>
  <si>
    <t>„Germanto“ progimnazija, iš jų:</t>
  </si>
  <si>
    <t xml:space="preserve">„Atžalyno“ progimnazija, iš jų:                                           </t>
  </si>
  <si>
    <t xml:space="preserve"> „Džiugo“ gimnazija, iš jų:</t>
  </si>
  <si>
    <t xml:space="preserve">23. </t>
  </si>
  <si>
    <t>„Ateities“ progimnazija, iš jų:</t>
  </si>
  <si>
    <t xml:space="preserve">24. </t>
  </si>
  <si>
    <t>Luokės Vytauto Kleivos gimnazija, iš jų:</t>
  </si>
  <si>
    <t>Nevarėnų  pagrindinė mokykla, iš jų:</t>
  </si>
  <si>
    <t xml:space="preserve">26. </t>
  </si>
  <si>
    <t>Tryškių Lazdynų Pelėdos gimnazija, iš jų:</t>
  </si>
  <si>
    <t>Ubiškės daugiafunkcis centras, iš jų:</t>
  </si>
  <si>
    <t>Lopšelis-darželis „Žemaitukas“, iš jų:</t>
  </si>
  <si>
    <t>Buožėnų mokykla-daugiafunkcis centras, iš jų:</t>
  </si>
  <si>
    <t>Lopšelis-darželis „Nykštukas“, iš jų:</t>
  </si>
  <si>
    <t>Lopšelis-darželis „Saulutė“, iš jų:</t>
  </si>
  <si>
    <t>Lopšelis-darželis „Berželis“, iš jų:</t>
  </si>
  <si>
    <t>Lopšelis-darželis „Mastis“, iš jų:</t>
  </si>
  <si>
    <t>Lopšelis-darželis „Eglutė“, iš jų:</t>
  </si>
  <si>
    <t>Telšių  meno mokykla, iš jų:</t>
  </si>
  <si>
    <t>Sporto ir rekreacijos centras, iš jų:</t>
  </si>
  <si>
    <t>Telšių švietimo centras, iš jų:</t>
  </si>
  <si>
    <t>Kultūros centras, iš jų:</t>
  </si>
  <si>
    <t>Luokės kultūros centras, iš jų:</t>
  </si>
  <si>
    <t>Nevarėnų kultūros centras, iš jų:</t>
  </si>
  <si>
    <t>Ryškėnų kultūros centras, iš jų:</t>
  </si>
  <si>
    <t>Tryškių kultūros centras, iš jų:</t>
  </si>
  <si>
    <t>Varnių kultūros centras, iš jų:</t>
  </si>
  <si>
    <t>Viešvėnų kultūros centras, iš jų:</t>
  </si>
  <si>
    <t>Žemaitės dramos teatras, iš jų:</t>
  </si>
  <si>
    <t>Karolinos Praniauskaitės viešoji biblioteka, iš jų:</t>
  </si>
  <si>
    <t>Centras „Viltis", iš jų:</t>
  </si>
  <si>
    <t>Senelių globos namai, iš jų:</t>
  </si>
  <si>
    <t>Socialinių paslaugų centras, iš jų:</t>
  </si>
  <si>
    <t>biudžetinių įstaigų pajamos</t>
  </si>
  <si>
    <t>aplinkos apsaugos specialiosios programoms pajamos</t>
  </si>
  <si>
    <t xml:space="preserve">5. </t>
  </si>
  <si>
    <t>Asignavimų valdytojai, programos pavadinimas</t>
  </si>
  <si>
    <t>„Kranto“ progimnazija, iš jų:</t>
  </si>
  <si>
    <t>patikrinimui su asignavimais</t>
  </si>
  <si>
    <t>valstybės biudžeto dotacija savivaldybei, nuosavam lėšų indėliui bendrai iš ES struktūrinių fondų lėšų finansuojamiems projektams finansuoti</t>
  </si>
  <si>
    <t>1 priedas</t>
  </si>
  <si>
    <t>3 priedas</t>
  </si>
  <si>
    <t>Skirtumas</t>
  </si>
  <si>
    <t xml:space="preserve">    Savivaldybės mokyklos (klasės) specialiųjų ugdymosi poreikių turintiems mokiniams išlaikyti</t>
  </si>
  <si>
    <t>akredituotai vaikų dienos socialinei priežiūrai organizuoti</t>
  </si>
  <si>
    <t>Viso</t>
  </si>
  <si>
    <t>Valstybės biudžeto dotacija savivaldybei, nuosavam lėšų indėliui bendrai iš ES struktūrinių fondų lėšų finansuojamiems projektams finansuoti</t>
  </si>
  <si>
    <t>Valstybės biudžeto lėšos, kuriomis bendrai finansuojami projektai  iš Europos Sąjungos ir kitos tarptautinės finansinės paramos lėšų</t>
  </si>
  <si>
    <t>su asign tikrin</t>
  </si>
  <si>
    <t>Savivaldybės biudžetas</t>
  </si>
  <si>
    <t>Išlaidos</t>
  </si>
  <si>
    <t>tikrinimui</t>
  </si>
  <si>
    <t>biudžetinių įstaigų ir aplinkos apsaugos specialiosioms programoms vykdyti</t>
  </si>
  <si>
    <t>PRAĖJUSIŲ METŲ NEPANAUDOTŲ BIUDŽETO LĖŠŲ PASKIRSTYMAS</t>
  </si>
  <si>
    <t>Būsto pritaikymui neįgaliesiems finansuoti</t>
  </si>
  <si>
    <t>Asmeninei pagalbai teikti ir administruoti</t>
  </si>
  <si>
    <t>būsto pritaikymui neįgaliesiems finansuoti</t>
  </si>
  <si>
    <t>asmeninei pagalbai teikti ir administruoti</t>
  </si>
  <si>
    <t>Socialinių paslaugų srities darbuotojų minimaliesiems pareiginės algos pastoviosios dalies koeficientams didinti</t>
  </si>
  <si>
    <t>socialinių paslaugų srities darbuotojų minimaliesiems pareiginės algos pastoviosios dalies koeficientams didinti</t>
  </si>
  <si>
    <t>pajamos</t>
  </si>
  <si>
    <t>asignavimai</t>
  </si>
  <si>
    <t xml:space="preserve">Bendrojo ugdymo mokyklų tinklo stiprinimo iniciatyvoms skatinti </t>
  </si>
  <si>
    <t xml:space="preserve">Vaikų, atvykusių į Lietuvos Respubliką iš Ukrainos dėl Rusijos Federacijos karinių veiksmų Ukrainoje, ugdymui ir pavėžėjimui į mokyklą ir atgal finansuoti </t>
  </si>
  <si>
    <t xml:space="preserve">Bendruomeninei veiklai stiprinti </t>
  </si>
  <si>
    <t xml:space="preserve">bendrojo ugdymo mokyklų tinklo stiprinimo iniciatyvoms skatinti </t>
  </si>
  <si>
    <t xml:space="preserve">vaikų, atvykusių į Lietuvos Respubliką iš Ukrainos dėl Rusijos Federacijos karinių veiksmų Ukrainoje, ugdymui ir pavėžėjimui į mokyklą ir atgal finansuoti </t>
  </si>
  <si>
    <t xml:space="preserve">bendruomeninei veiklai stiprinti </t>
  </si>
  <si>
    <t>Biudžetinių įstaigų ir aplinkos apsaugos specialiosioms programoms vykdyti</t>
  </si>
  <si>
    <t>Galutinės sumos iš 1 ir 3 priedo</t>
  </si>
  <si>
    <t>1 ir 3 priedai (galutinės sumos)</t>
  </si>
  <si>
    <t>viso 1 ir 3 priede kita dotacija</t>
  </si>
  <si>
    <t>Skolintos lėšos</t>
  </si>
  <si>
    <t>Iš viso su pajamomis</t>
  </si>
  <si>
    <t>Iš viso su asignavimais</t>
  </si>
  <si>
    <t>aplinkos apsauga</t>
  </si>
  <si>
    <t>atsikelia iš 4 priedo</t>
  </si>
  <si>
    <t>viešosios bibliotekos dokumentų įsigijimui finansuoti</t>
  </si>
  <si>
    <t>Išlaidoms, susijusioms su valstybinių ir savivaldybių mokyklų mokytojų, dirbančių pagal  ikimokyklinio, priešmokyklinio, bendrojo ugdymo ir profesinio mokymo programas, personalo optimizavimu ir atnaujinimu, apmokėti</t>
  </si>
  <si>
    <t>išlaidoms, susijusioms su valstybinių ir savivaldybių mokyklų mokytojų, dirbančių pagal  ikimokyklinio, priešmokyklinio, bendrojo ugdymo ir profesinio mokymo programas, personalo optimizavimu ir atnaujinimu, apmokėti</t>
  </si>
  <si>
    <t xml:space="preserve">suaugusiųjų asmenų, atvykusių į Lietuvos Respubliką iš Ukrainos dėl Rusijos Federacijos karinių veiksmų Ukrainoje, lietuvių kalbai mokyti </t>
  </si>
  <si>
    <t xml:space="preserve">Suaugusiųjų asmenų, atvykusių į Lietuvos Respubliką iš Ukrainos dėl Rusijos Federacijos karinių veiksmų Ukrainoje, lietuvių kalbai mokyti </t>
  </si>
  <si>
    <t>Visuomenės psichologinės gerovės ir psichikos sveikatos stiprinimo paslaugas gyventojams bendruomenėse plėtoti</t>
  </si>
  <si>
    <t>visuomenės psichologinės gerovės ir psichikos sveikatos stiprinimo paslaugas gyventojams bendruomenėse plėtoti</t>
  </si>
  <si>
    <t xml:space="preserve">pažangos priemonės „Gerinti socialinių paslaugų kokybę ir prieinamumą, didinti socialinės paramos veiksmingumą kriziniais atvejais šeimoje” veiklai „Socialinės priežiūros šeimoms teikimas” finansuoti </t>
  </si>
  <si>
    <t>Vaiko ir šeimos gerovės centras, iš jų:</t>
  </si>
  <si>
    <t>4.5.1.</t>
  </si>
  <si>
    <t>Savivaldybių patirtoms nepaprastosios padėties valdymo išlaidoms, susijusioms su užsieniečiais, pasitraukusiais iš Ukrainos dėl Rusijos Federacijos karinių veiksmų Ukrainoje, kompensuoti</t>
  </si>
  <si>
    <t>savivaldybių patirtoms nepaprastosios padėties valdymo išlaidoms, susijusioms su užsieniečiais, pasitraukusiais iš Ukrainos dėl Rusijos Federacijos karinių veiksmų Ukrainoje, kompensuoti</t>
  </si>
  <si>
    <t xml:space="preserve">Vaikų, atvykusių į Lietuvos Respubliką iš Ukrainos dėl Rusijos Federacijos karinių veiksmų Ukrainoje, ugdymui ir pavežėjimui į mokyklą ir atgal finansuoti </t>
  </si>
  <si>
    <t>vaikų, atvykusių į Lietuvos Respubliką iš Ukrainos dėl Rusijos Federacijos karinių veiksmų Ukrainoje, ugdymui ir pavežėjimui į mokyklą ir atgal finansuoti</t>
  </si>
  <si>
    <t xml:space="preserve">vaikų, atvykusių į Lietuvos Respubliką iš Ukrainos dėl Rusijos Federacijos karinių veiksmų Ukrainoje, ugdymui ir pavežėjimui į mokyklą ir atgal finansuoti </t>
  </si>
  <si>
    <t xml:space="preserve">Sosnovskio barščio naikinimo Telšių rajone išlaidoms padengti </t>
  </si>
  <si>
    <t>integraliai pagalbai teikti</t>
  </si>
  <si>
    <t xml:space="preserve">naudotų padangų, kurių turėtojo nustatyti neįmanoma arba kuris neegzistuoja, tvarkymui finansuoti </t>
  </si>
  <si>
    <t xml:space="preserve">Naudotų padangų, kurių turėtojo nustatyti neįmanoma arba kuris neegzistuoja, tvarkymui finansuoti </t>
  </si>
  <si>
    <t>socialinėms išmokoms ir kompensacijoms, skirtoms paramai mirties atveju užtikrinti, skaičiuoti ir mokėti</t>
  </si>
  <si>
    <t>socialinių išmokų ir kompensacijų, skirtų paramai mirties atveju užtikrinti, skaičiavimui ir mokėjimui administruoti</t>
  </si>
  <si>
    <t>psichikos sveikatos stiprinimo, psichosocialinės pagalbos ir savižudybių prevencijos intervencijoms plėtoti</t>
  </si>
  <si>
    <t>Akredituotai vaikų dienos socialinei priežiūrai organizuoti, teikti ir administruoti</t>
  </si>
  <si>
    <t>Socialinei reabilitacijai neįgaliesiems benduomenėje organizuoti, teikti ir administruoti</t>
  </si>
  <si>
    <t>kompleksinėms paslaugoms šeimai organizuoti</t>
  </si>
  <si>
    <t>socialinių darbuotojų, teikiančių socialinę priežiūrą šeimoms, darbo užmokesčiui mokėti</t>
  </si>
  <si>
    <t>individualios priežiūros darbuotojų, teikiančių socialinę priežiūrą šeimoms, darbo užmokesčiui mokėti</t>
  </si>
  <si>
    <t>Kompleksinėms paslaugoms šeimai organizuoti</t>
  </si>
  <si>
    <t>4.3.3.</t>
  </si>
  <si>
    <t>23.</t>
  </si>
  <si>
    <t>4.3.7</t>
  </si>
  <si>
    <t>4.3.12.</t>
  </si>
  <si>
    <t>būstų nuomai iš fizinių ar juridinių asmenų apmokėti</t>
  </si>
  <si>
    <t>Būstų nuomai iš fizinių ar juridinių asmenų apmokėti</t>
  </si>
  <si>
    <t xml:space="preserve">  </t>
  </si>
  <si>
    <t>projekto „Bendruomeninių apgyvendinimo bei užimtumo paslaugų asmenims su proto ir psichikos negalia plėtra Telšių rajone“ netinkamam finansuoti pridėtinės vertės mokesčiui kompensuoti</t>
  </si>
  <si>
    <t xml:space="preserve">projektui „Privačių namų prijungimas prie nuotekų surinkimo infrastruktūros Telšių aglomeracijoje“ įgyvendinti </t>
  </si>
  <si>
    <t xml:space="preserve">asmenims, pradėjusiems gauti ilgalaikę socialinę globą iki 2007 m. sausio 1 d. iš apskričių viršininkų perduotose įstaigose, bendrųjų ir specialiųjų socialinių paslaugų finansavimui užtikrinti </t>
  </si>
  <si>
    <t xml:space="preserve">Išlaidoms, patirtoms teikiant socialinę paramą mokiniams pagal Lietuvos Respublikos socialinės paramos mokiniams įstatymą užsieniečiams, pasitraukusiems iš Ukrainos dėl Rusijos federacijos karinių veiksmų Ukrainoje, padengti </t>
  </si>
  <si>
    <t xml:space="preserve">Išlaidoms, patirtoms teikiant paramą būstui išsinuomoti pagal Lietuvos Respublikos paramos būstui įsigyti ar išsinuomoti įstatymą užsieniečiams, pasitraukusiems iš Ukrainos dėl Rusijos federacijos karinių veiksmų Ukrainoje, padengti </t>
  </si>
  <si>
    <t>Išlaidoms, patirtoms teikiant piniginę socialinę paramą, skiriamą vadovaujantis Lietuvos Respublikos piniginės socialinės paramos nepasiturintiems gyventojams įstatymu, užsieniečiams, pasitraukusiems iš Ukrainos dėl Rusijos federacijos karinių veiksmų Ukrainoje, padengti</t>
  </si>
  <si>
    <t>Projekto „Bendruomeninių apgyvendinimo bei užimtumo paslaugų asmenims su proto ir psichikos negalia plėtra Telšių rajone“ netinkamam finansuoti pridėtinės vertės mokesčiui kompensuoti</t>
  </si>
  <si>
    <t xml:space="preserve">Projektui „Privačių namų prijungimas prie nuotekų surinkimo infrastruktūros Telšių aglomeracijoje“ įgyvendinti </t>
  </si>
  <si>
    <t xml:space="preserve">Asmenims, pradėjusiems gauti ilgalaikę socialinę globą iki 2007 m. sausio 1 d. iš apskričių viršininkų perduotose įstaigose, bendrųjų ir specialiųjų socialinių paslaugų finansavimui užtikrinti </t>
  </si>
  <si>
    <t>iš jų 10.07.01.01</t>
  </si>
  <si>
    <t>iš jų 10.09.01.01</t>
  </si>
  <si>
    <t xml:space="preserve">išlaidoms, patirtoms mokant laidojimo pašalpą pagal Lietuvos Respublikos paramos mirties atveju įstatymą užsieniečiams, pasitraukusiems iš Ukrainos dėl Rusijos federacijos karinių veiksmų Ukrainoje, padengti </t>
  </si>
  <si>
    <t xml:space="preserve">išlaidoms, patirtoms akredituotai vaikų dienos socialinei priežiūrai organizuoti, teikti ir administruoti užsieniečiams, pasitraukusiems iš Ukrainos dėl Rusijos federacijos karinių veiksmų Ukrainoje, padengti </t>
  </si>
  <si>
    <t xml:space="preserve">Išlaidoms, patirtoms akredituotai vaikų dienos socialinei priežiūrai organizuoti, teikti ir administruoti užsieniečiams, pasitraukusiems iš Ukrainos dėl Rusijos federacijos karinių veiksmų Ukrainoje, padengti </t>
  </si>
  <si>
    <t>Palūkanos už indėlius, depozitus ir sąskaitų likučius</t>
  </si>
  <si>
    <t>Transporto priemonių realizavimo pajamos</t>
  </si>
  <si>
    <t>Kitų atsargų realizavimo pajamos</t>
  </si>
  <si>
    <t>Atliekų tvarkymo programos projektams vykdyti</t>
  </si>
  <si>
    <t>atliekų tvarkymo programos projektams vykdyti</t>
  </si>
  <si>
    <t>socialinei globai asmenims su sunkia negalia teikti ir socialinių darbuotojų, teikiančių socialinę priežiūrą šeimoms, darbo užmokesčiui mokėti</t>
  </si>
  <si>
    <t xml:space="preserve">išlaidoms, patirtoms teikiant asmeninio asistento paslaugas pagal Lietuvos Respublikos neįgaliųjų socialinės integracijos įstatymą Ukrainos gyventojams, nukentėjusiems dėl Rusijos Federacijos karinių veiksmų Ukrainoje, padengti  </t>
  </si>
  <si>
    <t xml:space="preserve">Išlaidoms, patirtoms teikiant asmeninio asistento paslaugas pagal Lietuvos Respublikos neįgaliųjų socialinės integracijos įstatymą Ukrainos gyventojams, nukentėjusiems dėl Rusijos Federacijos karinių veiksmų Ukrainoje, padengti  </t>
  </si>
  <si>
    <t xml:space="preserve">Išlaidoms, patirtoms akredituotai vaikų dienos socialinei priežiūrai organizuoti, teikti ir administruoti užsieniečiams, pasitraukusiems iš Ukrainos dėl Rusijos Federacijos karinių veiksmų Ukrainoje, padengti </t>
  </si>
  <si>
    <t xml:space="preserve">Išlaidoms, patirtoms mokant laidojimo pašalpą pagal Lietuvos Respublikos paramos mirties atveju įstatymą užsieniečiams, pasitraukusiems iš Ukrainos dėl Rusijos Federacijos karinių veiksmų Ukrainoje, padengti </t>
  </si>
  <si>
    <t xml:space="preserve">Išlaidoms, patirtoms teikiant socialinę paramą mokiniams pagal Lietuvos Respublikos socialinės paramos mokiniams įstatymą užsieniečiams, pasitraukusiems iš Ukrainos dėl Rusijos Federacijos karinių veiksmų Ukrainoje, padengti </t>
  </si>
  <si>
    <t xml:space="preserve">Išlaidoms, patirtoms teikiant paramą būstui išsinuomoti pagal Lietuvos Respublikos paramos būstui įsigyti ar išsinuomoti įstatymą užsieniečiams, pasitraukusiems iš Ukrainos dėl Rusijos Federacijos karinių veiksmų Ukrainoje, padengti </t>
  </si>
  <si>
    <t>Išlaidoms, patirtoms teikiant piniginę socialinę paramą, skiriamą vadovaujantis Lietuvos Respublikos piniginės socialinės paramos nepasiturintiems gyventojams įstatymu, užsieniečiams, pasitraukusiems iš Ukrainos dėl Rusijos Federacijos karinių veiksmų Ukrainoje, padengti</t>
  </si>
  <si>
    <t xml:space="preserve">išlaidoms, patirtoms mokant laidojimo pašalpą pagal Lietuvos Respublikos paramos mirties atveju įstatymą užsieniečiams, pasitraukusiems iš Ukrainos dėl Rusijos Federacijos karinių veiksmų Ukrainoje, padengti </t>
  </si>
  <si>
    <t xml:space="preserve">išlaidoms, patirtoms teikiant socialinę paramą mokiniams pagal Lietuvos Respublikos socialinės paramos mokiniams įstatymą užsieniečiams, pasitraukusiems iš Ukrainos dėl Rusijos Federacijos karinių veiksmų Ukrainoje, padengti </t>
  </si>
  <si>
    <t xml:space="preserve">išlaidoms, patirtoms teikiant paramą būstui išsinuomoti pagal Lietuvos Respublikos paramos būstui įsigyti ar išsinuomoti įstatymą užsieniečiams, pasitraukusiems iš Ukrainos dėl Rusijos Federacijos karinių veiksmų Ukrainoje, padengti </t>
  </si>
  <si>
    <t>išlaidoms, patirtoms teikiant piniginę socialinę paramą, skiriamą vadovaujantis Lietuvos Respublikos piniginės socialinės paramos nepasiturintiems gyventojams įstatymu, užsieniečiams, pasitraukusiems iš Ukrainos dėl Rusijos Federacijos karinių veiksmų Ukrainoje, padengti</t>
  </si>
  <si>
    <t>(Telšių rajono savivaldybės tarybos 2024 m.  d.</t>
  </si>
  <si>
    <t>sprendimo Nr. T1- redakcija)</t>
  </si>
  <si>
    <t xml:space="preserve">Telšių rajono savivaldybės tarybos 2024 m. vasario 29 d. </t>
  </si>
  <si>
    <t xml:space="preserve">  TELŠIŲ RAJONO SAVIVALDYBĖS 2024 METŲ BIUDŽETO PAJAMOS</t>
  </si>
  <si>
    <t>2.2.5.</t>
  </si>
  <si>
    <t>2.2.5.1.</t>
  </si>
  <si>
    <t>2.2.5.2.</t>
  </si>
  <si>
    <t>Infrastruktūros mokesčio pajamos</t>
  </si>
  <si>
    <t>Praėjusių metų nepanaudotų biudžeto lėšų likutis, iš jų:</t>
  </si>
  <si>
    <t>6.1.</t>
  </si>
  <si>
    <t>6.2.</t>
  </si>
  <si>
    <t>4.1.23.</t>
  </si>
  <si>
    <t>koordinuotai teikiamų paslaugų vaikams nuo gimimo iki 18 metų (turintiems didelių ir labai didelių specialiųjų ugdymosi poreikių – iki 21 metų) ir vaiko atstovams koordinavimui finansuoti</t>
  </si>
  <si>
    <t>savivaldybėms priskirtos ir perduotos valstybinės žemės miestų ir miestelių administracinėse ribose valdymui, naudojimui ir disponavimui ja patikėjimo teise užtikrinti</t>
  </si>
  <si>
    <t>4.1.24.</t>
  </si>
  <si>
    <t>Akredituotai socialinei reabilitacijai neįgaliesiems bendruomenėje organizuoti, teikti ir administruoti</t>
  </si>
  <si>
    <t>Socialinių paslaugų įstaigose dirbančių socialinių paslaugų srities darbuotojų pareiginei algai padidinti</t>
  </si>
  <si>
    <t>projektui Tryškių miestelio viešųjų erdvių atnaujinimas“ įgyvendinti</t>
  </si>
  <si>
    <t>tikslinę paskirtį turinčių lėšų likutis</t>
  </si>
  <si>
    <t>kitas lėšų likutis, nukreiptas išlaidoms</t>
  </si>
  <si>
    <t>4.3.8.</t>
  </si>
  <si>
    <t>4.4.1.1.</t>
  </si>
  <si>
    <t>4.4.2.</t>
  </si>
  <si>
    <t>4.4.2.1.</t>
  </si>
  <si>
    <t xml:space="preserve">BIUDŽETINIŲ ĮSTAIGŲ 2024 METŲ PAJAMŲ ĮMOKOS Į SAVIVALDYBĖS BIUDŽETĄ </t>
  </si>
  <si>
    <t>infrastruktūros mokesčio pajamos</t>
  </si>
  <si>
    <t>padidinta</t>
  </si>
  <si>
    <t>sumažinta</t>
  </si>
  <si>
    <t>kopijuoti reikšmę</t>
  </si>
  <si>
    <t>Pakeitimai (padidinta/ sumažinta)</t>
  </si>
  <si>
    <t>sprendimo Nr. T1-  redakcija)</t>
  </si>
  <si>
    <t>2024 METŲ BIUDŽETO ASIGNAVIMAI</t>
  </si>
  <si>
    <t>socialinių paslaugų srities darbuotojų pareiginei algai padidinti</t>
  </si>
  <si>
    <t>51.1.</t>
  </si>
  <si>
    <t>51.2.</t>
  </si>
  <si>
    <t>51.3.</t>
  </si>
  <si>
    <t>51.4.</t>
  </si>
  <si>
    <t>51.5.</t>
  </si>
  <si>
    <t>51.6.</t>
  </si>
  <si>
    <t>51.7.</t>
  </si>
  <si>
    <t>programų patikrinimo formulė</t>
  </si>
  <si>
    <t>sudėta pagal asignavimų valdytojus</t>
  </si>
  <si>
    <t>akredituotai socialinei reabilitacijai neįgaliesiems benduomenėje administruoti</t>
  </si>
  <si>
    <t xml:space="preserve">akredituotai socialinei reabilitacijai neįgaliesiems benduomenėje organizuoti ir teikti </t>
  </si>
  <si>
    <t>profesiniam orientavimui finansuoti</t>
  </si>
  <si>
    <t>Profesiniam orientavimui finansuoti</t>
  </si>
  <si>
    <t>4.3.13.</t>
  </si>
  <si>
    <t xml:space="preserve">kompensacijoms už būsto suteikimą užsieniečiams, pasitraukusiems iš Ukrainos dėl Rusijos Federacijos karinės agresijos, finansuoti </t>
  </si>
  <si>
    <t xml:space="preserve">Kompensacijoms už būsto suteikimą užsieniečiams, pasitraukusiems iš Ukrainos dėl Rusijos Federacijos karinės agresijos, finansuoti </t>
  </si>
  <si>
    <t>kompensacijoms už būsto suteikimą užsieniečiams, pasitraukusiems iš Ukrainos dėl Rusijos Federacijos karinės agresijos, finansuoti</t>
  </si>
  <si>
    <t xml:space="preserve">kompensacijoms už būsto suteikimą užsieniečiams, pasitraukusiems iš Ukrainos dėl Rusijos Federacijos karinės agresijos, administruoti </t>
  </si>
  <si>
    <t>asmenų su negalia koordinavimo fukcijai atlikti</t>
  </si>
  <si>
    <t>Asmenų su negalia koordinavimo fukcijai atlikti</t>
  </si>
  <si>
    <t>4.3.14.</t>
  </si>
  <si>
    <t>4.3.15.</t>
  </si>
  <si>
    <t>4.3.16.</t>
  </si>
  <si>
    <t>4.3.17.</t>
  </si>
  <si>
    <t>Telšių „Atžalyno“ progimnazijos sporto aikštynui atnaujinti</t>
  </si>
  <si>
    <t xml:space="preserve">4 priedas </t>
  </si>
  <si>
    <t>Eil.              Nr.</t>
  </si>
  <si>
    <t>PATVIRTINTA</t>
  </si>
  <si>
    <t>IŠ VISO, IŠ JŲ:</t>
  </si>
  <si>
    <t>001 programa. Savivaldybės valdymas</t>
  </si>
  <si>
    <t>002 programa. Saugios aplinkos užtikrinimas</t>
  </si>
  <si>
    <t>003 programa. Sveikatos priežiūra</t>
  </si>
  <si>
    <t>004 programa. Išsilavinusios bendruomenės ugdymas (-sis)</t>
  </si>
  <si>
    <t>007 programa. Socialinės paramos įgyvendinimas</t>
  </si>
  <si>
    <t>006 programa. Kultūros ir sporto politikos įgyvendinimas</t>
  </si>
  <si>
    <t>001 programa. Savivaldybės valdymas, iš kurių:</t>
  </si>
  <si>
    <t>002 programa. Saugios aplinkos užtikrinimas, iš kurių:</t>
  </si>
  <si>
    <t>004 programa. Išsilavinusios bendruomenės ugdymas (-sis), iš kurių:</t>
  </si>
  <si>
    <t>005 programa. Ekonomikos ir verslo skatinimas, iš kurių:</t>
  </si>
  <si>
    <t>006 programa. Kultūros ir sporto politikos įgyvendinimas, iš kurių:</t>
  </si>
  <si>
    <t>007 programa. Socialinės paramos įgyvendinimas, iš kurių:</t>
  </si>
  <si>
    <t>003 programa. Sveikatos priežiūra, iš kurių:</t>
  </si>
  <si>
    <t>005 programa. Ekonomikos ir verslo skatinimas</t>
  </si>
  <si>
    <t>4.3.18.</t>
  </si>
  <si>
    <t>sprendimo Nr. T1-39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</si>
</sst>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_-* #,##0.00\ _L_t_-;\-* #,##0.00\ _L_t_-;_-* &quot;-&quot;??\ _L_t_-;_-@_-"/>
    <numFmt numFmtId="166" formatCode="0.000"/>
    <numFmt numFmtId="167" formatCode="0.00000"/>
    <numFmt numFmtId="168" formatCode="0.0000"/>
  </numFmts>
  <fonts count="43" x14ac:knownFonts="1">
    <font>
      <sz val="10"/>
      <name val="Arial"/>
      <charset val="186"/>
    </font>
    <font>
      <sz val="10"/>
      <name val="Times New Roman"/>
      <family val="1"/>
      <charset val="186"/>
    </font>
    <font>
      <sz val="11"/>
      <name val="Times New Roman"/>
      <family val="1"/>
      <charset val="186"/>
    </font>
    <font>
      <b/>
      <sz val="11"/>
      <name val="Times New Roman"/>
      <family val="1"/>
      <charset val="186"/>
    </font>
    <font>
      <sz val="9"/>
      <name val="Times New Roman"/>
      <family val="1"/>
      <charset val="186"/>
    </font>
    <font>
      <i/>
      <sz val="10"/>
      <name val="Times New Roman"/>
      <family val="1"/>
      <charset val="186"/>
    </font>
    <font>
      <i/>
      <sz val="11"/>
      <name val="Times New Roman"/>
      <family val="1"/>
      <charset val="186"/>
    </font>
    <font>
      <b/>
      <sz val="9"/>
      <name val="Times New Roman"/>
      <family val="1"/>
      <charset val="186"/>
    </font>
    <font>
      <sz val="10"/>
      <name val="Arial"/>
      <family val="2"/>
      <charset val="186"/>
    </font>
    <font>
      <sz val="11"/>
      <name val="Times New Roman"/>
      <family val="1"/>
    </font>
    <font>
      <b/>
      <sz val="11"/>
      <name val="Times New Roman"/>
      <family val="1"/>
    </font>
    <font>
      <sz val="9"/>
      <name val="Times New Roman"/>
      <family val="1"/>
    </font>
    <font>
      <b/>
      <i/>
      <sz val="10"/>
      <name val="Times New Roman"/>
      <family val="1"/>
      <charset val="186"/>
    </font>
    <font>
      <sz val="10"/>
      <name val="Times New Roman"/>
      <family val="1"/>
    </font>
    <font>
      <i/>
      <sz val="10"/>
      <name val="Times New Roman"/>
      <family val="1"/>
    </font>
    <font>
      <sz val="11"/>
      <color theme="1"/>
      <name val="Times New Roman"/>
      <family val="1"/>
      <charset val="186"/>
    </font>
    <font>
      <b/>
      <sz val="10"/>
      <name val="Times New Roman"/>
      <family val="1"/>
      <charset val="186"/>
    </font>
    <font>
      <sz val="8"/>
      <name val="Arial"/>
      <family val="2"/>
      <charset val="186"/>
    </font>
    <font>
      <b/>
      <sz val="12"/>
      <name val="Times New Roman"/>
      <family val="1"/>
      <charset val="186"/>
    </font>
    <font>
      <sz val="9"/>
      <color indexed="81"/>
      <name val="Tahoma"/>
      <family val="2"/>
      <charset val="186"/>
    </font>
    <font>
      <b/>
      <sz val="9"/>
      <color indexed="81"/>
      <name val="Tahoma"/>
      <family val="2"/>
      <charset val="186"/>
    </font>
    <font>
      <sz val="9"/>
      <color rgb="FFFF0000"/>
      <name val="Times New Roman"/>
      <family val="1"/>
    </font>
    <font>
      <sz val="11"/>
      <color rgb="FFFF0000"/>
      <name val="Times New Roman"/>
      <family val="1"/>
    </font>
    <font>
      <b/>
      <sz val="11"/>
      <color rgb="FFFF0000"/>
      <name val="Times New Roman"/>
      <family val="1"/>
    </font>
    <font>
      <i/>
      <sz val="10"/>
      <color rgb="FFFF0000"/>
      <name val="Times New Roman"/>
      <family val="1"/>
    </font>
    <font>
      <i/>
      <sz val="11"/>
      <color rgb="FFFF0000"/>
      <name val="Times New Roman"/>
      <family val="1"/>
    </font>
    <font>
      <sz val="10"/>
      <color rgb="FFFF0000"/>
      <name val="Times New Roman"/>
      <family val="1"/>
    </font>
    <font>
      <b/>
      <i/>
      <sz val="10"/>
      <color rgb="FFFF0000"/>
      <name val="Times New Roman"/>
      <family val="1"/>
    </font>
    <font>
      <sz val="11"/>
      <color rgb="FFFF0000"/>
      <name val="Times New Roman"/>
      <family val="1"/>
      <charset val="186"/>
    </font>
    <font>
      <i/>
      <sz val="10"/>
      <color rgb="FFFF0000"/>
      <name val="Times New Roman"/>
      <family val="1"/>
      <charset val="186"/>
    </font>
    <font>
      <sz val="10"/>
      <color rgb="FFFF0000"/>
      <name val="Times New Roman"/>
      <family val="1"/>
      <charset val="186"/>
    </font>
    <font>
      <sz val="10"/>
      <color theme="4"/>
      <name val="Times New Roman"/>
      <family val="1"/>
      <charset val="186"/>
    </font>
    <font>
      <b/>
      <sz val="11"/>
      <color rgb="FFFF0000"/>
      <name val="Times New Roman"/>
      <family val="1"/>
      <charset val="186"/>
    </font>
    <font>
      <i/>
      <sz val="8"/>
      <name val="Times New Roman"/>
      <family val="1"/>
      <charset val="186"/>
    </font>
    <font>
      <i/>
      <sz val="9"/>
      <name val="Times New Roman"/>
      <family val="1"/>
      <charset val="186"/>
    </font>
    <font>
      <b/>
      <i/>
      <sz val="11"/>
      <name val="Times New Roman"/>
      <family val="1"/>
      <charset val="186"/>
    </font>
    <font>
      <b/>
      <i/>
      <sz val="9"/>
      <name val="Times New Roman"/>
      <family val="1"/>
      <charset val="186"/>
    </font>
    <font>
      <sz val="8"/>
      <name val="Times New Roman"/>
      <family val="1"/>
      <charset val="186"/>
    </font>
    <font>
      <sz val="10"/>
      <color theme="9" tint="-0.249977111117893"/>
      <name val="Times New Roman"/>
      <family val="1"/>
      <charset val="186"/>
    </font>
    <font>
      <sz val="10"/>
      <color theme="3" tint="0.39997558519241921"/>
      <name val="Times New Roman"/>
      <family val="1"/>
      <charset val="186"/>
    </font>
    <font>
      <sz val="8"/>
      <color theme="9" tint="-0.249977111117893"/>
      <name val="Times New Roman"/>
      <family val="1"/>
      <charset val="186"/>
    </font>
    <font>
      <sz val="8"/>
      <color theme="3" tint="0.39997558519241921"/>
      <name val="Times New Roman"/>
      <family val="1"/>
      <charset val="186"/>
    </font>
    <font>
      <sz val="8"/>
      <color rgb="FFFF0000"/>
      <name val="Times New Roman"/>
      <family val="1"/>
      <charset val="186"/>
    </font>
  </fonts>
  <fills count="18">
    <fill>
      <patternFill patternType="none"/>
    </fill>
    <fill>
      <patternFill patternType="gray125"/>
    </fill>
    <fill>
      <patternFill patternType="solid">
        <fgColor indexed="9"/>
        <bgColor indexed="64"/>
      </patternFill>
    </fill>
    <fill>
      <patternFill patternType="solid">
        <fgColor theme="3" tint="0.79998168889431442"/>
        <bgColor indexed="64"/>
      </patternFill>
    </fill>
    <fill>
      <patternFill patternType="solid">
        <fgColor rgb="FFFFFF00"/>
        <bgColor indexed="64"/>
      </patternFill>
    </fill>
    <fill>
      <patternFill patternType="solid">
        <fgColor rgb="FF92D050"/>
        <bgColor indexed="64"/>
      </patternFill>
    </fill>
    <fill>
      <patternFill patternType="solid">
        <fgColor theme="6"/>
        <bgColor indexed="64"/>
      </patternFill>
    </fill>
    <fill>
      <patternFill patternType="solid">
        <fgColor theme="5" tint="0.39997558519241921"/>
        <bgColor indexed="64"/>
      </patternFill>
    </fill>
    <fill>
      <patternFill patternType="solid">
        <fgColor theme="3" tint="0.59999389629810485"/>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0"/>
        <bgColor indexed="64"/>
      </patternFill>
    </fill>
    <fill>
      <patternFill patternType="solid">
        <fgColor theme="5" tint="0.59999389629810485"/>
        <bgColor indexed="64"/>
      </patternFill>
    </fill>
    <fill>
      <patternFill patternType="solid">
        <fgColor theme="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0" tint="-4.9989318521683403E-2"/>
        <bgColor indexed="64"/>
      </patternFill>
    </fill>
    <fill>
      <patternFill patternType="solid">
        <fgColor theme="5"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8">
    <xf numFmtId="0" fontId="0" fillId="0" borderId="0"/>
    <xf numFmtId="0" fontId="8" fillId="0" borderId="0"/>
    <xf numFmtId="0" fontId="8" fillId="0" borderId="0"/>
    <xf numFmtId="165" fontId="8" fillId="0" borderId="0" applyFont="0" applyFill="0" applyBorder="0" applyAlignment="0" applyProtection="0"/>
    <xf numFmtId="0" fontId="8" fillId="0" borderId="0"/>
    <xf numFmtId="0" fontId="8" fillId="0" borderId="0"/>
    <xf numFmtId="0" fontId="8" fillId="0" borderId="0"/>
    <xf numFmtId="0" fontId="8" fillId="0" borderId="0"/>
  </cellStyleXfs>
  <cellXfs count="383">
    <xf numFmtId="0" fontId="0" fillId="0" borderId="0" xfId="0"/>
    <xf numFmtId="164" fontId="2" fillId="0" borderId="0" xfId="0" applyNumberFormat="1" applyFont="1"/>
    <xf numFmtId="164" fontId="2" fillId="0" borderId="0" xfId="0" applyNumberFormat="1" applyFont="1" applyAlignment="1">
      <alignment horizontal="right"/>
    </xf>
    <xf numFmtId="164" fontId="2" fillId="0" borderId="2" xfId="0" applyNumberFormat="1" applyFont="1" applyBorder="1" applyAlignment="1">
      <alignment horizontal="center"/>
    </xf>
    <xf numFmtId="164" fontId="2" fillId="0" borderId="10" xfId="0" applyNumberFormat="1" applyFont="1" applyBorder="1"/>
    <xf numFmtId="164" fontId="2" fillId="0" borderId="1" xfId="0" applyNumberFormat="1" applyFont="1" applyBorder="1"/>
    <xf numFmtId="164" fontId="2" fillId="0" borderId="3" xfId="0" applyNumberFormat="1" applyFont="1" applyBorder="1"/>
    <xf numFmtId="164" fontId="2" fillId="0" borderId="4" xfId="0" applyNumberFormat="1" applyFont="1" applyBorder="1"/>
    <xf numFmtId="164" fontId="2" fillId="0" borderId="5" xfId="0" applyNumberFormat="1" applyFont="1" applyBorder="1" applyAlignment="1">
      <alignment horizontal="center"/>
    </xf>
    <xf numFmtId="164" fontId="2" fillId="0" borderId="12" xfId="0" applyNumberFormat="1" applyFont="1" applyBorder="1"/>
    <xf numFmtId="164" fontId="2" fillId="0" borderId="2" xfId="0" applyNumberFormat="1" applyFont="1" applyBorder="1"/>
    <xf numFmtId="164" fontId="1" fillId="0" borderId="0" xfId="0" applyNumberFormat="1" applyFont="1"/>
    <xf numFmtId="164" fontId="2" fillId="0" borderId="5" xfId="0" applyNumberFormat="1" applyFont="1" applyBorder="1"/>
    <xf numFmtId="164" fontId="2" fillId="0" borderId="2" xfId="0" applyNumberFormat="1" applyFont="1" applyBorder="1" applyAlignment="1">
      <alignment wrapText="1"/>
    </xf>
    <xf numFmtId="164" fontId="2" fillId="5" borderId="1" xfId="0" applyNumberFormat="1" applyFont="1" applyFill="1" applyBorder="1" applyAlignment="1">
      <alignment horizontal="right"/>
    </xf>
    <xf numFmtId="164" fontId="3" fillId="0" borderId="0" xfId="0" applyNumberFormat="1" applyFont="1"/>
    <xf numFmtId="164" fontId="2" fillId="0" borderId="10" xfId="0" applyNumberFormat="1" applyFont="1" applyBorder="1" applyAlignment="1">
      <alignment horizontal="center"/>
    </xf>
    <xf numFmtId="164" fontId="2" fillId="0" borderId="6" xfId="0" applyNumberFormat="1" applyFont="1" applyBorder="1" applyAlignment="1">
      <alignment horizontal="center"/>
    </xf>
    <xf numFmtId="164" fontId="2" fillId="0" borderId="12" xfId="0" applyNumberFormat="1" applyFont="1" applyBorder="1" applyAlignment="1">
      <alignment horizontal="center"/>
    </xf>
    <xf numFmtId="164" fontId="5" fillId="0" borderId="5" xfId="0" applyNumberFormat="1" applyFont="1" applyBorder="1" applyAlignment="1">
      <alignment horizontal="left" wrapText="1" indent="1"/>
    </xf>
    <xf numFmtId="164" fontId="2" fillId="0" borderId="13" xfId="0" applyNumberFormat="1" applyFont="1" applyBorder="1" applyAlignment="1">
      <alignment horizontal="center"/>
    </xf>
    <xf numFmtId="164" fontId="5" fillId="0" borderId="10" xfId="0" applyNumberFormat="1" applyFont="1" applyBorder="1" applyAlignment="1">
      <alignment horizontal="left" wrapText="1" indent="1"/>
    </xf>
    <xf numFmtId="164" fontId="5" fillId="0" borderId="9" xfId="0" applyNumberFormat="1" applyFont="1" applyBorder="1" applyAlignment="1">
      <alignment horizontal="left" wrapText="1" indent="1"/>
    </xf>
    <xf numFmtId="164" fontId="2" fillId="0" borderId="1" xfId="0" applyNumberFormat="1" applyFont="1" applyBorder="1" applyAlignment="1">
      <alignment horizontal="left"/>
    </xf>
    <xf numFmtId="164" fontId="9" fillId="0" borderId="0" xfId="0" applyNumberFormat="1" applyFont="1"/>
    <xf numFmtId="164" fontId="11" fillId="0" borderId="0" xfId="0" applyNumberFormat="1" applyFont="1" applyAlignment="1">
      <alignment horizontal="left" wrapText="1" indent="22"/>
    </xf>
    <xf numFmtId="164" fontId="9" fillId="0" borderId="0" xfId="0" applyNumberFormat="1" applyFont="1" applyAlignment="1">
      <alignment wrapText="1"/>
    </xf>
    <xf numFmtId="164" fontId="9" fillId="0" borderId="1" xfId="0" applyNumberFormat="1" applyFont="1" applyBorder="1" applyAlignment="1">
      <alignment horizontal="center" vertical="center" wrapText="1"/>
    </xf>
    <xf numFmtId="164" fontId="9" fillId="5" borderId="1" xfId="0" applyNumberFormat="1" applyFont="1" applyFill="1" applyBorder="1" applyAlignment="1">
      <alignment horizontal="center" vertical="center" wrapText="1"/>
    </xf>
    <xf numFmtId="164" fontId="9" fillId="0" borderId="1" xfId="0" applyNumberFormat="1" applyFont="1" applyBorder="1" applyAlignment="1">
      <alignment horizontal="left"/>
    </xf>
    <xf numFmtId="164" fontId="10" fillId="0" borderId="1" xfId="0" applyNumberFormat="1" applyFont="1" applyBorder="1" applyAlignment="1">
      <alignment vertical="center" wrapText="1"/>
    </xf>
    <xf numFmtId="164" fontId="9" fillId="0" borderId="1" xfId="0" applyNumberFormat="1" applyFont="1" applyBorder="1" applyAlignment="1">
      <alignment horizontal="left" vertical="center" wrapText="1"/>
    </xf>
    <xf numFmtId="164" fontId="10" fillId="2" borderId="1" xfId="0" applyNumberFormat="1" applyFont="1" applyFill="1" applyBorder="1" applyAlignment="1">
      <alignment vertical="center" wrapText="1"/>
    </xf>
    <xf numFmtId="164" fontId="5" fillId="0" borderId="1" xfId="0" applyNumberFormat="1" applyFont="1" applyBorder="1" applyAlignment="1">
      <alignment vertical="center" wrapText="1"/>
    </xf>
    <xf numFmtId="164" fontId="5" fillId="0" borderId="1" xfId="0" applyNumberFormat="1" applyFont="1" applyBorder="1" applyAlignment="1">
      <alignment horizontal="left"/>
    </xf>
    <xf numFmtId="164" fontId="5" fillId="0" borderId="0" xfId="0" applyNumberFormat="1" applyFont="1"/>
    <xf numFmtId="164" fontId="2" fillId="0" borderId="1" xfId="0" applyNumberFormat="1" applyFont="1" applyBorder="1" applyAlignment="1">
      <alignment vertical="center" wrapText="1"/>
    </xf>
    <xf numFmtId="164" fontId="3" fillId="0" borderId="1" xfId="0" applyNumberFormat="1" applyFont="1" applyBorder="1" applyAlignment="1">
      <alignment vertical="center" wrapText="1"/>
    </xf>
    <xf numFmtId="164" fontId="9" fillId="0" borderId="1" xfId="0" applyNumberFormat="1" applyFont="1" applyBorder="1" applyAlignment="1">
      <alignment vertical="center" wrapText="1"/>
    </xf>
    <xf numFmtId="164" fontId="6" fillId="0" borderId="0" xfId="0" applyNumberFormat="1" applyFont="1"/>
    <xf numFmtId="164" fontId="10" fillId="5" borderId="1" xfId="0" applyNumberFormat="1" applyFont="1" applyFill="1" applyBorder="1" applyAlignment="1">
      <alignment horizontal="right"/>
    </xf>
    <xf numFmtId="164" fontId="10" fillId="0" borderId="1" xfId="0" applyNumberFormat="1" applyFont="1" applyBorder="1" applyAlignment="1">
      <alignment horizontal="right"/>
    </xf>
    <xf numFmtId="164" fontId="9" fillId="5" borderId="1" xfId="0" applyNumberFormat="1" applyFont="1" applyFill="1" applyBorder="1" applyAlignment="1">
      <alignment horizontal="right"/>
    </xf>
    <xf numFmtId="164" fontId="2" fillId="0" borderId="1" xfId="0" applyNumberFormat="1" applyFont="1" applyBorder="1" applyAlignment="1">
      <alignment horizontal="right"/>
    </xf>
    <xf numFmtId="164" fontId="9" fillId="0" borderId="1" xfId="0" applyNumberFormat="1" applyFont="1" applyBorder="1" applyAlignment="1">
      <alignment horizontal="right"/>
    </xf>
    <xf numFmtId="164" fontId="3" fillId="0" borderId="1" xfId="0" applyNumberFormat="1" applyFont="1" applyBorder="1" applyAlignment="1">
      <alignment horizontal="right"/>
    </xf>
    <xf numFmtId="164" fontId="5" fillId="5" borderId="1" xfId="0" applyNumberFormat="1" applyFont="1" applyFill="1" applyBorder="1" applyAlignment="1">
      <alignment horizontal="right"/>
    </xf>
    <xf numFmtId="164" fontId="5" fillId="0" borderId="1" xfId="0" applyNumberFormat="1" applyFont="1" applyBorder="1" applyAlignment="1">
      <alignment horizontal="right"/>
    </xf>
    <xf numFmtId="164" fontId="3" fillId="5" borderId="1" xfId="0" applyNumberFormat="1" applyFont="1" applyFill="1" applyBorder="1" applyAlignment="1">
      <alignment horizontal="right"/>
    </xf>
    <xf numFmtId="164" fontId="5" fillId="0" borderId="0" xfId="0" applyNumberFormat="1" applyFont="1" applyAlignment="1">
      <alignment horizontal="left" wrapText="1" indent="1"/>
    </xf>
    <xf numFmtId="164" fontId="13" fillId="0" borderId="1" xfId="0" applyNumberFormat="1" applyFont="1" applyBorder="1" applyAlignment="1">
      <alignment horizontal="left"/>
    </xf>
    <xf numFmtId="164" fontId="14" fillId="0" borderId="1" xfId="0" applyNumberFormat="1" applyFont="1" applyBorder="1" applyAlignment="1">
      <alignment horizontal="left" vertical="center" wrapText="1" indent="1"/>
    </xf>
    <xf numFmtId="164" fontId="14" fillId="5" borderId="1" xfId="0" applyNumberFormat="1" applyFont="1" applyFill="1" applyBorder="1" applyAlignment="1">
      <alignment horizontal="right"/>
    </xf>
    <xf numFmtId="164" fontId="14" fillId="0" borderId="1" xfId="0" applyNumberFormat="1" applyFont="1" applyBorder="1" applyAlignment="1">
      <alignment horizontal="right"/>
    </xf>
    <xf numFmtId="164" fontId="5" fillId="0" borderId="1" xfId="0" applyNumberFormat="1" applyFont="1" applyBorder="1" applyAlignment="1">
      <alignment horizontal="left" vertical="center" wrapText="1" indent="1"/>
    </xf>
    <xf numFmtId="164" fontId="2" fillId="0" borderId="1" xfId="0" applyNumberFormat="1" applyFont="1" applyBorder="1" applyAlignment="1">
      <alignment horizontal="left" vertical="center" wrapText="1"/>
    </xf>
    <xf numFmtId="1" fontId="15" fillId="0" borderId="1" xfId="0" applyNumberFormat="1" applyFont="1" applyBorder="1" applyAlignment="1">
      <alignment horizontal="left" vertical="center" wrapText="1"/>
    </xf>
    <xf numFmtId="1" fontId="2" fillId="0" borderId="1" xfId="0" applyNumberFormat="1" applyFont="1" applyBorder="1" applyAlignment="1">
      <alignment horizontal="left" vertical="center" wrapText="1"/>
    </xf>
    <xf numFmtId="0" fontId="5" fillId="0" borderId="1" xfId="0" applyFont="1" applyBorder="1" applyAlignment="1">
      <alignment horizontal="left" wrapText="1" indent="1"/>
    </xf>
    <xf numFmtId="164" fontId="2" fillId="0" borderId="10" xfId="0" applyNumberFormat="1" applyFont="1" applyBorder="1" applyAlignment="1">
      <alignment horizontal="left"/>
    </xf>
    <xf numFmtId="0" fontId="2" fillId="0" borderId="1" xfId="0" applyFont="1" applyBorder="1" applyAlignment="1">
      <alignment horizontal="left" wrapText="1"/>
    </xf>
    <xf numFmtId="164" fontId="5" fillId="0" borderId="0" xfId="0" applyNumberFormat="1" applyFont="1" applyAlignment="1">
      <alignment horizontal="left" vertical="center" wrapText="1" indent="1"/>
    </xf>
    <xf numFmtId="0" fontId="2" fillId="0" borderId="4" xfId="0" applyFont="1" applyBorder="1" applyAlignment="1">
      <alignment horizontal="left" wrapText="1"/>
    </xf>
    <xf numFmtId="164" fontId="3" fillId="5" borderId="10" xfId="0" applyNumberFormat="1" applyFont="1" applyFill="1" applyBorder="1" applyAlignment="1">
      <alignment horizontal="right"/>
    </xf>
    <xf numFmtId="164" fontId="3" fillId="0" borderId="10" xfId="0" applyNumberFormat="1" applyFont="1" applyBorder="1" applyAlignment="1">
      <alignment horizontal="right"/>
    </xf>
    <xf numFmtId="164" fontId="5" fillId="0" borderId="1" xfId="0" applyNumberFormat="1" applyFont="1" applyBorder="1" applyAlignment="1">
      <alignment horizontal="left" wrapText="1" indent="1"/>
    </xf>
    <xf numFmtId="164" fontId="3" fillId="0" borderId="0" xfId="0" applyNumberFormat="1" applyFont="1" applyAlignment="1">
      <alignment horizontal="right"/>
    </xf>
    <xf numFmtId="164" fontId="3" fillId="0" borderId="1" xfId="0" applyNumberFormat="1" applyFont="1" applyBorder="1"/>
    <xf numFmtId="164" fontId="6" fillId="0" borderId="5" xfId="0" applyNumberFormat="1" applyFont="1" applyBorder="1" applyAlignment="1">
      <alignment horizontal="center"/>
    </xf>
    <xf numFmtId="164" fontId="6" fillId="0" borderId="10" xfId="0" applyNumberFormat="1" applyFont="1" applyBorder="1" applyAlignment="1">
      <alignment horizontal="center"/>
    </xf>
    <xf numFmtId="164" fontId="6" fillId="0" borderId="12" xfId="0" applyNumberFormat="1" applyFont="1" applyBorder="1" applyAlignment="1">
      <alignment horizontal="center"/>
    </xf>
    <xf numFmtId="164" fontId="3" fillId="0" borderId="0" xfId="0" applyNumberFormat="1" applyFont="1" applyAlignment="1">
      <alignment wrapText="1"/>
    </xf>
    <xf numFmtId="164" fontId="3" fillId="0" borderId="2" xfId="0" applyNumberFormat="1" applyFont="1" applyBorder="1"/>
    <xf numFmtId="3" fontId="3" fillId="0" borderId="2" xfId="0" applyNumberFormat="1" applyFont="1" applyBorder="1" applyAlignment="1">
      <alignment wrapText="1"/>
    </xf>
    <xf numFmtId="3" fontId="3" fillId="0" borderId="5" xfId="0" applyNumberFormat="1" applyFont="1" applyBorder="1" applyAlignment="1">
      <alignment wrapText="1"/>
    </xf>
    <xf numFmtId="0" fontId="11" fillId="0" borderId="0" xfId="0" applyFont="1" applyAlignment="1">
      <alignment horizontal="left" wrapText="1" indent="23"/>
    </xf>
    <xf numFmtId="164" fontId="3" fillId="0" borderId="8" xfId="0" applyNumberFormat="1" applyFont="1" applyBorder="1"/>
    <xf numFmtId="164" fontId="2" fillId="0" borderId="9" xfId="0" applyNumberFormat="1" applyFont="1" applyBorder="1"/>
    <xf numFmtId="164" fontId="3" fillId="0" borderId="6" xfId="0" applyNumberFormat="1" applyFont="1" applyBorder="1"/>
    <xf numFmtId="164" fontId="2" fillId="0" borderId="12" xfId="0" applyNumberFormat="1" applyFont="1" applyBorder="1" applyAlignment="1">
      <alignment wrapText="1"/>
    </xf>
    <xf numFmtId="164" fontId="2" fillId="0" borderId="13" xfId="0" applyNumberFormat="1" applyFont="1" applyBorder="1"/>
    <xf numFmtId="164" fontId="3" fillId="0" borderId="12" xfId="0" applyNumberFormat="1" applyFont="1" applyBorder="1"/>
    <xf numFmtId="164" fontId="2" fillId="6" borderId="1" xfId="0" applyNumberFormat="1" applyFont="1" applyFill="1" applyBorder="1"/>
    <xf numFmtId="164" fontId="3" fillId="3" borderId="1" xfId="0" applyNumberFormat="1" applyFont="1" applyFill="1" applyBorder="1" applyAlignment="1">
      <alignment horizontal="right" vertical="center"/>
    </xf>
    <xf numFmtId="164" fontId="4" fillId="0" borderId="0" xfId="0" applyNumberFormat="1" applyFont="1" applyAlignment="1">
      <alignment horizontal="left" wrapText="1" indent="22"/>
    </xf>
    <xf numFmtId="164" fontId="3" fillId="4" borderId="1" xfId="0" applyNumberFormat="1" applyFont="1" applyFill="1" applyBorder="1"/>
    <xf numFmtId="164" fontId="5" fillId="0" borderId="12" xfId="0" applyNumberFormat="1" applyFont="1" applyBorder="1" applyAlignment="1">
      <alignment horizontal="center"/>
    </xf>
    <xf numFmtId="164" fontId="5" fillId="0" borderId="10" xfId="0" applyNumberFormat="1" applyFont="1" applyBorder="1" applyAlignment="1">
      <alignment horizontal="center"/>
    </xf>
    <xf numFmtId="164" fontId="12" fillId="0" borderId="0" xfId="0" applyNumberFormat="1" applyFont="1"/>
    <xf numFmtId="164" fontId="3" fillId="7" borderId="1" xfId="0" applyNumberFormat="1" applyFont="1" applyFill="1" applyBorder="1"/>
    <xf numFmtId="164" fontId="2" fillId="7" borderId="1" xfId="0" applyNumberFormat="1" applyFont="1" applyFill="1" applyBorder="1"/>
    <xf numFmtId="164" fontId="3" fillId="7" borderId="1" xfId="0" applyNumberFormat="1" applyFont="1" applyFill="1" applyBorder="1" applyAlignment="1">
      <alignment horizontal="right" vertical="center"/>
    </xf>
    <xf numFmtId="164" fontId="3" fillId="6" borderId="1" xfId="0" applyNumberFormat="1" applyFont="1" applyFill="1" applyBorder="1"/>
    <xf numFmtId="164" fontId="2" fillId="4" borderId="0" xfId="0" applyNumberFormat="1" applyFont="1" applyFill="1" applyAlignment="1">
      <alignment wrapText="1"/>
    </xf>
    <xf numFmtId="164" fontId="2" fillId="4" borderId="0" xfId="0" applyNumberFormat="1" applyFont="1" applyFill="1"/>
    <xf numFmtId="164" fontId="3" fillId="4" borderId="0" xfId="0" applyNumberFormat="1" applyFont="1" applyFill="1"/>
    <xf numFmtId="164" fontId="3" fillId="8" borderId="1" xfId="0" applyNumberFormat="1" applyFont="1" applyFill="1" applyBorder="1" applyAlignment="1">
      <alignment vertical="center" wrapText="1"/>
    </xf>
    <xf numFmtId="164" fontId="2" fillId="0" borderId="1" xfId="0" applyNumberFormat="1" applyFont="1" applyBorder="1" applyAlignment="1">
      <alignment horizontal="left" vertical="center" wrapText="1" indent="1"/>
    </xf>
    <xf numFmtId="1" fontId="2" fillId="0" borderId="1" xfId="0" applyNumberFormat="1" applyFont="1" applyBorder="1" applyAlignment="1">
      <alignment horizontal="left" vertical="center" wrapText="1" indent="1"/>
    </xf>
    <xf numFmtId="0" fontId="2" fillId="0" borderId="1" xfId="0" applyFont="1" applyBorder="1" applyAlignment="1">
      <alignment horizontal="left" wrapText="1" indent="1"/>
    </xf>
    <xf numFmtId="0" fontId="2" fillId="0" borderId="4" xfId="0" applyFont="1" applyBorder="1" applyAlignment="1">
      <alignment horizontal="left" wrapText="1" indent="1"/>
    </xf>
    <xf numFmtId="164" fontId="1" fillId="4" borderId="0" xfId="0" applyNumberFormat="1" applyFont="1" applyFill="1"/>
    <xf numFmtId="164" fontId="3" fillId="8" borderId="2" xfId="0" applyNumberFormat="1" applyFont="1" applyFill="1" applyBorder="1" applyAlignment="1">
      <alignment vertical="center" wrapText="1"/>
    </xf>
    <xf numFmtId="0" fontId="18" fillId="9" borderId="15" xfId="0" applyFont="1" applyFill="1" applyBorder="1" applyAlignment="1">
      <alignment horizontal="right"/>
    </xf>
    <xf numFmtId="164" fontId="22" fillId="0" borderId="0" xfId="0" applyNumberFormat="1" applyFont="1"/>
    <xf numFmtId="164" fontId="22" fillId="0" borderId="0" xfId="0" applyNumberFormat="1" applyFont="1" applyAlignment="1">
      <alignment horizontal="right"/>
    </xf>
    <xf numFmtId="164" fontId="2" fillId="0" borderId="4" xfId="0" applyNumberFormat="1" applyFont="1" applyBorder="1" applyAlignment="1">
      <alignment horizontal="left" vertical="center" wrapText="1" indent="1"/>
    </xf>
    <xf numFmtId="164" fontId="2" fillId="5" borderId="10" xfId="0" applyNumberFormat="1" applyFont="1" applyFill="1" applyBorder="1" applyAlignment="1">
      <alignment horizontal="right"/>
    </xf>
    <xf numFmtId="0" fontId="11" fillId="0" borderId="0" xfId="0" applyFont="1" applyAlignment="1">
      <alignment horizontal="left" wrapText="1"/>
    </xf>
    <xf numFmtId="164" fontId="11" fillId="0" borderId="0" xfId="0" applyNumberFormat="1" applyFont="1" applyAlignment="1">
      <alignment horizontal="left" indent="22"/>
    </xf>
    <xf numFmtId="164" fontId="29" fillId="0" borderId="5" xfId="0" applyNumberFormat="1" applyFont="1" applyBorder="1" applyAlignment="1">
      <alignment horizontal="left" wrapText="1" indent="1"/>
    </xf>
    <xf numFmtId="164" fontId="28" fillId="0" borderId="1" xfId="0" applyNumberFormat="1" applyFont="1" applyBorder="1" applyAlignment="1">
      <alignment horizontal="left" vertical="center" wrapText="1"/>
    </xf>
    <xf numFmtId="0" fontId="28" fillId="0" borderId="4" xfId="0" applyFont="1" applyBorder="1" applyAlignment="1">
      <alignment horizontal="left" wrapText="1"/>
    </xf>
    <xf numFmtId="0" fontId="29" fillId="0" borderId="1" xfId="0" applyFont="1" applyBorder="1" applyAlignment="1">
      <alignment horizontal="left" wrapText="1" indent="1"/>
    </xf>
    <xf numFmtId="166" fontId="5" fillId="0" borderId="1" xfId="0" applyNumberFormat="1" applyFont="1" applyBorder="1" applyAlignment="1">
      <alignment horizontal="right"/>
    </xf>
    <xf numFmtId="166" fontId="2" fillId="0" borderId="1" xfId="0" applyNumberFormat="1" applyFont="1" applyBorder="1" applyAlignment="1">
      <alignment horizontal="right"/>
    </xf>
    <xf numFmtId="166" fontId="2" fillId="5" borderId="1" xfId="0" applyNumberFormat="1" applyFont="1" applyFill="1" applyBorder="1" applyAlignment="1">
      <alignment horizontal="right"/>
    </xf>
    <xf numFmtId="167" fontId="2" fillId="0" borderId="0" xfId="0" applyNumberFormat="1" applyFont="1"/>
    <xf numFmtId="167" fontId="9" fillId="0" borderId="0" xfId="0" applyNumberFormat="1" applyFont="1"/>
    <xf numFmtId="167" fontId="11" fillId="0" borderId="0" xfId="0" applyNumberFormat="1" applyFont="1"/>
    <xf numFmtId="167" fontId="11" fillId="0" borderId="0" xfId="0" applyNumberFormat="1" applyFont="1" applyAlignment="1">
      <alignment horizontal="left" wrapText="1"/>
    </xf>
    <xf numFmtId="167" fontId="4" fillId="0" borderId="0" xfId="0" applyNumberFormat="1" applyFont="1" applyAlignment="1">
      <alignment horizontal="left" wrapText="1" indent="22"/>
    </xf>
    <xf numFmtId="167" fontId="11" fillId="0" borderId="0" xfId="0" applyNumberFormat="1" applyFont="1" applyAlignment="1">
      <alignment horizontal="left" wrapText="1" indent="22"/>
    </xf>
    <xf numFmtId="167" fontId="3" fillId="0" borderId="0" xfId="0" applyNumberFormat="1" applyFont="1"/>
    <xf numFmtId="167" fontId="2" fillId="0" borderId="0" xfId="0" applyNumberFormat="1" applyFont="1" applyAlignment="1">
      <alignment horizontal="right"/>
    </xf>
    <xf numFmtId="167" fontId="3" fillId="7" borderId="10" xfId="0" applyNumberFormat="1" applyFont="1" applyFill="1" applyBorder="1"/>
    <xf numFmtId="167" fontId="3" fillId="4" borderId="10" xfId="0" applyNumberFormat="1" applyFont="1" applyFill="1" applyBorder="1"/>
    <xf numFmtId="167" fontId="3" fillId="7" borderId="1" xfId="0" applyNumberFormat="1" applyFont="1" applyFill="1" applyBorder="1"/>
    <xf numFmtId="167" fontId="2" fillId="4" borderId="1" xfId="0" applyNumberFormat="1" applyFont="1" applyFill="1" applyBorder="1"/>
    <xf numFmtId="167" fontId="3" fillId="4" borderId="1" xfId="0" applyNumberFormat="1" applyFont="1" applyFill="1" applyBorder="1"/>
    <xf numFmtId="167" fontId="22" fillId="0" borderId="0" xfId="0" applyNumberFormat="1" applyFont="1"/>
    <xf numFmtId="167" fontId="22" fillId="4" borderId="1" xfId="0" applyNumberFormat="1" applyFont="1" applyFill="1" applyBorder="1"/>
    <xf numFmtId="167" fontId="24" fillId="4" borderId="1" xfId="0" applyNumberFormat="1" applyFont="1" applyFill="1" applyBorder="1"/>
    <xf numFmtId="167" fontId="25" fillId="4" borderId="1" xfId="0" applyNumberFormat="1" applyFont="1" applyFill="1" applyBorder="1"/>
    <xf numFmtId="167" fontId="26" fillId="4" borderId="1" xfId="0" applyNumberFormat="1" applyFont="1" applyFill="1" applyBorder="1"/>
    <xf numFmtId="167" fontId="27" fillId="4" borderId="1" xfId="0" applyNumberFormat="1" applyFont="1" applyFill="1" applyBorder="1"/>
    <xf numFmtId="167" fontId="2" fillId="7" borderId="4" xfId="0" applyNumberFormat="1" applyFont="1" applyFill="1" applyBorder="1"/>
    <xf numFmtId="167" fontId="5" fillId="7" borderId="4" xfId="0" applyNumberFormat="1" applyFont="1" applyFill="1" applyBorder="1"/>
    <xf numFmtId="167" fontId="2" fillId="7" borderId="1" xfId="0" applyNumberFormat="1" applyFont="1" applyFill="1" applyBorder="1"/>
    <xf numFmtId="167" fontId="5" fillId="7" borderId="1" xfId="0" applyNumberFormat="1" applyFont="1" applyFill="1" applyBorder="1"/>
    <xf numFmtId="167" fontId="2" fillId="0" borderId="1" xfId="0" applyNumberFormat="1" applyFont="1" applyBorder="1"/>
    <xf numFmtId="167" fontId="5" fillId="4" borderId="1" xfId="0" applyNumberFormat="1" applyFont="1" applyFill="1" applyBorder="1"/>
    <xf numFmtId="167" fontId="1" fillId="4" borderId="1" xfId="0" applyNumberFormat="1" applyFont="1" applyFill="1" applyBorder="1"/>
    <xf numFmtId="167" fontId="6" fillId="4" borderId="1" xfId="0" applyNumberFormat="1" applyFont="1" applyFill="1" applyBorder="1"/>
    <xf numFmtId="167" fontId="12" fillId="4" borderId="1" xfId="0" applyNumberFormat="1" applyFont="1" applyFill="1" applyBorder="1"/>
    <xf numFmtId="167" fontId="2" fillId="4" borderId="1" xfId="0" applyNumberFormat="1" applyFont="1" applyFill="1" applyBorder="1" applyAlignment="1">
      <alignment horizontal="right"/>
    </xf>
    <xf numFmtId="167" fontId="2" fillId="0" borderId="1" xfId="0" applyNumberFormat="1" applyFont="1" applyBorder="1" applyAlignment="1">
      <alignment horizontal="right"/>
    </xf>
    <xf numFmtId="167" fontId="3" fillId="0" borderId="1" xfId="0" applyNumberFormat="1" applyFont="1" applyBorder="1"/>
    <xf numFmtId="167" fontId="5" fillId="0" borderId="1" xfId="0" applyNumberFormat="1" applyFont="1" applyBorder="1"/>
    <xf numFmtId="167" fontId="16" fillId="8" borderId="1" xfId="0" applyNumberFormat="1" applyFont="1" applyFill="1" applyBorder="1"/>
    <xf numFmtId="167" fontId="18" fillId="9" borderId="16" xfId="0" applyNumberFormat="1" applyFont="1" applyFill="1" applyBorder="1"/>
    <xf numFmtId="167" fontId="18" fillId="9" borderId="17" xfId="0" applyNumberFormat="1" applyFont="1" applyFill="1" applyBorder="1"/>
    <xf numFmtId="167" fontId="1" fillId="0" borderId="1" xfId="0" applyNumberFormat="1" applyFont="1" applyBorder="1"/>
    <xf numFmtId="167" fontId="1" fillId="0" borderId="0" xfId="0" applyNumberFormat="1" applyFont="1"/>
    <xf numFmtId="167" fontId="3" fillId="8" borderId="1" xfId="0" applyNumberFormat="1" applyFont="1" applyFill="1" applyBorder="1"/>
    <xf numFmtId="167" fontId="3" fillId="8" borderId="2" xfId="0" applyNumberFormat="1" applyFont="1" applyFill="1" applyBorder="1"/>
    <xf numFmtId="2" fontId="2" fillId="0" borderId="1" xfId="0" applyNumberFormat="1" applyFont="1" applyBorder="1" applyAlignment="1">
      <alignment horizontal="right"/>
    </xf>
    <xf numFmtId="167" fontId="9" fillId="0" borderId="0" xfId="0" applyNumberFormat="1" applyFont="1" applyAlignment="1">
      <alignment vertical="center"/>
    </xf>
    <xf numFmtId="167" fontId="2" fillId="5" borderId="1" xfId="0" applyNumberFormat="1" applyFont="1" applyFill="1" applyBorder="1" applyAlignment="1">
      <alignment horizontal="right"/>
    </xf>
    <xf numFmtId="167" fontId="3" fillId="5" borderId="1" xfId="0" applyNumberFormat="1" applyFont="1" applyFill="1" applyBorder="1" applyAlignment="1">
      <alignment horizontal="right"/>
    </xf>
    <xf numFmtId="167" fontId="3" fillId="0" borderId="1" xfId="0" applyNumberFormat="1" applyFont="1" applyBorder="1" applyAlignment="1">
      <alignment horizontal="right"/>
    </xf>
    <xf numFmtId="3" fontId="3" fillId="0" borderId="8" xfId="0" applyNumberFormat="1" applyFont="1" applyBorder="1" applyAlignment="1">
      <alignment wrapText="1"/>
    </xf>
    <xf numFmtId="167" fontId="2" fillId="5" borderId="1" xfId="0" applyNumberFormat="1" applyFont="1" applyFill="1" applyBorder="1"/>
    <xf numFmtId="0" fontId="28" fillId="0" borderId="4" xfId="0" applyFont="1" applyBorder="1" applyAlignment="1">
      <alignment horizontal="left" wrapText="1" indent="1"/>
    </xf>
    <xf numFmtId="164" fontId="28" fillId="0" borderId="4" xfId="0" applyNumberFormat="1" applyFont="1" applyBorder="1" applyAlignment="1">
      <alignment horizontal="left" vertical="center" wrapText="1" indent="1"/>
    </xf>
    <xf numFmtId="164" fontId="28" fillId="0" borderId="1" xfId="0" applyNumberFormat="1" applyFont="1" applyBorder="1" applyAlignment="1">
      <alignment horizontal="left" vertical="center" wrapText="1" indent="1"/>
    </xf>
    <xf numFmtId="167" fontId="3" fillId="5" borderId="1" xfId="0" applyNumberFormat="1" applyFont="1" applyFill="1" applyBorder="1"/>
    <xf numFmtId="167" fontId="3" fillId="4" borderId="1" xfId="0" applyNumberFormat="1" applyFont="1" applyFill="1" applyBorder="1" applyAlignment="1">
      <alignment horizontal="right"/>
    </xf>
    <xf numFmtId="164" fontId="5" fillId="0" borderId="5" xfId="0" applyNumberFormat="1" applyFont="1" applyBorder="1" applyAlignment="1">
      <alignment horizontal="left" vertical="center" wrapText="1" indent="1"/>
    </xf>
    <xf numFmtId="167" fontId="2" fillId="5" borderId="10" xfId="0" applyNumberFormat="1" applyFont="1" applyFill="1" applyBorder="1" applyAlignment="1">
      <alignment horizontal="right"/>
    </xf>
    <xf numFmtId="164" fontId="30" fillId="5" borderId="0" xfId="0" applyNumberFormat="1" applyFont="1" applyFill="1" applyAlignment="1">
      <alignment vertical="center" wrapText="1"/>
    </xf>
    <xf numFmtId="164" fontId="31" fillId="5" borderId="0" xfId="0" applyNumberFormat="1" applyFont="1" applyFill="1" applyAlignment="1">
      <alignment vertical="center" wrapText="1"/>
    </xf>
    <xf numFmtId="167" fontId="2" fillId="4" borderId="10" xfId="0" applyNumberFormat="1" applyFont="1" applyFill="1" applyBorder="1" applyAlignment="1">
      <alignment horizontal="right"/>
    </xf>
    <xf numFmtId="166" fontId="5" fillId="5" borderId="1" xfId="0" applyNumberFormat="1" applyFont="1" applyFill="1" applyBorder="1" applyAlignment="1">
      <alignment horizontal="right"/>
    </xf>
    <xf numFmtId="164" fontId="28" fillId="0" borderId="10" xfId="0" applyNumberFormat="1" applyFont="1" applyBorder="1" applyAlignment="1">
      <alignment horizontal="left"/>
    </xf>
    <xf numFmtId="168" fontId="3" fillId="5" borderId="1" xfId="0" applyNumberFormat="1" applyFont="1" applyFill="1" applyBorder="1" applyAlignment="1">
      <alignment horizontal="right"/>
    </xf>
    <xf numFmtId="168" fontId="3" fillId="0" borderId="1" xfId="0" applyNumberFormat="1" applyFont="1" applyBorder="1" applyAlignment="1">
      <alignment horizontal="right"/>
    </xf>
    <xf numFmtId="168" fontId="2" fillId="5" borderId="1" xfId="0" applyNumberFormat="1" applyFont="1" applyFill="1" applyBorder="1" applyAlignment="1">
      <alignment horizontal="right"/>
    </xf>
    <xf numFmtId="2" fontId="9" fillId="0" borderId="1" xfId="0" applyNumberFormat="1" applyFont="1" applyBorder="1" applyAlignment="1">
      <alignment horizontal="right"/>
    </xf>
    <xf numFmtId="168" fontId="2" fillId="0" borderId="1" xfId="0" applyNumberFormat="1" applyFont="1" applyBorder="1" applyAlignment="1">
      <alignment horizontal="right"/>
    </xf>
    <xf numFmtId="164" fontId="4" fillId="6" borderId="1" xfId="0" applyNumberFormat="1" applyFont="1" applyFill="1" applyBorder="1" applyAlignment="1">
      <alignment horizontal="center" vertical="center" wrapText="1"/>
    </xf>
    <xf numFmtId="164" fontId="4" fillId="6" borderId="11" xfId="0" applyNumberFormat="1" applyFont="1" applyFill="1" applyBorder="1" applyAlignment="1">
      <alignment horizontal="center" vertical="center" wrapText="1"/>
    </xf>
    <xf numFmtId="1" fontId="5" fillId="11" borderId="1" xfId="7" applyNumberFormat="1" applyFont="1" applyFill="1" applyBorder="1" applyAlignment="1" applyProtection="1">
      <alignment horizontal="left" vertical="center" wrapText="1" indent="1"/>
      <protection hidden="1"/>
    </xf>
    <xf numFmtId="2" fontId="5" fillId="0" borderId="1" xfId="0" applyNumberFormat="1" applyFont="1" applyBorder="1" applyAlignment="1">
      <alignment horizontal="right"/>
    </xf>
    <xf numFmtId="0" fontId="9" fillId="0" borderId="1" xfId="0" applyFont="1" applyBorder="1" applyAlignment="1">
      <alignment horizontal="left" wrapText="1"/>
    </xf>
    <xf numFmtId="0" fontId="28" fillId="0" borderId="1" xfId="0" applyFont="1" applyBorder="1" applyAlignment="1">
      <alignment horizontal="left" wrapText="1"/>
    </xf>
    <xf numFmtId="164" fontId="28" fillId="0" borderId="1" xfId="0" applyNumberFormat="1" applyFont="1" applyBorder="1" applyAlignment="1">
      <alignment vertical="center" wrapText="1"/>
    </xf>
    <xf numFmtId="0" fontId="32" fillId="0" borderId="0" xfId="0" applyFont="1" applyAlignment="1">
      <alignment wrapText="1"/>
    </xf>
    <xf numFmtId="164" fontId="29" fillId="0" borderId="1" xfId="0" applyNumberFormat="1" applyFont="1" applyBorder="1" applyAlignment="1">
      <alignment horizontal="left"/>
    </xf>
    <xf numFmtId="164" fontId="29" fillId="0" borderId="1" xfId="0" applyNumberFormat="1" applyFont="1" applyBorder="1" applyAlignment="1">
      <alignment horizontal="left" vertical="top" wrapText="1" indent="1"/>
    </xf>
    <xf numFmtId="164" fontId="28" fillId="0" borderId="1" xfId="0" applyNumberFormat="1" applyFont="1" applyBorder="1" applyAlignment="1">
      <alignment horizontal="left"/>
    </xf>
    <xf numFmtId="167" fontId="10" fillId="4" borderId="1" xfId="0" applyNumberFormat="1" applyFont="1" applyFill="1" applyBorder="1" applyAlignment="1">
      <alignment horizontal="right"/>
    </xf>
    <xf numFmtId="164" fontId="3" fillId="12" borderId="1" xfId="0" applyNumberFormat="1" applyFont="1" applyFill="1" applyBorder="1"/>
    <xf numFmtId="164" fontId="4" fillId="12" borderId="1" xfId="0" applyNumberFormat="1" applyFont="1" applyFill="1" applyBorder="1" applyAlignment="1">
      <alignment horizontal="center" vertical="center" wrapText="1"/>
    </xf>
    <xf numFmtId="164" fontId="33" fillId="0" borderId="0" xfId="0" applyNumberFormat="1" applyFont="1" applyAlignment="1">
      <alignment horizontal="right"/>
    </xf>
    <xf numFmtId="164" fontId="34" fillId="0" borderId="0" xfId="0" applyNumberFormat="1" applyFont="1"/>
    <xf numFmtId="164" fontId="4" fillId="6" borderId="1" xfId="0" applyNumberFormat="1" applyFont="1" applyFill="1" applyBorder="1" applyAlignment="1">
      <alignment horizontal="center" vertical="center"/>
    </xf>
    <xf numFmtId="167" fontId="3" fillId="12" borderId="1" xfId="0" applyNumberFormat="1" applyFont="1" applyFill="1" applyBorder="1"/>
    <xf numFmtId="167" fontId="2" fillId="6" borderId="1" xfId="0" applyNumberFormat="1" applyFont="1" applyFill="1" applyBorder="1"/>
    <xf numFmtId="167" fontId="3" fillId="6" borderId="1" xfId="0" applyNumberFormat="1" applyFont="1" applyFill="1" applyBorder="1"/>
    <xf numFmtId="167" fontId="3" fillId="10" borderId="1" xfId="0" applyNumberFormat="1" applyFont="1" applyFill="1" applyBorder="1" applyAlignment="1">
      <alignment vertical="distributed"/>
    </xf>
    <xf numFmtId="167" fontId="3" fillId="0" borderId="10" xfId="0" applyNumberFormat="1" applyFont="1" applyBorder="1"/>
    <xf numFmtId="167" fontId="3" fillId="10" borderId="4" xfId="0" applyNumberFormat="1" applyFont="1" applyFill="1" applyBorder="1" applyAlignment="1">
      <alignment vertical="center"/>
    </xf>
    <xf numFmtId="167" fontId="5" fillId="0" borderId="0" xfId="0" applyNumberFormat="1" applyFont="1"/>
    <xf numFmtId="164" fontId="1" fillId="6" borderId="1" xfId="0" applyNumberFormat="1" applyFont="1" applyFill="1" applyBorder="1"/>
    <xf numFmtId="167" fontId="2" fillId="7" borderId="10" xfId="0" applyNumberFormat="1" applyFont="1" applyFill="1" applyBorder="1"/>
    <xf numFmtId="167" fontId="2" fillId="12" borderId="1" xfId="0" applyNumberFormat="1" applyFont="1" applyFill="1" applyBorder="1"/>
    <xf numFmtId="1" fontId="11" fillId="0" borderId="0" xfId="0" applyNumberFormat="1" applyFont="1"/>
    <xf numFmtId="167" fontId="5" fillId="6" borderId="1" xfId="0" applyNumberFormat="1" applyFont="1" applyFill="1" applyBorder="1"/>
    <xf numFmtId="167" fontId="28" fillId="6" borderId="1" xfId="0" applyNumberFormat="1" applyFont="1" applyFill="1" applyBorder="1"/>
    <xf numFmtId="167" fontId="6" fillId="6" borderId="1" xfId="0" applyNumberFormat="1" applyFont="1" applyFill="1" applyBorder="1"/>
    <xf numFmtId="167" fontId="1" fillId="6" borderId="1" xfId="0" applyNumberFormat="1" applyFont="1" applyFill="1" applyBorder="1"/>
    <xf numFmtId="167" fontId="5" fillId="6" borderId="1" xfId="0" applyNumberFormat="1" applyFont="1" applyFill="1" applyBorder="1" applyAlignment="1">
      <alignment horizontal="right"/>
    </xf>
    <xf numFmtId="167" fontId="23" fillId="10" borderId="1" xfId="0" applyNumberFormat="1" applyFont="1" applyFill="1" applyBorder="1" applyAlignment="1">
      <alignment vertical="distributed"/>
    </xf>
    <xf numFmtId="167" fontId="2" fillId="0" borderId="4" xfId="0" applyNumberFormat="1" applyFont="1" applyBorder="1"/>
    <xf numFmtId="167" fontId="5" fillId="0" borderId="4" xfId="0" applyNumberFormat="1" applyFont="1" applyBorder="1"/>
    <xf numFmtId="167" fontId="3" fillId="0" borderId="4" xfId="0" applyNumberFormat="1" applyFont="1" applyBorder="1"/>
    <xf numFmtId="167" fontId="12" fillId="6" borderId="1" xfId="0" applyNumberFormat="1" applyFont="1" applyFill="1" applyBorder="1"/>
    <xf numFmtId="164" fontId="34" fillId="0" borderId="0" xfId="0" applyNumberFormat="1" applyFont="1" applyAlignment="1">
      <alignment horizontal="right" vertical="center"/>
    </xf>
    <xf numFmtId="167" fontId="3" fillId="13" borderId="0" xfId="0" applyNumberFormat="1" applyFont="1" applyFill="1"/>
    <xf numFmtId="164" fontId="34" fillId="13" borderId="0" xfId="0" applyNumberFormat="1" applyFont="1" applyFill="1"/>
    <xf numFmtId="164" fontId="2" fillId="13" borderId="0" xfId="0" applyNumberFormat="1" applyFont="1" applyFill="1"/>
    <xf numFmtId="164" fontId="4" fillId="0" borderId="0" xfId="0" applyNumberFormat="1" applyFont="1"/>
    <xf numFmtId="167" fontId="3" fillId="14" borderId="1" xfId="0" applyNumberFormat="1" applyFont="1" applyFill="1" applyBorder="1"/>
    <xf numFmtId="167" fontId="2" fillId="15" borderId="4" xfId="0" applyNumberFormat="1" applyFont="1" applyFill="1" applyBorder="1"/>
    <xf numFmtId="164" fontId="2" fillId="0" borderId="1" xfId="0" applyNumberFormat="1" applyFont="1" applyBorder="1" applyAlignment="1">
      <alignment horizontal="center"/>
    </xf>
    <xf numFmtId="164" fontId="3" fillId="0" borderId="1" xfId="0" applyNumberFormat="1" applyFont="1" applyBorder="1" applyAlignment="1">
      <alignment vertical="center"/>
    </xf>
    <xf numFmtId="167" fontId="10" fillId="0" borderId="1" xfId="0" applyNumberFormat="1" applyFont="1" applyBorder="1" applyAlignment="1">
      <alignment horizontal="right"/>
    </xf>
    <xf numFmtId="164" fontId="3" fillId="0" borderId="1" xfId="0" applyNumberFormat="1" applyFont="1" applyBorder="1" applyAlignment="1">
      <alignment horizontal="right" vertical="center"/>
    </xf>
    <xf numFmtId="164" fontId="3" fillId="0" borderId="4" xfId="0" applyNumberFormat="1" applyFont="1" applyBorder="1" applyAlignment="1">
      <alignment vertical="center"/>
    </xf>
    <xf numFmtId="167" fontId="3" fillId="0" borderId="4" xfId="0" applyNumberFormat="1" applyFont="1" applyBorder="1" applyAlignment="1">
      <alignment vertical="center"/>
    </xf>
    <xf numFmtId="167" fontId="5" fillId="16" borderId="0" xfId="0" applyNumberFormat="1" applyFont="1" applyFill="1"/>
    <xf numFmtId="167" fontId="3" fillId="16" borderId="0" xfId="0" applyNumberFormat="1" applyFont="1" applyFill="1"/>
    <xf numFmtId="167" fontId="9" fillId="16" borderId="0" xfId="0" applyNumberFormat="1" applyFont="1" applyFill="1" applyAlignment="1">
      <alignment vertical="center"/>
    </xf>
    <xf numFmtId="167" fontId="6" fillId="0" borderId="0" xfId="0" applyNumberFormat="1" applyFont="1"/>
    <xf numFmtId="167" fontId="35" fillId="0" borderId="0" xfId="0" applyNumberFormat="1" applyFont="1"/>
    <xf numFmtId="167" fontId="35" fillId="7" borderId="4" xfId="0" applyNumberFormat="1" applyFont="1" applyFill="1" applyBorder="1"/>
    <xf numFmtId="167" fontId="6" fillId="7" borderId="4" xfId="0" applyNumberFormat="1" applyFont="1" applyFill="1" applyBorder="1"/>
    <xf numFmtId="167" fontId="6" fillId="7" borderId="1" xfId="0" applyNumberFormat="1" applyFont="1" applyFill="1" applyBorder="1"/>
    <xf numFmtId="167" fontId="35" fillId="7" borderId="1" xfId="0" applyNumberFormat="1" applyFont="1" applyFill="1" applyBorder="1" applyAlignment="1">
      <alignment vertical="distributed"/>
    </xf>
    <xf numFmtId="167" fontId="35" fillId="13" borderId="0" xfId="0" applyNumberFormat="1" applyFont="1" applyFill="1"/>
    <xf numFmtId="164" fontId="5" fillId="0" borderId="5" xfId="0" applyNumberFormat="1" applyFont="1" applyBorder="1" applyAlignment="1">
      <alignment horizontal="center"/>
    </xf>
    <xf numFmtId="167" fontId="29" fillId="4" borderId="1" xfId="0" applyNumberFormat="1" applyFont="1" applyFill="1" applyBorder="1"/>
    <xf numFmtId="167" fontId="12" fillId="12" borderId="1" xfId="0" applyNumberFormat="1" applyFont="1" applyFill="1" applyBorder="1"/>
    <xf numFmtId="168" fontId="3" fillId="13" borderId="0" xfId="0" applyNumberFormat="1" applyFont="1" applyFill="1"/>
    <xf numFmtId="0" fontId="1" fillId="0" borderId="0" xfId="0" applyFont="1"/>
    <xf numFmtId="0" fontId="1" fillId="0" borderId="1" xfId="0" applyFont="1" applyBorder="1"/>
    <xf numFmtId="0" fontId="1" fillId="0" borderId="14" xfId="0" applyFont="1" applyBorder="1" applyAlignment="1">
      <alignment horizontal="center"/>
    </xf>
    <xf numFmtId="0" fontId="1" fillId="0" borderId="0" xfId="0" applyFont="1" applyAlignment="1">
      <alignment horizontal="center"/>
    </xf>
    <xf numFmtId="0" fontId="37" fillId="0" borderId="0" xfId="0" applyFont="1" applyAlignment="1">
      <alignment horizontal="center" vertical="center"/>
    </xf>
    <xf numFmtId="0" fontId="37" fillId="0" borderId="0" xfId="0" applyFont="1" applyAlignment="1">
      <alignment horizontal="center"/>
    </xf>
    <xf numFmtId="0" fontId="30" fillId="5" borderId="0" xfId="0" applyFont="1" applyFill="1"/>
    <xf numFmtId="0" fontId="31" fillId="5" borderId="0" xfId="0" applyFont="1" applyFill="1"/>
    <xf numFmtId="0" fontId="30" fillId="5" borderId="0" xfId="0" applyFont="1" applyFill="1" applyAlignment="1">
      <alignment horizontal="right" wrapText="1"/>
    </xf>
    <xf numFmtId="0" fontId="31" fillId="5" borderId="0" xfId="0" applyFont="1" applyFill="1" applyAlignment="1">
      <alignment horizontal="right" wrapText="1"/>
    </xf>
    <xf numFmtId="0" fontId="1" fillId="0" borderId="0" xfId="0" applyFont="1" applyAlignment="1">
      <alignment horizontal="right"/>
    </xf>
    <xf numFmtId="167" fontId="37" fillId="0" borderId="0" xfId="0" applyNumberFormat="1" applyFont="1" applyAlignment="1">
      <alignment horizontal="center" vertical="center"/>
    </xf>
    <xf numFmtId="4" fontId="1" fillId="0" borderId="0" xfId="0" applyNumberFormat="1" applyFont="1"/>
    <xf numFmtId="0" fontId="38" fillId="0" borderId="0" xfId="0" applyFont="1"/>
    <xf numFmtId="0" fontId="39" fillId="0" borderId="0" xfId="0" applyFont="1"/>
    <xf numFmtId="0" fontId="30" fillId="0" borderId="0" xfId="0" applyFont="1"/>
    <xf numFmtId="0" fontId="38" fillId="0" borderId="0" xfId="0" applyFont="1" applyAlignment="1">
      <alignment horizontal="right" wrapText="1"/>
    </xf>
    <xf numFmtId="0" fontId="39" fillId="0" borderId="0" xfId="0" applyFont="1" applyAlignment="1">
      <alignment horizontal="right" wrapText="1"/>
    </xf>
    <xf numFmtId="0" fontId="30" fillId="0" borderId="0" xfId="0" applyFont="1" applyAlignment="1">
      <alignment horizontal="right" wrapText="1"/>
    </xf>
    <xf numFmtId="0" fontId="40" fillId="0" borderId="0" xfId="0" applyFont="1" applyAlignment="1">
      <alignment horizontal="center" wrapText="1"/>
    </xf>
    <xf numFmtId="0" fontId="41" fillId="0" borderId="0" xfId="0" applyFont="1" applyAlignment="1">
      <alignment horizontal="center" wrapText="1"/>
    </xf>
    <xf numFmtId="0" fontId="42" fillId="0" borderId="0" xfId="0" applyFont="1" applyAlignment="1">
      <alignment horizontal="center" wrapText="1"/>
    </xf>
    <xf numFmtId="164" fontId="1" fillId="0" borderId="0" xfId="0" applyNumberFormat="1" applyFont="1" applyAlignment="1">
      <alignment vertical="center" wrapText="1"/>
    </xf>
    <xf numFmtId="167" fontId="11" fillId="0" borderId="0" xfId="0" applyNumberFormat="1" applyFont="1" applyAlignment="1">
      <alignment horizontal="left" indent="22"/>
    </xf>
    <xf numFmtId="167" fontId="9" fillId="4" borderId="1" xfId="0" applyNumberFormat="1" applyFont="1" applyFill="1" applyBorder="1" applyAlignment="1">
      <alignment horizontal="center" vertical="center" wrapText="1"/>
    </xf>
    <xf numFmtId="167" fontId="9" fillId="4" borderId="1" xfId="0" applyNumberFormat="1" applyFont="1" applyFill="1" applyBorder="1" applyAlignment="1">
      <alignment horizontal="right"/>
    </xf>
    <xf numFmtId="167" fontId="14" fillId="4" borderId="1" xfId="0" applyNumberFormat="1" applyFont="1" applyFill="1" applyBorder="1" applyAlignment="1">
      <alignment horizontal="right"/>
    </xf>
    <xf numFmtId="167" fontId="12" fillId="4" borderId="1" xfId="0" applyNumberFormat="1" applyFont="1" applyFill="1" applyBorder="1" applyAlignment="1">
      <alignment horizontal="right"/>
    </xf>
    <xf numFmtId="167" fontId="5" fillId="4" borderId="1" xfId="0" applyNumberFormat="1" applyFont="1" applyFill="1" applyBorder="1" applyAlignment="1">
      <alignment horizontal="right"/>
    </xf>
    <xf numFmtId="167" fontId="3" fillId="4" borderId="10" xfId="0" applyNumberFormat="1" applyFont="1" applyFill="1" applyBorder="1" applyAlignment="1">
      <alignment horizontal="right"/>
    </xf>
    <xf numFmtId="2" fontId="10" fillId="0" borderId="1" xfId="0" applyNumberFormat="1" applyFont="1" applyBorder="1" applyAlignment="1">
      <alignment horizontal="right"/>
    </xf>
    <xf numFmtId="164" fontId="23" fillId="0" borderId="1" xfId="0" applyNumberFormat="1" applyFont="1" applyBorder="1" applyAlignment="1">
      <alignment horizontal="right"/>
    </xf>
    <xf numFmtId="164" fontId="24" fillId="0" borderId="1" xfId="0" applyNumberFormat="1" applyFont="1" applyBorder="1" applyAlignment="1">
      <alignment vertical="center" wrapText="1"/>
    </xf>
    <xf numFmtId="167" fontId="27" fillId="4" borderId="1" xfId="0" applyNumberFormat="1" applyFont="1" applyFill="1" applyBorder="1" applyAlignment="1">
      <alignment horizontal="right"/>
    </xf>
    <xf numFmtId="164" fontId="24" fillId="5" borderId="1" xfId="0" applyNumberFormat="1" applyFont="1" applyFill="1" applyBorder="1" applyAlignment="1">
      <alignment horizontal="right"/>
    </xf>
    <xf numFmtId="164" fontId="2" fillId="0" borderId="1" xfId="0" applyNumberFormat="1" applyFont="1" applyBorder="1" applyAlignment="1">
      <alignment horizontal="center" vertical="center" wrapText="1"/>
    </xf>
    <xf numFmtId="164" fontId="33" fillId="0" borderId="0" xfId="0" applyNumberFormat="1" applyFont="1" applyAlignment="1">
      <alignment vertical="center"/>
    </xf>
    <xf numFmtId="167" fontId="3" fillId="17" borderId="1" xfId="0" applyNumberFormat="1" applyFont="1" applyFill="1" applyBorder="1"/>
    <xf numFmtId="167" fontId="2" fillId="17" borderId="1" xfId="0" applyNumberFormat="1" applyFont="1" applyFill="1" applyBorder="1"/>
    <xf numFmtId="167" fontId="5" fillId="17" borderId="1" xfId="0" applyNumberFormat="1" applyFont="1" applyFill="1" applyBorder="1"/>
    <xf numFmtId="167" fontId="3" fillId="17" borderId="10" xfId="0" applyNumberFormat="1" applyFont="1" applyFill="1" applyBorder="1"/>
    <xf numFmtId="167" fontId="3" fillId="17" borderId="4" xfId="0" applyNumberFormat="1" applyFont="1" applyFill="1" applyBorder="1" applyAlignment="1">
      <alignment vertical="center"/>
    </xf>
    <xf numFmtId="167" fontId="3" fillId="15" borderId="4" xfId="0" applyNumberFormat="1" applyFont="1" applyFill="1" applyBorder="1"/>
    <xf numFmtId="164" fontId="9" fillId="0" borderId="1" xfId="0" applyNumberFormat="1" applyFont="1" applyBorder="1" applyAlignment="1">
      <alignment horizontal="left" vertical="center" wrapText="1" indent="1"/>
    </xf>
    <xf numFmtId="168" fontId="3" fillId="0" borderId="4" xfId="0" applyNumberFormat="1" applyFont="1" applyBorder="1"/>
    <xf numFmtId="168" fontId="2" fillId="0" borderId="4" xfId="0" applyNumberFormat="1" applyFont="1" applyBorder="1"/>
    <xf numFmtId="166" fontId="3" fillId="0" borderId="4" xfId="0" applyNumberFormat="1" applyFont="1" applyBorder="1"/>
    <xf numFmtId="166" fontId="2" fillId="0" borderId="4" xfId="0" applyNumberFormat="1" applyFont="1" applyBorder="1"/>
    <xf numFmtId="2" fontId="2" fillId="0" borderId="4" xfId="0" applyNumberFormat="1" applyFont="1" applyBorder="1"/>
    <xf numFmtId="164" fontId="3" fillId="0" borderId="4" xfId="0" applyNumberFormat="1" applyFont="1" applyBorder="1"/>
    <xf numFmtId="166" fontId="5" fillId="0" borderId="4" xfId="0" applyNumberFormat="1" applyFont="1" applyBorder="1"/>
    <xf numFmtId="2" fontId="5" fillId="0" borderId="4" xfId="0" applyNumberFormat="1" applyFont="1" applyBorder="1"/>
    <xf numFmtId="164" fontId="5" fillId="0" borderId="4" xfId="0" applyNumberFormat="1" applyFont="1" applyBorder="1"/>
    <xf numFmtId="166" fontId="5" fillId="0" borderId="1" xfId="0" applyNumberFormat="1" applyFont="1" applyBorder="1"/>
    <xf numFmtId="2" fontId="5" fillId="0" borderId="1" xfId="0" applyNumberFormat="1" applyFont="1" applyBorder="1"/>
    <xf numFmtId="164" fontId="5" fillId="0" borderId="1" xfId="0" applyNumberFormat="1" applyFont="1" applyBorder="1"/>
    <xf numFmtId="168" fontId="2" fillId="0" borderId="1" xfId="0" applyNumberFormat="1" applyFont="1" applyBorder="1"/>
    <xf numFmtId="166" fontId="2" fillId="0" borderId="1" xfId="0" applyNumberFormat="1" applyFont="1" applyBorder="1"/>
    <xf numFmtId="2" fontId="2" fillId="0" borderId="1" xfId="0" applyNumberFormat="1" applyFont="1" applyBorder="1"/>
    <xf numFmtId="168" fontId="3" fillId="0" borderId="1" xfId="0" applyNumberFormat="1" applyFont="1" applyBorder="1"/>
    <xf numFmtId="166" fontId="3" fillId="0" borderId="1" xfId="0" applyNumberFormat="1" applyFont="1" applyBorder="1"/>
    <xf numFmtId="2" fontId="3" fillId="0" borderId="1" xfId="0" applyNumberFormat="1" applyFont="1" applyBorder="1"/>
    <xf numFmtId="164" fontId="10" fillId="0" borderId="0" xfId="0" applyNumberFormat="1" applyFont="1" applyAlignment="1">
      <alignment horizontal="center" vertical="center" wrapText="1"/>
    </xf>
    <xf numFmtId="164" fontId="33" fillId="0" borderId="0" xfId="0" applyNumberFormat="1" applyFont="1" applyAlignment="1">
      <alignment horizontal="right" vertical="center"/>
    </xf>
    <xf numFmtId="164" fontId="11" fillId="0" borderId="0" xfId="0" applyNumberFormat="1" applyFont="1" applyAlignment="1">
      <alignment horizontal="left" indent="33"/>
    </xf>
    <xf numFmtId="164" fontId="4" fillId="0" borderId="2" xfId="0" applyNumberFormat="1" applyFont="1" applyBorder="1" applyAlignment="1">
      <alignment horizontal="center" vertical="center" wrapText="1"/>
    </xf>
    <xf numFmtId="164" fontId="4" fillId="0" borderId="5" xfId="0" applyNumberFormat="1" applyFont="1" applyBorder="1" applyAlignment="1">
      <alignment horizontal="center" vertical="center" wrapText="1"/>
    </xf>
    <xf numFmtId="164" fontId="4" fillId="0" borderId="10" xfId="0" applyNumberFormat="1" applyFont="1" applyBorder="1" applyAlignment="1">
      <alignment horizontal="center" vertical="center" wrapText="1"/>
    </xf>
    <xf numFmtId="164" fontId="4" fillId="6" borderId="6" xfId="0" applyNumberFormat="1" applyFont="1" applyFill="1" applyBorder="1" applyAlignment="1">
      <alignment horizontal="center" vertical="center" wrapText="1"/>
    </xf>
    <xf numFmtId="164" fontId="4" fillId="6" borderId="8" xfId="0" applyNumberFormat="1" applyFont="1" applyFill="1" applyBorder="1" applyAlignment="1">
      <alignment horizontal="center" vertical="center" wrapText="1"/>
    </xf>
    <xf numFmtId="164" fontId="4" fillId="6" borderId="13" xfId="0" applyNumberFormat="1" applyFont="1" applyFill="1" applyBorder="1" applyAlignment="1">
      <alignment horizontal="center" vertical="center" wrapText="1"/>
    </xf>
    <xf numFmtId="164" fontId="4" fillId="6" borderId="11" xfId="0" applyNumberFormat="1" applyFont="1" applyFill="1" applyBorder="1" applyAlignment="1">
      <alignment horizontal="center" vertical="center" wrapText="1"/>
    </xf>
    <xf numFmtId="164" fontId="4" fillId="0" borderId="2" xfId="0" applyNumberFormat="1" applyFont="1" applyBorder="1" applyAlignment="1">
      <alignment horizontal="center" vertical="center"/>
    </xf>
    <xf numFmtId="164" fontId="4" fillId="0" borderId="5" xfId="0" applyNumberFormat="1" applyFont="1" applyBorder="1" applyAlignment="1">
      <alignment horizontal="center" vertical="center"/>
    </xf>
    <xf numFmtId="164" fontId="4" fillId="0" borderId="10" xfId="0" applyNumberFormat="1" applyFont="1" applyBorder="1" applyAlignment="1">
      <alignment horizontal="center" vertical="center"/>
    </xf>
    <xf numFmtId="164" fontId="4" fillId="6" borderId="2" xfId="0" applyNumberFormat="1" applyFont="1" applyFill="1" applyBorder="1" applyAlignment="1">
      <alignment horizontal="center" vertical="center" wrapText="1"/>
    </xf>
    <xf numFmtId="164" fontId="4" fillId="6" borderId="5" xfId="0" applyNumberFormat="1" applyFont="1" applyFill="1" applyBorder="1" applyAlignment="1">
      <alignment horizontal="center" vertical="center" wrapText="1"/>
    </xf>
    <xf numFmtId="164" fontId="4" fillId="6" borderId="10" xfId="0" applyNumberFormat="1" applyFont="1" applyFill="1" applyBorder="1" applyAlignment="1">
      <alignment horizontal="center" vertical="center" wrapText="1"/>
    </xf>
    <xf numFmtId="164" fontId="4" fillId="7" borderId="1" xfId="0" applyNumberFormat="1" applyFont="1" applyFill="1" applyBorder="1" applyAlignment="1">
      <alignment horizontal="center" vertical="center" wrapText="1"/>
    </xf>
    <xf numFmtId="164" fontId="4" fillId="12" borderId="1" xfId="0" applyNumberFormat="1" applyFont="1" applyFill="1" applyBorder="1" applyAlignment="1">
      <alignment horizontal="center" vertical="center" wrapText="1"/>
    </xf>
    <xf numFmtId="164" fontId="33" fillId="0" borderId="0" xfId="0" applyNumberFormat="1" applyFont="1" applyAlignment="1">
      <alignment horizontal="left"/>
    </xf>
    <xf numFmtId="167" fontId="11" fillId="0" borderId="0" xfId="0" applyNumberFormat="1" applyFont="1" applyAlignment="1">
      <alignment horizontal="left" indent="38"/>
    </xf>
    <xf numFmtId="164" fontId="3" fillId="0" borderId="0" xfId="0" applyNumberFormat="1" applyFont="1" applyAlignment="1">
      <alignment horizontal="center" wrapText="1"/>
    </xf>
    <xf numFmtId="164" fontId="4" fillId="6" borderId="14" xfId="0" applyNumberFormat="1" applyFont="1" applyFill="1" applyBorder="1" applyAlignment="1">
      <alignment horizontal="center" vertical="center"/>
    </xf>
    <xf numFmtId="164" fontId="4" fillId="6" borderId="7" xfId="0" applyNumberFormat="1" applyFont="1" applyFill="1" applyBorder="1" applyAlignment="1">
      <alignment horizontal="center" vertical="center"/>
    </xf>
    <xf numFmtId="164" fontId="4" fillId="6" borderId="4" xfId="0" applyNumberFormat="1" applyFont="1" applyFill="1" applyBorder="1" applyAlignment="1">
      <alignment horizontal="center" vertical="center"/>
    </xf>
    <xf numFmtId="164" fontId="4" fillId="0" borderId="14" xfId="0" applyNumberFormat="1" applyFont="1" applyBorder="1" applyAlignment="1">
      <alignment horizontal="center" vertical="center"/>
    </xf>
    <xf numFmtId="164" fontId="4" fillId="0" borderId="7" xfId="0" applyNumberFormat="1" applyFont="1" applyBorder="1" applyAlignment="1">
      <alignment horizontal="center" vertical="center"/>
    </xf>
    <xf numFmtId="164" fontId="4" fillId="0" borderId="4" xfId="0" applyNumberFormat="1" applyFont="1" applyBorder="1" applyAlignment="1">
      <alignment horizontal="center" vertical="center"/>
    </xf>
    <xf numFmtId="164" fontId="2" fillId="0" borderId="1" xfId="0" applyNumberFormat="1" applyFont="1" applyBorder="1" applyAlignment="1">
      <alignment horizontal="center" vertical="center" wrapText="1"/>
    </xf>
    <xf numFmtId="164" fontId="4" fillId="7" borderId="2" xfId="0" applyNumberFormat="1" applyFont="1" applyFill="1" applyBorder="1" applyAlignment="1">
      <alignment horizontal="center" vertical="center" wrapText="1"/>
    </xf>
    <xf numFmtId="164" fontId="4" fillId="7" borderId="5" xfId="0" applyNumberFormat="1" applyFont="1" applyFill="1" applyBorder="1" applyAlignment="1">
      <alignment horizontal="center" vertical="center" wrapText="1"/>
    </xf>
    <xf numFmtId="164" fontId="4" fillId="7" borderId="10" xfId="0" applyNumberFormat="1" applyFont="1" applyFill="1" applyBorder="1" applyAlignment="1">
      <alignment horizontal="center" vertical="center" wrapText="1"/>
    </xf>
    <xf numFmtId="167" fontId="11" fillId="0" borderId="0" xfId="0" applyNumberFormat="1" applyFont="1" applyAlignment="1">
      <alignment horizontal="left" wrapText="1"/>
    </xf>
    <xf numFmtId="167" fontId="36" fillId="7" borderId="2" xfId="0" applyNumberFormat="1" applyFont="1" applyFill="1" applyBorder="1" applyAlignment="1">
      <alignment horizontal="center" vertical="center"/>
    </xf>
    <xf numFmtId="167" fontId="36" fillId="7" borderId="5" xfId="0" applyNumberFormat="1" applyFont="1" applyFill="1" applyBorder="1" applyAlignment="1">
      <alignment horizontal="center" vertical="center"/>
    </xf>
    <xf numFmtId="167" fontId="36" fillId="7" borderId="10" xfId="0" applyNumberFormat="1" applyFont="1" applyFill="1" applyBorder="1" applyAlignment="1">
      <alignment horizontal="center" vertical="center"/>
    </xf>
    <xf numFmtId="167" fontId="4" fillId="6" borderId="2" xfId="0" applyNumberFormat="1" applyFont="1" applyFill="1" applyBorder="1" applyAlignment="1">
      <alignment horizontal="center" vertical="center" wrapText="1"/>
    </xf>
    <xf numFmtId="167" fontId="4" fillId="6" borderId="10" xfId="0" applyNumberFormat="1" applyFont="1" applyFill="1" applyBorder="1" applyAlignment="1">
      <alignment horizontal="center" vertical="center" wrapText="1"/>
    </xf>
    <xf numFmtId="167" fontId="4" fillId="6" borderId="2" xfId="0" applyNumberFormat="1" applyFont="1" applyFill="1" applyBorder="1" applyAlignment="1">
      <alignment horizontal="center" vertical="center"/>
    </xf>
    <xf numFmtId="167" fontId="4" fillId="6" borderId="10" xfId="0" applyNumberFormat="1" applyFont="1" applyFill="1" applyBorder="1" applyAlignment="1">
      <alignment horizontal="center" vertical="center"/>
    </xf>
    <xf numFmtId="167" fontId="21" fillId="6" borderId="2" xfId="0" applyNumberFormat="1" applyFont="1" applyFill="1" applyBorder="1" applyAlignment="1">
      <alignment horizontal="center" vertical="center" wrapText="1"/>
    </xf>
    <xf numFmtId="167" fontId="21" fillId="6" borderId="10" xfId="0" applyNumberFormat="1" applyFont="1" applyFill="1" applyBorder="1" applyAlignment="1">
      <alignment horizontal="center" vertical="center" wrapText="1"/>
    </xf>
    <xf numFmtId="164" fontId="7" fillId="7" borderId="14" xfId="0" applyNumberFormat="1" applyFont="1" applyFill="1" applyBorder="1" applyAlignment="1">
      <alignment horizontal="center" vertical="center" wrapText="1"/>
    </xf>
    <xf numFmtId="164" fontId="7" fillId="7" borderId="7" xfId="0" applyNumberFormat="1" applyFont="1" applyFill="1" applyBorder="1" applyAlignment="1">
      <alignment horizontal="center" vertical="center" wrapText="1"/>
    </xf>
    <xf numFmtId="164" fontId="7" fillId="7" borderId="4" xfId="0" applyNumberFormat="1" applyFont="1" applyFill="1" applyBorder="1" applyAlignment="1">
      <alignment horizontal="center" vertical="center" wrapText="1"/>
    </xf>
    <xf numFmtId="0" fontId="11" fillId="0" borderId="0" xfId="0" applyFont="1" applyAlignment="1">
      <alignment horizontal="left" wrapText="1"/>
    </xf>
    <xf numFmtId="167" fontId="11" fillId="0" borderId="0" xfId="0" applyNumberFormat="1" applyFont="1" applyAlignment="1">
      <alignment horizontal="left"/>
    </xf>
    <xf numFmtId="167" fontId="11" fillId="0" borderId="0" xfId="0" applyNumberFormat="1" applyFont="1" applyAlignment="1">
      <alignment horizontal="left" indent="33"/>
    </xf>
    <xf numFmtId="167" fontId="4" fillId="17" borderId="2" xfId="0" applyNumberFormat="1" applyFont="1" applyFill="1" applyBorder="1" applyAlignment="1">
      <alignment horizontal="center" vertical="center" wrapText="1"/>
    </xf>
    <xf numFmtId="167" fontId="4" fillId="17" borderId="10" xfId="0" applyNumberFormat="1" applyFont="1" applyFill="1" applyBorder="1" applyAlignment="1">
      <alignment horizontal="center" vertical="center" wrapText="1"/>
    </xf>
    <xf numFmtId="167" fontId="4" fillId="17" borderId="2" xfId="0" applyNumberFormat="1" applyFont="1" applyFill="1" applyBorder="1" applyAlignment="1">
      <alignment horizontal="center" vertical="center"/>
    </xf>
    <xf numFmtId="167" fontId="4" fillId="17" borderId="10" xfId="0" applyNumberFormat="1" applyFont="1" applyFill="1" applyBorder="1" applyAlignment="1">
      <alignment horizontal="center" vertical="center"/>
    </xf>
    <xf numFmtId="167" fontId="1" fillId="17" borderId="1" xfId="0" applyNumberFormat="1" applyFont="1" applyFill="1" applyBorder="1" applyAlignment="1">
      <alignment horizontal="center"/>
    </xf>
    <xf numFmtId="164" fontId="2" fillId="0" borderId="2" xfId="0"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167" fontId="1" fillId="6" borderId="1" xfId="0" applyNumberFormat="1" applyFont="1" applyFill="1" applyBorder="1" applyAlignment="1">
      <alignment horizontal="center"/>
    </xf>
    <xf numFmtId="164" fontId="1" fillId="6" borderId="1" xfId="0" applyNumberFormat="1" applyFont="1" applyFill="1" applyBorder="1" applyAlignment="1">
      <alignment horizontal="center"/>
    </xf>
    <xf numFmtId="164" fontId="4" fillId="6" borderId="1" xfId="0" applyNumberFormat="1" applyFont="1" applyFill="1" applyBorder="1" applyAlignment="1">
      <alignment horizontal="center" vertical="center" wrapText="1"/>
    </xf>
    <xf numFmtId="164" fontId="4" fillId="6" borderId="1" xfId="0" applyNumberFormat="1" applyFont="1" applyFill="1" applyBorder="1" applyAlignment="1">
      <alignment horizontal="center" vertical="center"/>
    </xf>
    <xf numFmtId="164" fontId="21" fillId="6" borderId="1" xfId="0" applyNumberFormat="1" applyFont="1" applyFill="1" applyBorder="1" applyAlignment="1">
      <alignment horizontal="center" vertical="center" wrapText="1"/>
    </xf>
    <xf numFmtId="167" fontId="7" fillId="0" borderId="2" xfId="0" applyNumberFormat="1" applyFont="1" applyBorder="1" applyAlignment="1">
      <alignment horizontal="center" vertical="center"/>
    </xf>
    <xf numFmtId="167" fontId="7" fillId="0" borderId="5" xfId="0" applyNumberFormat="1" applyFont="1" applyBorder="1" applyAlignment="1">
      <alignment horizontal="center" vertical="center"/>
    </xf>
    <xf numFmtId="167" fontId="7" fillId="0" borderId="10" xfId="0" applyNumberFormat="1" applyFont="1" applyBorder="1" applyAlignment="1">
      <alignment horizontal="center" vertical="center"/>
    </xf>
    <xf numFmtId="164" fontId="34" fillId="0" borderId="0" xfId="0" applyNumberFormat="1" applyFont="1" applyAlignment="1">
      <alignment horizontal="right" vertical="center"/>
    </xf>
    <xf numFmtId="167" fontId="4" fillId="0" borderId="2" xfId="0" applyNumberFormat="1" applyFont="1" applyBorder="1" applyAlignment="1">
      <alignment horizontal="center" vertical="center" wrapText="1"/>
    </xf>
    <xf numFmtId="167" fontId="4" fillId="0" borderId="10" xfId="0" applyNumberFormat="1" applyFont="1" applyBorder="1" applyAlignment="1">
      <alignment horizontal="center" vertical="center" wrapText="1"/>
    </xf>
    <xf numFmtId="167" fontId="1" fillId="17" borderId="14" xfId="0" applyNumberFormat="1" applyFont="1" applyFill="1" applyBorder="1" applyAlignment="1">
      <alignment horizontal="center"/>
    </xf>
    <xf numFmtId="167" fontId="1" fillId="17" borderId="7" xfId="0" applyNumberFormat="1" applyFont="1" applyFill="1" applyBorder="1" applyAlignment="1">
      <alignment horizontal="center"/>
    </xf>
    <xf numFmtId="167" fontId="1" fillId="17" borderId="4" xfId="0" applyNumberFormat="1" applyFont="1" applyFill="1" applyBorder="1" applyAlignment="1">
      <alignment horizontal="center"/>
    </xf>
    <xf numFmtId="164" fontId="1" fillId="6" borderId="14" xfId="0" applyNumberFormat="1" applyFont="1" applyFill="1" applyBorder="1" applyAlignment="1">
      <alignment horizontal="center"/>
    </xf>
    <xf numFmtId="164" fontId="1" fillId="6" borderId="7" xfId="0" applyNumberFormat="1" applyFont="1" applyFill="1" applyBorder="1" applyAlignment="1">
      <alignment horizontal="center"/>
    </xf>
    <xf numFmtId="164" fontId="1" fillId="6" borderId="4" xfId="0" applyNumberFormat="1" applyFont="1" applyFill="1" applyBorder="1" applyAlignment="1">
      <alignment horizontal="center"/>
    </xf>
    <xf numFmtId="167" fontId="7" fillId="7" borderId="2" xfId="0" applyNumberFormat="1" applyFont="1" applyFill="1" applyBorder="1" applyAlignment="1">
      <alignment horizontal="center" vertical="center"/>
    </xf>
    <xf numFmtId="167" fontId="7" fillId="7" borderId="5" xfId="0" applyNumberFormat="1" applyFont="1" applyFill="1" applyBorder="1" applyAlignment="1">
      <alignment horizontal="center" vertical="center"/>
    </xf>
    <xf numFmtId="167" fontId="7" fillId="7" borderId="10" xfId="0" applyNumberFormat="1" applyFont="1" applyFill="1" applyBorder="1" applyAlignment="1">
      <alignment horizontal="center" vertical="center"/>
    </xf>
    <xf numFmtId="1" fontId="11" fillId="0" borderId="0" xfId="0" applyNumberFormat="1" applyFont="1" applyAlignment="1">
      <alignment horizontal="left" indent="33"/>
    </xf>
    <xf numFmtId="0" fontId="1" fillId="0" borderId="0" xfId="0" applyFont="1" applyAlignment="1">
      <alignment horizontal="center"/>
    </xf>
  </cellXfs>
  <cellStyles count="8">
    <cellStyle name="Įprastas" xfId="0" builtinId="0"/>
    <cellStyle name="Įprastas 2" xfId="2" xr:uid="{00000000-0005-0000-0000-000000000000}"/>
    <cellStyle name="Kablelis 2" xfId="3" xr:uid="{00000000-0005-0000-0000-000001000000}"/>
    <cellStyle name="Normal 2" xfId="4" xr:uid="{00000000-0005-0000-0000-000002000000}"/>
    <cellStyle name="Normal 3" xfId="5" xr:uid="{00000000-0005-0000-0000-000003000000}"/>
    <cellStyle name="Normal 4" xfId="6" xr:uid="{00000000-0005-0000-0000-000004000000}"/>
    <cellStyle name="Normal_SAVAPYSsssss" xfId="1" xr:uid="{00000000-0005-0000-0000-000005000000}"/>
    <cellStyle name="Normal_SAVAPYSsssss 2" xfId="7" xr:uid="{A320E65F-587E-4F7D-8A47-F78364E3BA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32"/>
  <sheetViews>
    <sheetView zoomScaleNormal="100" workbookViewId="0">
      <selection activeCell="J18" sqref="J18"/>
    </sheetView>
  </sheetViews>
  <sheetFormatPr defaultColWidth="9.42578125" defaultRowHeight="15" x14ac:dyDescent="0.25"/>
  <cols>
    <col min="1" max="1" width="7.7109375" style="24" customWidth="1"/>
    <col min="2" max="2" width="74.7109375" style="26" customWidth="1"/>
    <col min="3" max="3" width="13.5703125" style="157" hidden="1" customWidth="1"/>
    <col min="4" max="4" width="12.42578125" style="24" hidden="1" customWidth="1"/>
    <col min="5" max="5" width="14.7109375" style="24" customWidth="1"/>
    <col min="6" max="16384" width="9.42578125" style="24"/>
  </cols>
  <sheetData>
    <row r="1" spans="1:5" x14ac:dyDescent="0.25">
      <c r="A1" s="309" t="s">
        <v>125</v>
      </c>
      <c r="B1" s="309"/>
      <c r="C1" s="309"/>
      <c r="D1" s="309"/>
      <c r="E1" s="309"/>
    </row>
    <row r="2" spans="1:5" x14ac:dyDescent="0.25">
      <c r="A2" s="309" t="s">
        <v>397</v>
      </c>
      <c r="B2" s="309"/>
      <c r="C2" s="309"/>
      <c r="D2" s="309"/>
      <c r="E2" s="309"/>
    </row>
    <row r="3" spans="1:5" x14ac:dyDescent="0.25">
      <c r="A3" s="309" t="s">
        <v>472</v>
      </c>
      <c r="B3" s="309"/>
      <c r="C3" s="309"/>
      <c r="D3" s="309"/>
      <c r="E3" s="309"/>
    </row>
    <row r="4" spans="1:5" x14ac:dyDescent="0.25">
      <c r="A4" s="309" t="s">
        <v>126</v>
      </c>
      <c r="B4" s="309"/>
      <c r="C4" s="309"/>
      <c r="D4" s="309"/>
      <c r="E4" s="309"/>
    </row>
    <row r="5" spans="1:5" hidden="1" x14ac:dyDescent="0.25">
      <c r="B5" s="109" t="s">
        <v>395</v>
      </c>
      <c r="C5" s="268"/>
      <c r="D5" s="109"/>
      <c r="E5" s="109"/>
    </row>
    <row r="6" spans="1:5" hidden="1" x14ac:dyDescent="0.25">
      <c r="B6" s="109" t="s">
        <v>396</v>
      </c>
      <c r="C6" s="268"/>
      <c r="D6" s="109"/>
      <c r="E6" s="109"/>
    </row>
    <row r="7" spans="1:5" ht="12" customHeight="1" x14ac:dyDescent="0.25">
      <c r="B7" s="25"/>
      <c r="C7" s="122"/>
      <c r="D7" s="25"/>
      <c r="E7" s="25"/>
    </row>
    <row r="8" spans="1:5" ht="15" customHeight="1" x14ac:dyDescent="0.25">
      <c r="A8" s="307" t="s">
        <v>398</v>
      </c>
      <c r="B8" s="307"/>
      <c r="C8" s="307"/>
      <c r="D8" s="307"/>
      <c r="E8" s="307"/>
    </row>
    <row r="9" spans="1:5" ht="21" customHeight="1" x14ac:dyDescent="0.25">
      <c r="E9" s="2" t="s">
        <v>140</v>
      </c>
    </row>
    <row r="10" spans="1:5" ht="30" x14ac:dyDescent="0.25">
      <c r="A10" s="280" t="s">
        <v>454</v>
      </c>
      <c r="B10" s="27" t="s">
        <v>76</v>
      </c>
      <c r="C10" s="269" t="s">
        <v>124</v>
      </c>
      <c r="D10" s="28" t="s">
        <v>122</v>
      </c>
      <c r="E10" s="27" t="s">
        <v>0</v>
      </c>
    </row>
    <row r="11" spans="1:5" x14ac:dyDescent="0.25">
      <c r="A11" s="29" t="s">
        <v>5</v>
      </c>
      <c r="B11" s="30" t="s">
        <v>77</v>
      </c>
      <c r="C11" s="191">
        <f>C12+C15+C19</f>
        <v>41279</v>
      </c>
      <c r="D11" s="40">
        <f>D12+D15+D19</f>
        <v>0</v>
      </c>
      <c r="E11" s="41">
        <f>E12+E15+E19</f>
        <v>41279</v>
      </c>
    </row>
    <row r="12" spans="1:5" x14ac:dyDescent="0.25">
      <c r="A12" s="29" t="s">
        <v>78</v>
      </c>
      <c r="B12" s="30" t="s">
        <v>79</v>
      </c>
      <c r="C12" s="191">
        <f>C13</f>
        <v>39685</v>
      </c>
      <c r="D12" s="40">
        <f>D13</f>
        <v>0</v>
      </c>
      <c r="E12" s="41">
        <f>E13</f>
        <v>39685</v>
      </c>
    </row>
    <row r="13" spans="1:5" ht="15" customHeight="1" x14ac:dyDescent="0.25">
      <c r="A13" s="29" t="s">
        <v>80</v>
      </c>
      <c r="B13" s="31" t="s">
        <v>223</v>
      </c>
      <c r="C13" s="145">
        <v>39685</v>
      </c>
      <c r="D13" s="42"/>
      <c r="E13" s="44">
        <f>C13+D13</f>
        <v>39685</v>
      </c>
    </row>
    <row r="14" spans="1:5" ht="25.5" x14ac:dyDescent="0.25">
      <c r="A14" s="29"/>
      <c r="B14" s="51" t="s">
        <v>224</v>
      </c>
      <c r="C14" s="145">
        <v>40</v>
      </c>
      <c r="D14" s="42"/>
      <c r="E14" s="44">
        <f>C14+D14</f>
        <v>40</v>
      </c>
    </row>
    <row r="15" spans="1:5" x14ac:dyDescent="0.25">
      <c r="A15" s="29" t="s">
        <v>81</v>
      </c>
      <c r="B15" s="30" t="s">
        <v>82</v>
      </c>
      <c r="C15" s="191">
        <f>C16+C17+C18</f>
        <v>1420</v>
      </c>
      <c r="D15" s="40">
        <f>D16+D17+D18</f>
        <v>0</v>
      </c>
      <c r="E15" s="41">
        <f>E16+E17+E18</f>
        <v>1420</v>
      </c>
    </row>
    <row r="16" spans="1:5" x14ac:dyDescent="0.25">
      <c r="A16" s="29" t="s">
        <v>83</v>
      </c>
      <c r="B16" s="31" t="s">
        <v>115</v>
      </c>
      <c r="C16" s="270">
        <v>700</v>
      </c>
      <c r="D16" s="42"/>
      <c r="E16" s="44">
        <f>C16+D16</f>
        <v>700</v>
      </c>
    </row>
    <row r="17" spans="1:8" x14ac:dyDescent="0.25">
      <c r="A17" s="29" t="s">
        <v>84</v>
      </c>
      <c r="B17" s="31" t="s">
        <v>116</v>
      </c>
      <c r="C17" s="270">
        <v>20</v>
      </c>
      <c r="D17" s="42"/>
      <c r="E17" s="44">
        <f>C17+D17</f>
        <v>20</v>
      </c>
    </row>
    <row r="18" spans="1:8" x14ac:dyDescent="0.25">
      <c r="A18" s="29" t="s">
        <v>85</v>
      </c>
      <c r="B18" s="31" t="s">
        <v>117</v>
      </c>
      <c r="C18" s="270">
        <v>700</v>
      </c>
      <c r="D18" s="42"/>
      <c r="E18" s="44">
        <f>C18+D18</f>
        <v>700</v>
      </c>
    </row>
    <row r="19" spans="1:8" x14ac:dyDescent="0.25">
      <c r="A19" s="29" t="s">
        <v>86</v>
      </c>
      <c r="B19" s="32" t="s">
        <v>87</v>
      </c>
      <c r="C19" s="191">
        <f>C20</f>
        <v>174</v>
      </c>
      <c r="D19" s="40">
        <f t="shared" ref="D19:E19" si="0">D20</f>
        <v>0</v>
      </c>
      <c r="E19" s="41">
        <f t="shared" si="0"/>
        <v>174</v>
      </c>
    </row>
    <row r="20" spans="1:8" x14ac:dyDescent="0.25">
      <c r="A20" s="29" t="s">
        <v>88</v>
      </c>
      <c r="B20" s="31" t="s">
        <v>118</v>
      </c>
      <c r="C20" s="270">
        <v>174</v>
      </c>
      <c r="D20" s="42"/>
      <c r="E20" s="44">
        <f>C20+D20</f>
        <v>174</v>
      </c>
    </row>
    <row r="21" spans="1:8" x14ac:dyDescent="0.25">
      <c r="A21" s="29" t="s">
        <v>57</v>
      </c>
      <c r="B21" s="30" t="s">
        <v>89</v>
      </c>
      <c r="C21" s="191">
        <f>C22+C27+C35+C37</f>
        <v>4194.1000000000004</v>
      </c>
      <c r="D21" s="40">
        <f>D22+D27+D35+D37</f>
        <v>0</v>
      </c>
      <c r="E21" s="41">
        <f>E22+E27+E35+E37</f>
        <v>4194.1000000000004</v>
      </c>
    </row>
    <row r="22" spans="1:8" x14ac:dyDescent="0.25">
      <c r="A22" s="29" t="s">
        <v>90</v>
      </c>
      <c r="B22" s="30" t="s">
        <v>91</v>
      </c>
      <c r="C22" s="191">
        <f>C23+C24+C25+C26</f>
        <v>437</v>
      </c>
      <c r="D22" s="40">
        <f>D23+D24+D25+D26</f>
        <v>0</v>
      </c>
      <c r="E22" s="41">
        <f>E23+E24+E25+E26</f>
        <v>437</v>
      </c>
    </row>
    <row r="23" spans="1:8" ht="30" x14ac:dyDescent="0.25">
      <c r="A23" s="29" t="s">
        <v>92</v>
      </c>
      <c r="B23" s="31" t="s">
        <v>119</v>
      </c>
      <c r="C23" s="270">
        <v>260</v>
      </c>
      <c r="D23" s="42"/>
      <c r="E23" s="44">
        <f>C23+D23</f>
        <v>260</v>
      </c>
    </row>
    <row r="24" spans="1:8" x14ac:dyDescent="0.25">
      <c r="A24" s="29" t="s">
        <v>93</v>
      </c>
      <c r="B24" s="31" t="s">
        <v>120</v>
      </c>
      <c r="C24" s="270">
        <v>47</v>
      </c>
      <c r="D24" s="42"/>
      <c r="E24" s="44">
        <f>C24+D24</f>
        <v>47</v>
      </c>
    </row>
    <row r="25" spans="1:8" s="1" customFormat="1" x14ac:dyDescent="0.25">
      <c r="A25" s="23" t="s">
        <v>94</v>
      </c>
      <c r="B25" s="55" t="s">
        <v>121</v>
      </c>
      <c r="C25" s="145">
        <v>80</v>
      </c>
      <c r="D25" s="14"/>
      <c r="E25" s="44">
        <f>C25+D25</f>
        <v>80</v>
      </c>
      <c r="H25" s="24"/>
    </row>
    <row r="26" spans="1:8" x14ac:dyDescent="0.25">
      <c r="A26" s="29" t="s">
        <v>146</v>
      </c>
      <c r="B26" s="31" t="s">
        <v>378</v>
      </c>
      <c r="C26" s="145">
        <v>50</v>
      </c>
      <c r="D26" s="14"/>
      <c r="E26" s="44">
        <f>C26+D26</f>
        <v>50</v>
      </c>
    </row>
    <row r="27" spans="1:8" x14ac:dyDescent="0.25">
      <c r="A27" s="29" t="s">
        <v>95</v>
      </c>
      <c r="B27" s="30" t="s">
        <v>96</v>
      </c>
      <c r="C27" s="191">
        <f>C28+C29+C30+C31+C32</f>
        <v>3701.1000000000004</v>
      </c>
      <c r="D27" s="40">
        <f>D28+D29+D30+D30+D32</f>
        <v>0</v>
      </c>
      <c r="E27" s="41">
        <f>E28+E29+E30+E31+E32</f>
        <v>3701.1000000000004</v>
      </c>
    </row>
    <row r="28" spans="1:8" ht="15.75" customHeight="1" x14ac:dyDescent="0.25">
      <c r="A28" s="29" t="s">
        <v>97</v>
      </c>
      <c r="B28" s="31" t="s">
        <v>96</v>
      </c>
      <c r="C28" s="145">
        <v>302.7</v>
      </c>
      <c r="D28" s="14"/>
      <c r="E28" s="44">
        <f t="shared" ref="E28" si="1">C28+D28</f>
        <v>302.7</v>
      </c>
    </row>
    <row r="29" spans="1:8" x14ac:dyDescent="0.25">
      <c r="A29" s="29" t="s">
        <v>98</v>
      </c>
      <c r="B29" s="31" t="s">
        <v>149</v>
      </c>
      <c r="C29" s="145">
        <v>452</v>
      </c>
      <c r="D29" s="14"/>
      <c r="E29" s="44">
        <f>C29+D29</f>
        <v>452</v>
      </c>
    </row>
    <row r="30" spans="1:8" x14ac:dyDescent="0.25">
      <c r="A30" s="29" t="s">
        <v>99</v>
      </c>
      <c r="B30" s="31" t="s">
        <v>127</v>
      </c>
      <c r="C30" s="270">
        <v>1361.4</v>
      </c>
      <c r="D30" s="42"/>
      <c r="E30" s="44">
        <f t="shared" ref="E30:E38" si="2">C30+D30</f>
        <v>1361.4</v>
      </c>
    </row>
    <row r="31" spans="1:8" x14ac:dyDescent="0.25">
      <c r="A31" s="29" t="s">
        <v>154</v>
      </c>
      <c r="B31" s="31" t="s">
        <v>402</v>
      </c>
      <c r="C31" s="270">
        <v>80</v>
      </c>
      <c r="D31" s="42"/>
      <c r="E31" s="44">
        <f t="shared" si="2"/>
        <v>80</v>
      </c>
    </row>
    <row r="32" spans="1:8" x14ac:dyDescent="0.25">
      <c r="A32" s="29" t="s">
        <v>399</v>
      </c>
      <c r="B32" s="36" t="s">
        <v>189</v>
      </c>
      <c r="C32" s="145">
        <f>C33+C34</f>
        <v>1505</v>
      </c>
      <c r="D32" s="14"/>
      <c r="E32" s="44">
        <f t="shared" ref="E32" si="3">E33+E34</f>
        <v>1505</v>
      </c>
    </row>
    <row r="33" spans="1:9" x14ac:dyDescent="0.25">
      <c r="A33" s="50" t="s">
        <v>400</v>
      </c>
      <c r="B33" s="51" t="s">
        <v>190</v>
      </c>
      <c r="C33" s="271">
        <v>60</v>
      </c>
      <c r="D33" s="52"/>
      <c r="E33" s="53">
        <f>C33+D33</f>
        <v>60</v>
      </c>
    </row>
    <row r="34" spans="1:9" x14ac:dyDescent="0.25">
      <c r="A34" s="50" t="s">
        <v>401</v>
      </c>
      <c r="B34" s="51" t="s">
        <v>191</v>
      </c>
      <c r="C34" s="271">
        <v>1445</v>
      </c>
      <c r="D34" s="52"/>
      <c r="E34" s="53">
        <f>C34+D34</f>
        <v>1445</v>
      </c>
    </row>
    <row r="35" spans="1:9" x14ac:dyDescent="0.25">
      <c r="A35" s="29" t="s">
        <v>100</v>
      </c>
      <c r="B35" s="30" t="s">
        <v>101</v>
      </c>
      <c r="C35" s="191">
        <v>40</v>
      </c>
      <c r="D35" s="40"/>
      <c r="E35" s="41">
        <f t="shared" si="2"/>
        <v>40</v>
      </c>
    </row>
    <row r="36" spans="1:9" hidden="1" x14ac:dyDescent="0.25">
      <c r="A36" s="29"/>
      <c r="B36" s="33" t="s">
        <v>135</v>
      </c>
      <c r="C36" s="272"/>
      <c r="D36" s="46"/>
      <c r="E36" s="53">
        <f t="shared" si="2"/>
        <v>0</v>
      </c>
    </row>
    <row r="37" spans="1:9" x14ac:dyDescent="0.25">
      <c r="A37" s="29" t="s">
        <v>102</v>
      </c>
      <c r="B37" s="30" t="s">
        <v>103</v>
      </c>
      <c r="C37" s="167">
        <v>16</v>
      </c>
      <c r="D37" s="48"/>
      <c r="E37" s="41">
        <f>C37+D37</f>
        <v>16</v>
      </c>
    </row>
    <row r="38" spans="1:9" s="35" customFormat="1" hidden="1" x14ac:dyDescent="0.25">
      <c r="A38" s="34"/>
      <c r="B38" s="277" t="s">
        <v>134</v>
      </c>
      <c r="C38" s="278">
        <v>10</v>
      </c>
      <c r="D38" s="279"/>
      <c r="E38" s="276">
        <f t="shared" si="2"/>
        <v>10</v>
      </c>
      <c r="H38" s="24"/>
    </row>
    <row r="39" spans="1:9" ht="28.5" x14ac:dyDescent="0.25">
      <c r="A39" s="29" t="s">
        <v>6</v>
      </c>
      <c r="B39" s="30" t="s">
        <v>104</v>
      </c>
      <c r="C39" s="167">
        <f>C40+C45</f>
        <v>140</v>
      </c>
      <c r="D39" s="175">
        <f t="shared" ref="D39" si="4">D40+D45</f>
        <v>0</v>
      </c>
      <c r="E39" s="41">
        <f>E40+E45</f>
        <v>140</v>
      </c>
    </row>
    <row r="40" spans="1:9" x14ac:dyDescent="0.25">
      <c r="A40" s="29" t="s">
        <v>105</v>
      </c>
      <c r="B40" s="30" t="s">
        <v>106</v>
      </c>
      <c r="C40" s="167">
        <f>C41+C42+C44+C43</f>
        <v>140</v>
      </c>
      <c r="D40" s="175">
        <f>D41+D42+D43</f>
        <v>0</v>
      </c>
      <c r="E40" s="41">
        <f>E41+E42+E43</f>
        <v>140</v>
      </c>
    </row>
    <row r="41" spans="1:9" x14ac:dyDescent="0.25">
      <c r="A41" s="23" t="s">
        <v>107</v>
      </c>
      <c r="B41" s="55" t="s">
        <v>156</v>
      </c>
      <c r="C41" s="145">
        <v>20</v>
      </c>
      <c r="D41" s="177"/>
      <c r="E41" s="44">
        <f t="shared" ref="E41:E45" si="5">C41+D41</f>
        <v>20</v>
      </c>
    </row>
    <row r="42" spans="1:9" x14ac:dyDescent="0.25">
      <c r="A42" s="29" t="s">
        <v>108</v>
      </c>
      <c r="B42" s="36" t="s">
        <v>137</v>
      </c>
      <c r="C42" s="145">
        <v>120</v>
      </c>
      <c r="D42" s="177"/>
      <c r="E42" s="44">
        <f t="shared" si="5"/>
        <v>120</v>
      </c>
    </row>
    <row r="43" spans="1:9" hidden="1" x14ac:dyDescent="0.25">
      <c r="A43" s="29" t="s">
        <v>136</v>
      </c>
      <c r="B43" s="36" t="s">
        <v>379</v>
      </c>
      <c r="C43" s="145"/>
      <c r="D43" s="177"/>
      <c r="E43" s="178">
        <f t="shared" si="5"/>
        <v>0</v>
      </c>
    </row>
    <row r="44" spans="1:9" hidden="1" x14ac:dyDescent="0.25">
      <c r="A44" s="29" t="s">
        <v>196</v>
      </c>
      <c r="B44" s="36" t="s">
        <v>138</v>
      </c>
      <c r="C44" s="145"/>
      <c r="D44" s="177"/>
      <c r="E44" s="44">
        <f t="shared" si="5"/>
        <v>0</v>
      </c>
    </row>
    <row r="45" spans="1:9" hidden="1" x14ac:dyDescent="0.25">
      <c r="A45" s="23" t="s">
        <v>139</v>
      </c>
      <c r="B45" s="37" t="s">
        <v>380</v>
      </c>
      <c r="C45" s="167"/>
      <c r="D45" s="175"/>
      <c r="E45" s="176">
        <f t="shared" si="5"/>
        <v>0</v>
      </c>
    </row>
    <row r="46" spans="1:9" x14ac:dyDescent="0.25">
      <c r="A46" s="29" t="s">
        <v>7</v>
      </c>
      <c r="B46" s="30" t="s">
        <v>109</v>
      </c>
      <c r="C46" s="191">
        <f>C47+C72+C73+C111+C113</f>
        <v>28100.50332</v>
      </c>
      <c r="D46" s="159">
        <f>D47+D72+D73+D111+D113</f>
        <v>0</v>
      </c>
      <c r="E46" s="160">
        <f>E47+E72+E73+E111+E113</f>
        <v>28100.50332</v>
      </c>
    </row>
    <row r="47" spans="1:9" s="1" customFormat="1" ht="28.5" x14ac:dyDescent="0.25">
      <c r="A47" s="23" t="s">
        <v>110</v>
      </c>
      <c r="B47" s="37" t="s">
        <v>166</v>
      </c>
      <c r="C47" s="167">
        <f>SUM(C48:C71)</f>
        <v>6274.630000000001</v>
      </c>
      <c r="D47" s="40">
        <f>SUM(D48:D71)</f>
        <v>0</v>
      </c>
      <c r="E47" s="275">
        <f>SUM(E48:E71)</f>
        <v>6274.630000000001</v>
      </c>
      <c r="H47" s="24"/>
      <c r="I47" s="61"/>
    </row>
    <row r="48" spans="1:9" x14ac:dyDescent="0.25">
      <c r="A48" s="34" t="s">
        <v>111</v>
      </c>
      <c r="B48" s="65" t="s">
        <v>214</v>
      </c>
      <c r="C48" s="273">
        <v>0.9</v>
      </c>
      <c r="D48" s="46"/>
      <c r="E48" s="47">
        <f t="shared" ref="E48:E72" si="6">C48+D48</f>
        <v>0.9</v>
      </c>
    </row>
    <row r="49" spans="1:5" x14ac:dyDescent="0.25">
      <c r="A49" s="34" t="s">
        <v>112</v>
      </c>
      <c r="B49" s="65" t="s">
        <v>60</v>
      </c>
      <c r="C49" s="273">
        <v>27.2</v>
      </c>
      <c r="D49" s="46"/>
      <c r="E49" s="47">
        <f t="shared" si="6"/>
        <v>27.2</v>
      </c>
    </row>
    <row r="50" spans="1:5" x14ac:dyDescent="0.25">
      <c r="A50" s="34" t="s">
        <v>113</v>
      </c>
      <c r="B50" s="65" t="s">
        <v>67</v>
      </c>
      <c r="C50" s="273">
        <v>9</v>
      </c>
      <c r="D50" s="46"/>
      <c r="E50" s="47">
        <f t="shared" si="6"/>
        <v>9</v>
      </c>
    </row>
    <row r="51" spans="1:5" ht="26.25" x14ac:dyDescent="0.25">
      <c r="A51" s="34" t="s">
        <v>167</v>
      </c>
      <c r="B51" s="65" t="s">
        <v>348</v>
      </c>
      <c r="C51" s="273">
        <v>329.4</v>
      </c>
      <c r="D51" s="46"/>
      <c r="E51" s="47">
        <f t="shared" si="6"/>
        <v>329.4</v>
      </c>
    </row>
    <row r="52" spans="1:5" x14ac:dyDescent="0.25">
      <c r="A52" s="34" t="s">
        <v>168</v>
      </c>
      <c r="B52" s="65" t="s">
        <v>197</v>
      </c>
      <c r="C52" s="273">
        <v>658.1</v>
      </c>
      <c r="D52" s="46"/>
      <c r="E52" s="47">
        <f t="shared" si="6"/>
        <v>658.1</v>
      </c>
    </row>
    <row r="53" spans="1:5" x14ac:dyDescent="0.25">
      <c r="A53" s="34" t="s">
        <v>169</v>
      </c>
      <c r="B53" s="65" t="s">
        <v>75</v>
      </c>
      <c r="C53" s="273">
        <v>3068.2</v>
      </c>
      <c r="D53" s="46"/>
      <c r="E53" s="47">
        <f t="shared" si="6"/>
        <v>3068.2</v>
      </c>
    </row>
    <row r="54" spans="1:5" x14ac:dyDescent="0.25">
      <c r="A54" s="34" t="s">
        <v>170</v>
      </c>
      <c r="B54" s="65" t="s">
        <v>68</v>
      </c>
      <c r="C54" s="273">
        <v>21.2</v>
      </c>
      <c r="D54" s="46"/>
      <c r="E54" s="47">
        <f t="shared" si="6"/>
        <v>21.2</v>
      </c>
    </row>
    <row r="55" spans="1:5" x14ac:dyDescent="0.25">
      <c r="A55" s="34" t="s">
        <v>171</v>
      </c>
      <c r="B55" s="65" t="s">
        <v>150</v>
      </c>
      <c r="C55" s="273">
        <v>153.1</v>
      </c>
      <c r="D55" s="46"/>
      <c r="E55" s="47">
        <f t="shared" si="6"/>
        <v>153.1</v>
      </c>
    </row>
    <row r="56" spans="1:5" ht="26.25" x14ac:dyDescent="0.25">
      <c r="A56" s="34" t="s">
        <v>172</v>
      </c>
      <c r="B56" s="65" t="s">
        <v>215</v>
      </c>
      <c r="C56" s="273">
        <v>373.01</v>
      </c>
      <c r="D56" s="46"/>
      <c r="E56" s="183">
        <f t="shared" si="6"/>
        <v>373.01</v>
      </c>
    </row>
    <row r="57" spans="1:5" ht="26.25" x14ac:dyDescent="0.25">
      <c r="A57" s="34" t="s">
        <v>173</v>
      </c>
      <c r="B57" s="65" t="s">
        <v>350</v>
      </c>
      <c r="C57" s="273">
        <v>108.82</v>
      </c>
      <c r="D57" s="46"/>
      <c r="E57" s="183">
        <f t="shared" si="6"/>
        <v>108.82</v>
      </c>
    </row>
    <row r="58" spans="1:5" x14ac:dyDescent="0.25">
      <c r="A58" s="34" t="s">
        <v>174</v>
      </c>
      <c r="B58" s="65" t="s">
        <v>62</v>
      </c>
      <c r="C58" s="273">
        <v>32.6</v>
      </c>
      <c r="D58" s="46"/>
      <c r="E58" s="47">
        <f t="shared" si="6"/>
        <v>32.6</v>
      </c>
    </row>
    <row r="59" spans="1:5" x14ac:dyDescent="0.25">
      <c r="A59" s="34" t="s">
        <v>175</v>
      </c>
      <c r="B59" s="65" t="s">
        <v>63</v>
      </c>
      <c r="C59" s="273">
        <v>10</v>
      </c>
      <c r="D59" s="46"/>
      <c r="E59" s="47">
        <f t="shared" si="6"/>
        <v>10</v>
      </c>
    </row>
    <row r="60" spans="1:5" x14ac:dyDescent="0.25">
      <c r="A60" s="34" t="s">
        <v>176</v>
      </c>
      <c r="B60" s="65" t="s">
        <v>65</v>
      </c>
      <c r="C60" s="273">
        <v>0.7</v>
      </c>
      <c r="D60" s="46"/>
      <c r="E60" s="47">
        <f t="shared" si="6"/>
        <v>0.7</v>
      </c>
    </row>
    <row r="61" spans="1:5" x14ac:dyDescent="0.25">
      <c r="A61" s="34" t="s">
        <v>177</v>
      </c>
      <c r="B61" s="65" t="s">
        <v>66</v>
      </c>
      <c r="C61" s="273">
        <v>0.9</v>
      </c>
      <c r="D61" s="46"/>
      <c r="E61" s="47">
        <f t="shared" si="6"/>
        <v>0.9</v>
      </c>
    </row>
    <row r="62" spans="1:5" x14ac:dyDescent="0.25">
      <c r="A62" s="34" t="s">
        <v>178</v>
      </c>
      <c r="B62" s="65" t="s">
        <v>72</v>
      </c>
      <c r="C62" s="273">
        <v>824.2</v>
      </c>
      <c r="D62" s="46"/>
      <c r="E62" s="47">
        <f t="shared" si="6"/>
        <v>824.2</v>
      </c>
    </row>
    <row r="63" spans="1:5" ht="26.25" x14ac:dyDescent="0.25">
      <c r="A63" s="34" t="s">
        <v>179</v>
      </c>
      <c r="B63" s="65" t="s">
        <v>199</v>
      </c>
      <c r="C63" s="273">
        <v>4.3</v>
      </c>
      <c r="D63" s="46"/>
      <c r="E63" s="47">
        <f t="shared" si="6"/>
        <v>4.3</v>
      </c>
    </row>
    <row r="64" spans="1:5" x14ac:dyDescent="0.25">
      <c r="A64" s="34" t="s">
        <v>180</v>
      </c>
      <c r="B64" s="65" t="s">
        <v>192</v>
      </c>
      <c r="C64" s="273">
        <v>270.3</v>
      </c>
      <c r="D64" s="46"/>
      <c r="E64" s="47">
        <f t="shared" si="6"/>
        <v>270.3</v>
      </c>
    </row>
    <row r="65" spans="1:8" ht="27.75" customHeight="1" x14ac:dyDescent="0.25">
      <c r="A65" s="34" t="s">
        <v>181</v>
      </c>
      <c r="B65" s="65" t="s">
        <v>408</v>
      </c>
      <c r="C65" s="273">
        <v>65.843999999999994</v>
      </c>
      <c r="D65" s="173"/>
      <c r="E65" s="114">
        <f t="shared" si="6"/>
        <v>65.843999999999994</v>
      </c>
    </row>
    <row r="66" spans="1:8" ht="26.25" x14ac:dyDescent="0.25">
      <c r="A66" s="34" t="s">
        <v>182</v>
      </c>
      <c r="B66" s="58" t="s">
        <v>73</v>
      </c>
      <c r="C66" s="273">
        <v>221</v>
      </c>
      <c r="D66" s="46"/>
      <c r="E66" s="47">
        <f t="shared" si="6"/>
        <v>221</v>
      </c>
    </row>
    <row r="67" spans="1:8" ht="15.75" customHeight="1" x14ac:dyDescent="0.25">
      <c r="A67" s="34" t="s">
        <v>183</v>
      </c>
      <c r="B67" s="65" t="s">
        <v>64</v>
      </c>
      <c r="C67" s="273">
        <v>30.7</v>
      </c>
      <c r="D67" s="46"/>
      <c r="E67" s="47">
        <f t="shared" si="6"/>
        <v>30.7</v>
      </c>
    </row>
    <row r="68" spans="1:8" x14ac:dyDescent="0.25">
      <c r="A68" s="34" t="s">
        <v>184</v>
      </c>
      <c r="B68" s="65" t="s">
        <v>74</v>
      </c>
      <c r="C68" s="273">
        <v>9.3000000000000007</v>
      </c>
      <c r="D68" s="46"/>
      <c r="E68" s="47">
        <f t="shared" si="6"/>
        <v>9.3000000000000007</v>
      </c>
    </row>
    <row r="69" spans="1:8" x14ac:dyDescent="0.25">
      <c r="A69" s="34" t="s">
        <v>185</v>
      </c>
      <c r="B69" s="65" t="s">
        <v>144</v>
      </c>
      <c r="C69" s="273">
        <v>5.0999999999999996</v>
      </c>
      <c r="D69" s="46"/>
      <c r="E69" s="47">
        <f t="shared" si="6"/>
        <v>5.0999999999999996</v>
      </c>
    </row>
    <row r="70" spans="1:8" ht="39" x14ac:dyDescent="0.25">
      <c r="A70" s="34" t="s">
        <v>406</v>
      </c>
      <c r="B70" s="65" t="s">
        <v>407</v>
      </c>
      <c r="C70" s="273">
        <v>34.252000000000002</v>
      </c>
      <c r="D70" s="173"/>
      <c r="E70" s="114">
        <f t="shared" si="6"/>
        <v>34.252000000000002</v>
      </c>
    </row>
    <row r="71" spans="1:8" x14ac:dyDescent="0.25">
      <c r="A71" s="34" t="s">
        <v>409</v>
      </c>
      <c r="B71" s="65" t="s">
        <v>157</v>
      </c>
      <c r="C71" s="273">
        <v>16.504000000000001</v>
      </c>
      <c r="D71" s="46"/>
      <c r="E71" s="114">
        <f t="shared" si="6"/>
        <v>16.504000000000001</v>
      </c>
    </row>
    <row r="72" spans="1:8" s="1" customFormat="1" ht="15" customHeight="1" x14ac:dyDescent="0.25">
      <c r="A72" s="23" t="s">
        <v>153</v>
      </c>
      <c r="B72" s="37" t="s">
        <v>213</v>
      </c>
      <c r="C72" s="167">
        <v>16927.3</v>
      </c>
      <c r="D72" s="48"/>
      <c r="E72" s="45">
        <f t="shared" si="6"/>
        <v>16927.3</v>
      </c>
      <c r="H72" s="24"/>
    </row>
    <row r="73" spans="1:8" s="1" customFormat="1" ht="15" customHeight="1" x14ac:dyDescent="0.25">
      <c r="A73" s="23" t="s">
        <v>155</v>
      </c>
      <c r="B73" s="37" t="s">
        <v>160</v>
      </c>
      <c r="C73" s="167">
        <f>SUM(C74:C110)</f>
        <v>4665.5733199999995</v>
      </c>
      <c r="D73" s="48">
        <f t="shared" ref="D73:E73" si="7">SUM(D74:D110)</f>
        <v>0</v>
      </c>
      <c r="E73" s="160">
        <f t="shared" si="7"/>
        <v>4665.5733199999995</v>
      </c>
      <c r="H73" s="24"/>
    </row>
    <row r="74" spans="1:8" s="1" customFormat="1" x14ac:dyDescent="0.25">
      <c r="A74" s="23" t="s">
        <v>141</v>
      </c>
      <c r="B74" s="38" t="s">
        <v>452</v>
      </c>
      <c r="C74" s="145">
        <v>232</v>
      </c>
      <c r="D74" s="14"/>
      <c r="E74" s="43">
        <f t="shared" ref="E74" si="8">C74+D74</f>
        <v>232</v>
      </c>
      <c r="H74" s="24"/>
    </row>
    <row r="75" spans="1:8" s="1" customFormat="1" ht="30" x14ac:dyDescent="0.25">
      <c r="A75" s="23" t="s">
        <v>142</v>
      </c>
      <c r="B75" s="56" t="s">
        <v>165</v>
      </c>
      <c r="C75" s="145">
        <v>195.2</v>
      </c>
      <c r="D75" s="14"/>
      <c r="E75" s="43">
        <f t="shared" ref="E75" si="9">C75+D75</f>
        <v>195.2</v>
      </c>
      <c r="H75" s="24"/>
    </row>
    <row r="76" spans="1:8" s="1" customFormat="1" x14ac:dyDescent="0.25">
      <c r="A76" s="23" t="s">
        <v>357</v>
      </c>
      <c r="B76" s="57" t="s">
        <v>132</v>
      </c>
      <c r="C76" s="145">
        <v>22.2</v>
      </c>
      <c r="D76" s="14"/>
      <c r="E76" s="43">
        <f>C76+D76</f>
        <v>22.2</v>
      </c>
      <c r="H76" s="24"/>
    </row>
    <row r="77" spans="1:8" s="1" customFormat="1" x14ac:dyDescent="0.25">
      <c r="A77" s="23" t="s">
        <v>202</v>
      </c>
      <c r="B77" s="55" t="s">
        <v>200</v>
      </c>
      <c r="C77" s="145">
        <v>50.752000000000002</v>
      </c>
      <c r="D77" s="116"/>
      <c r="E77" s="115">
        <f t="shared" ref="E77:E110" si="10">C77+D77</f>
        <v>50.752000000000002</v>
      </c>
      <c r="H77" s="24"/>
    </row>
    <row r="78" spans="1:8" s="1" customFormat="1" x14ac:dyDescent="0.25">
      <c r="A78" s="23" t="s">
        <v>203</v>
      </c>
      <c r="B78" s="55" t="s">
        <v>351</v>
      </c>
      <c r="C78" s="145">
        <v>260</v>
      </c>
      <c r="D78" s="14"/>
      <c r="E78" s="43">
        <f t="shared" si="10"/>
        <v>260</v>
      </c>
      <c r="H78" s="24"/>
    </row>
    <row r="79" spans="1:8" s="1" customFormat="1" x14ac:dyDescent="0.25">
      <c r="A79" s="23" t="s">
        <v>204</v>
      </c>
      <c r="B79" s="55" t="s">
        <v>207</v>
      </c>
      <c r="C79" s="145">
        <v>252.5</v>
      </c>
      <c r="D79" s="14"/>
      <c r="E79" s="43">
        <f t="shared" si="10"/>
        <v>252.5</v>
      </c>
      <c r="H79" s="24"/>
    </row>
    <row r="80" spans="1:8" s="1" customFormat="1" ht="30" hidden="1" x14ac:dyDescent="0.25">
      <c r="A80" s="23"/>
      <c r="B80" s="111" t="s">
        <v>217</v>
      </c>
      <c r="C80" s="145"/>
      <c r="D80" s="14"/>
      <c r="E80" s="43">
        <f t="shared" si="10"/>
        <v>0</v>
      </c>
      <c r="H80" s="24"/>
    </row>
    <row r="81" spans="1:8" s="1" customFormat="1" ht="45" hidden="1" x14ac:dyDescent="0.25">
      <c r="A81" s="23"/>
      <c r="B81" s="185" t="s">
        <v>386</v>
      </c>
      <c r="C81" s="145"/>
      <c r="D81" s="116"/>
      <c r="E81" s="43">
        <f t="shared" si="10"/>
        <v>0</v>
      </c>
      <c r="H81" s="24"/>
    </row>
    <row r="82" spans="1:8" s="1" customFormat="1" ht="30" x14ac:dyDescent="0.25">
      <c r="A82" s="23" t="s">
        <v>359</v>
      </c>
      <c r="B82" s="60" t="s">
        <v>211</v>
      </c>
      <c r="C82" s="145">
        <v>136.78800000000001</v>
      </c>
      <c r="D82" s="116"/>
      <c r="E82" s="115">
        <f t="shared" si="10"/>
        <v>136.78800000000001</v>
      </c>
      <c r="H82" s="24"/>
    </row>
    <row r="83" spans="1:8" s="1" customFormat="1" x14ac:dyDescent="0.25">
      <c r="A83" s="23" t="s">
        <v>415</v>
      </c>
      <c r="B83" s="62" t="s">
        <v>440</v>
      </c>
      <c r="C83" s="145">
        <v>124.291</v>
      </c>
      <c r="D83" s="116"/>
      <c r="E83" s="115">
        <f t="shared" ref="E83:E85" si="11">C83+D83</f>
        <v>124.291</v>
      </c>
      <c r="H83" s="24"/>
    </row>
    <row r="84" spans="1:8" s="1" customFormat="1" x14ac:dyDescent="0.25">
      <c r="A84" s="23" t="s">
        <v>205</v>
      </c>
      <c r="B84" s="62" t="s">
        <v>306</v>
      </c>
      <c r="C84" s="145">
        <v>118.85</v>
      </c>
      <c r="D84" s="158"/>
      <c r="E84" s="156">
        <f t="shared" si="11"/>
        <v>118.85</v>
      </c>
      <c r="H84" s="24"/>
    </row>
    <row r="85" spans="1:8" s="1" customFormat="1" ht="30" x14ac:dyDescent="0.25">
      <c r="A85" s="23" t="s">
        <v>209</v>
      </c>
      <c r="B85" s="62" t="s">
        <v>410</v>
      </c>
      <c r="C85" s="145">
        <v>115.657</v>
      </c>
      <c r="D85" s="116"/>
      <c r="E85" s="115">
        <f t="shared" si="11"/>
        <v>115.657</v>
      </c>
      <c r="H85" s="24"/>
    </row>
    <row r="86" spans="1:8" s="1" customFormat="1" x14ac:dyDescent="0.25">
      <c r="A86" s="23" t="s">
        <v>210</v>
      </c>
      <c r="B86" s="62" t="s">
        <v>307</v>
      </c>
      <c r="C86" s="145">
        <v>165.52699999999999</v>
      </c>
      <c r="D86" s="116"/>
      <c r="E86" s="115">
        <f t="shared" si="10"/>
        <v>165.52699999999999</v>
      </c>
      <c r="H86" s="24"/>
    </row>
    <row r="87" spans="1:8" s="1" customFormat="1" ht="30" x14ac:dyDescent="0.25">
      <c r="A87" s="23" t="s">
        <v>360</v>
      </c>
      <c r="B87" s="184" t="s">
        <v>411</v>
      </c>
      <c r="C87" s="145">
        <v>132</v>
      </c>
      <c r="D87" s="116"/>
      <c r="E87" s="115">
        <f t="shared" si="10"/>
        <v>132</v>
      </c>
      <c r="H87" s="24"/>
    </row>
    <row r="88" spans="1:8" s="1" customFormat="1" x14ac:dyDescent="0.25">
      <c r="A88" s="23" t="s">
        <v>441</v>
      </c>
      <c r="B88" s="62" t="s">
        <v>356</v>
      </c>
      <c r="C88" s="145">
        <v>25.001000000000001</v>
      </c>
      <c r="D88" s="116"/>
      <c r="E88" s="115">
        <f t="shared" si="10"/>
        <v>25.001000000000001</v>
      </c>
      <c r="H88" s="24"/>
    </row>
    <row r="89" spans="1:8" s="1" customFormat="1" hidden="1" x14ac:dyDescent="0.25">
      <c r="A89" s="23"/>
      <c r="B89" s="112" t="s">
        <v>314</v>
      </c>
      <c r="C89" s="145"/>
      <c r="D89" s="14"/>
      <c r="E89" s="43">
        <f t="shared" si="10"/>
        <v>0</v>
      </c>
      <c r="H89" s="24"/>
    </row>
    <row r="90" spans="1:8" s="1" customFormat="1" ht="30" hidden="1" x14ac:dyDescent="0.25">
      <c r="A90" s="23"/>
      <c r="B90" s="112" t="s">
        <v>341</v>
      </c>
      <c r="C90" s="145"/>
      <c r="D90" s="116"/>
      <c r="E90" s="43">
        <f t="shared" si="10"/>
        <v>0</v>
      </c>
      <c r="H90" s="24"/>
    </row>
    <row r="91" spans="1:8" s="1" customFormat="1" x14ac:dyDescent="0.25">
      <c r="A91" s="23" t="s">
        <v>448</v>
      </c>
      <c r="B91" s="62" t="s">
        <v>316</v>
      </c>
      <c r="C91" s="145">
        <v>27.085000000000001</v>
      </c>
      <c r="D91" s="116"/>
      <c r="E91" s="115">
        <f t="shared" si="10"/>
        <v>27.085000000000001</v>
      </c>
      <c r="H91" s="24"/>
    </row>
    <row r="92" spans="1:8" s="1" customFormat="1" ht="30" hidden="1" x14ac:dyDescent="0.25">
      <c r="A92" s="23"/>
      <c r="B92" s="112" t="s">
        <v>333</v>
      </c>
      <c r="C92" s="145"/>
      <c r="D92" s="14"/>
      <c r="E92" s="43">
        <f t="shared" si="10"/>
        <v>0</v>
      </c>
      <c r="H92" s="24"/>
    </row>
    <row r="93" spans="1:8" s="1" customFormat="1" ht="30" x14ac:dyDescent="0.25">
      <c r="A93" s="23" t="s">
        <v>449</v>
      </c>
      <c r="B93" s="62" t="s">
        <v>443</v>
      </c>
      <c r="C93" s="145">
        <v>11.756640000000001</v>
      </c>
      <c r="D93" s="158"/>
      <c r="E93" s="146">
        <f t="shared" si="10"/>
        <v>11.756640000000001</v>
      </c>
      <c r="H93" s="24"/>
    </row>
    <row r="94" spans="1:8" s="1" customFormat="1" ht="45" hidden="1" x14ac:dyDescent="0.25">
      <c r="A94" s="23"/>
      <c r="B94" s="112" t="s">
        <v>339</v>
      </c>
      <c r="C94" s="145"/>
      <c r="D94" s="116"/>
      <c r="E94" s="115">
        <f t="shared" ref="E94:E96" si="12">C94+D94</f>
        <v>0</v>
      </c>
      <c r="H94" s="24"/>
    </row>
    <row r="95" spans="1:8" s="1" customFormat="1" hidden="1" x14ac:dyDescent="0.25">
      <c r="A95" s="23"/>
      <c r="B95" s="112" t="s">
        <v>344</v>
      </c>
      <c r="C95" s="145"/>
      <c r="D95" s="158"/>
      <c r="E95" s="146">
        <f t="shared" si="12"/>
        <v>0</v>
      </c>
      <c r="H95" s="24"/>
    </row>
    <row r="96" spans="1:8" s="1" customFormat="1" ht="30" hidden="1" x14ac:dyDescent="0.25">
      <c r="A96" s="59"/>
      <c r="B96" s="112" t="s">
        <v>347</v>
      </c>
      <c r="C96" s="145"/>
      <c r="D96" s="116"/>
      <c r="E96" s="115">
        <f t="shared" si="12"/>
        <v>0</v>
      </c>
      <c r="H96" s="24"/>
    </row>
    <row r="97" spans="1:8" s="1" customFormat="1" ht="45" hidden="1" x14ac:dyDescent="0.25">
      <c r="A97" s="59"/>
      <c r="B97" s="112" t="s">
        <v>387</v>
      </c>
      <c r="C97" s="145"/>
      <c r="D97" s="116"/>
      <c r="E97" s="115">
        <f t="shared" si="10"/>
        <v>0</v>
      </c>
      <c r="H97" s="24"/>
    </row>
    <row r="98" spans="1:8" s="1" customFormat="1" ht="44.25" hidden="1" customHeight="1" x14ac:dyDescent="0.25">
      <c r="A98" s="59"/>
      <c r="B98" s="112" t="s">
        <v>330</v>
      </c>
      <c r="C98" s="145"/>
      <c r="D98" s="116"/>
      <c r="E98" s="115">
        <f t="shared" ref="E98:E99" si="13">C98+D98</f>
        <v>0</v>
      </c>
      <c r="H98" s="24"/>
    </row>
    <row r="99" spans="1:8" s="1" customFormat="1" ht="30" hidden="1" x14ac:dyDescent="0.25">
      <c r="A99" s="59"/>
      <c r="B99" s="112" t="s">
        <v>334</v>
      </c>
      <c r="C99" s="145"/>
      <c r="D99" s="14"/>
      <c r="E99" s="43">
        <f t="shared" si="13"/>
        <v>0</v>
      </c>
      <c r="H99" s="24"/>
    </row>
    <row r="100" spans="1:8" s="1" customFormat="1" ht="30" x14ac:dyDescent="0.25">
      <c r="A100" s="59" t="s">
        <v>450</v>
      </c>
      <c r="B100" s="36" t="s">
        <v>131</v>
      </c>
      <c r="C100" s="145">
        <v>2725.6</v>
      </c>
      <c r="D100" s="14"/>
      <c r="E100" s="43">
        <f t="shared" si="10"/>
        <v>2725.6</v>
      </c>
      <c r="H100" s="24"/>
    </row>
    <row r="101" spans="1:8" s="1" customFormat="1" hidden="1" x14ac:dyDescent="0.25">
      <c r="A101" s="59" t="s">
        <v>451</v>
      </c>
      <c r="B101" s="186" t="s">
        <v>362</v>
      </c>
      <c r="C101" s="172"/>
      <c r="D101" s="107"/>
      <c r="E101" s="43">
        <f t="shared" si="10"/>
        <v>0</v>
      </c>
      <c r="H101" s="24"/>
    </row>
    <row r="102" spans="1:8" s="1" customFormat="1" ht="45" hidden="1" x14ac:dyDescent="0.25">
      <c r="A102" s="59"/>
      <c r="B102" s="186" t="s">
        <v>388</v>
      </c>
      <c r="C102" s="145"/>
      <c r="D102" s="116"/>
      <c r="E102" s="156">
        <f t="shared" si="10"/>
        <v>0</v>
      </c>
      <c r="H102" s="24"/>
    </row>
    <row r="103" spans="1:8" s="1" customFormat="1" ht="45" hidden="1" x14ac:dyDescent="0.25">
      <c r="A103" s="59"/>
      <c r="B103" s="186" t="s">
        <v>389</v>
      </c>
      <c r="C103" s="145"/>
      <c r="D103" s="116"/>
      <c r="E103" s="115">
        <f t="shared" si="10"/>
        <v>0</v>
      </c>
      <c r="H103" s="24"/>
    </row>
    <row r="104" spans="1:8" s="1" customFormat="1" ht="60" hidden="1" x14ac:dyDescent="0.25">
      <c r="A104" s="59"/>
      <c r="B104" s="186" t="s">
        <v>390</v>
      </c>
      <c r="C104" s="145"/>
      <c r="D104" s="116"/>
      <c r="E104" s="115">
        <f t="shared" si="10"/>
        <v>0</v>
      </c>
      <c r="H104" s="24"/>
    </row>
    <row r="105" spans="1:8" s="1" customFormat="1" ht="45" hidden="1" x14ac:dyDescent="0.25">
      <c r="A105" s="59"/>
      <c r="B105" s="186" t="s">
        <v>385</v>
      </c>
      <c r="C105" s="145"/>
      <c r="D105" s="177"/>
      <c r="E105" s="179">
        <f t="shared" si="10"/>
        <v>0</v>
      </c>
      <c r="H105" s="24"/>
    </row>
    <row r="106" spans="1:8" s="1" customFormat="1" ht="45" x14ac:dyDescent="0.25">
      <c r="A106" s="59" t="s">
        <v>451</v>
      </c>
      <c r="B106" s="36" t="s">
        <v>370</v>
      </c>
      <c r="C106" s="145">
        <v>45.946680000000001</v>
      </c>
      <c r="D106" s="158"/>
      <c r="E106" s="146">
        <f t="shared" si="10"/>
        <v>45.946680000000001</v>
      </c>
      <c r="H106" s="24"/>
    </row>
    <row r="107" spans="1:8" s="1" customFormat="1" x14ac:dyDescent="0.25">
      <c r="A107" s="59" t="s">
        <v>471</v>
      </c>
      <c r="B107" s="36" t="s">
        <v>447</v>
      </c>
      <c r="C107" s="172">
        <v>24.419</v>
      </c>
      <c r="D107" s="169"/>
      <c r="E107" s="115">
        <f t="shared" si="10"/>
        <v>24.419</v>
      </c>
      <c r="H107" s="24"/>
    </row>
    <row r="108" spans="1:8" s="1" customFormat="1" ht="30" hidden="1" x14ac:dyDescent="0.25">
      <c r="A108" s="59"/>
      <c r="B108" s="186" t="s">
        <v>371</v>
      </c>
      <c r="C108" s="172"/>
      <c r="D108" s="169"/>
      <c r="E108" s="146">
        <f t="shared" si="10"/>
        <v>0</v>
      </c>
      <c r="H108" s="24"/>
    </row>
    <row r="109" spans="1:8" s="1" customFormat="1" ht="45" hidden="1" x14ac:dyDescent="0.25">
      <c r="A109" s="23"/>
      <c r="B109" s="186" t="s">
        <v>372</v>
      </c>
      <c r="C109" s="172"/>
      <c r="D109" s="107"/>
      <c r="E109" s="43">
        <f t="shared" si="10"/>
        <v>0</v>
      </c>
      <c r="H109" s="24"/>
    </row>
    <row r="110" spans="1:8" s="1" customFormat="1" hidden="1" x14ac:dyDescent="0.25">
      <c r="A110" s="23"/>
      <c r="B110" s="186" t="s">
        <v>381</v>
      </c>
      <c r="C110" s="145"/>
      <c r="D110" s="158"/>
      <c r="E110" s="146">
        <f t="shared" si="10"/>
        <v>0</v>
      </c>
      <c r="H110" s="24"/>
    </row>
    <row r="111" spans="1:8" s="1" customFormat="1" ht="29.25" hidden="1" x14ac:dyDescent="0.25">
      <c r="A111" s="174" t="s">
        <v>186</v>
      </c>
      <c r="B111" s="187" t="s">
        <v>187</v>
      </c>
      <c r="C111" s="274">
        <f>SUM(C112:C112)</f>
        <v>0</v>
      </c>
      <c r="D111" s="63">
        <f>SUM(D112:D112)</f>
        <v>0</v>
      </c>
      <c r="E111" s="64">
        <f>SUM(E112:E112)</f>
        <v>0</v>
      </c>
      <c r="H111" s="24"/>
    </row>
    <row r="112" spans="1:8" s="1" customFormat="1" hidden="1" x14ac:dyDescent="0.25">
      <c r="A112" s="188" t="s">
        <v>195</v>
      </c>
      <c r="B112" s="189" t="s">
        <v>412</v>
      </c>
      <c r="C112" s="273"/>
      <c r="D112" s="46"/>
      <c r="E112" s="47">
        <f t="shared" ref="E112" si="14">C112+D112</f>
        <v>0</v>
      </c>
      <c r="H112" s="24"/>
    </row>
    <row r="113" spans="1:5" x14ac:dyDescent="0.25">
      <c r="A113" s="23" t="s">
        <v>186</v>
      </c>
      <c r="B113" s="37" t="s">
        <v>145</v>
      </c>
      <c r="C113" s="191">
        <f>C119+C115+C114+C121</f>
        <v>233</v>
      </c>
      <c r="D113" s="159">
        <f>D119+D115+D114+D121</f>
        <v>0</v>
      </c>
      <c r="E113" s="45">
        <f>C113+D113</f>
        <v>233</v>
      </c>
    </row>
    <row r="114" spans="1:5" ht="30" hidden="1" x14ac:dyDescent="0.25">
      <c r="A114" s="190" t="s">
        <v>338</v>
      </c>
      <c r="B114" s="186" t="s">
        <v>158</v>
      </c>
      <c r="C114" s="145"/>
      <c r="D114" s="158"/>
      <c r="E114" s="146">
        <f>C114+D114</f>
        <v>0</v>
      </c>
    </row>
    <row r="115" spans="1:5" x14ac:dyDescent="0.25">
      <c r="A115" s="23" t="s">
        <v>195</v>
      </c>
      <c r="B115" s="36" t="s">
        <v>163</v>
      </c>
      <c r="C115" s="145">
        <f>SUM(C116:C118)</f>
        <v>214</v>
      </c>
      <c r="D115" s="116">
        <f>SUM(D116:D118)</f>
        <v>0</v>
      </c>
      <c r="E115" s="43">
        <f>SUM(E116:E118)</f>
        <v>214</v>
      </c>
    </row>
    <row r="116" spans="1:5" ht="15" hidden="1" customHeight="1" x14ac:dyDescent="0.25">
      <c r="A116" s="34" t="s">
        <v>206</v>
      </c>
      <c r="B116" s="58" t="s">
        <v>162</v>
      </c>
      <c r="C116" s="273">
        <v>0</v>
      </c>
      <c r="D116" s="46"/>
      <c r="E116" s="114">
        <f t="shared" ref="E116:E121" si="15">C116+D116</f>
        <v>0</v>
      </c>
    </row>
    <row r="117" spans="1:5" x14ac:dyDescent="0.25">
      <c r="A117" s="34" t="s">
        <v>416</v>
      </c>
      <c r="B117" s="58" t="s">
        <v>161</v>
      </c>
      <c r="C117" s="273">
        <v>214</v>
      </c>
      <c r="D117" s="173"/>
      <c r="E117" s="47">
        <f t="shared" si="15"/>
        <v>214</v>
      </c>
    </row>
    <row r="118" spans="1:5" ht="25.5" hidden="1" customHeight="1" x14ac:dyDescent="0.25">
      <c r="A118" s="34"/>
      <c r="B118" s="113"/>
      <c r="C118" s="273"/>
      <c r="D118" s="46"/>
      <c r="E118" s="47">
        <f t="shared" si="15"/>
        <v>0</v>
      </c>
    </row>
    <row r="119" spans="1:5" ht="30" x14ac:dyDescent="0.25">
      <c r="A119" s="23" t="s">
        <v>417</v>
      </c>
      <c r="B119" s="36" t="s">
        <v>164</v>
      </c>
      <c r="C119" s="145">
        <f>SUM(C120:C120)</f>
        <v>19</v>
      </c>
      <c r="D119" s="116">
        <f>SUM(D120:D120)</f>
        <v>0</v>
      </c>
      <c r="E119" s="43">
        <f>SUM(E120:E120)</f>
        <v>19</v>
      </c>
    </row>
    <row r="120" spans="1:5" ht="15" customHeight="1" x14ac:dyDescent="0.25">
      <c r="A120" s="34" t="s">
        <v>418</v>
      </c>
      <c r="B120" s="58" t="s">
        <v>161</v>
      </c>
      <c r="C120" s="273">
        <v>19</v>
      </c>
      <c r="D120" s="173"/>
      <c r="E120" s="47">
        <f t="shared" si="15"/>
        <v>19</v>
      </c>
    </row>
    <row r="121" spans="1:5" hidden="1" x14ac:dyDescent="0.25">
      <c r="A121" s="34"/>
      <c r="B121" s="36"/>
      <c r="C121" s="273"/>
      <c r="D121" s="46"/>
      <c r="E121" s="47">
        <f t="shared" si="15"/>
        <v>0</v>
      </c>
    </row>
    <row r="122" spans="1:5" x14ac:dyDescent="0.25">
      <c r="A122" s="23" t="s">
        <v>8</v>
      </c>
      <c r="B122" s="30" t="s">
        <v>114</v>
      </c>
      <c r="C122" s="227">
        <f>C11+C21+C39+C46</f>
        <v>73713.603319999995</v>
      </c>
      <c r="D122" s="227">
        <f>D11+D21+D39+D46</f>
        <v>0</v>
      </c>
      <c r="E122" s="227">
        <f>E11+E21+E39+E46</f>
        <v>73713.603319999995</v>
      </c>
    </row>
    <row r="123" spans="1:5" ht="15.75" customHeight="1" x14ac:dyDescent="0.25">
      <c r="A123" s="23" t="s">
        <v>9</v>
      </c>
      <c r="B123" s="55" t="s">
        <v>403</v>
      </c>
      <c r="C123" s="145">
        <f>C124+C125</f>
        <v>4700.3236299999999</v>
      </c>
      <c r="D123" s="14"/>
      <c r="E123" s="146">
        <f>E124+E125</f>
        <v>4700.3236299999999</v>
      </c>
    </row>
    <row r="124" spans="1:5" ht="15.75" customHeight="1" x14ac:dyDescent="0.25">
      <c r="A124" s="34" t="s">
        <v>404</v>
      </c>
      <c r="B124" s="182" t="s">
        <v>413</v>
      </c>
      <c r="C124" s="145">
        <v>1065.77757</v>
      </c>
      <c r="D124" s="14"/>
      <c r="E124" s="146">
        <f t="shared" ref="E124:E125" si="16">C124+D124</f>
        <v>1065.77757</v>
      </c>
    </row>
    <row r="125" spans="1:5" ht="15.75" customHeight="1" x14ac:dyDescent="0.25">
      <c r="A125" s="34" t="s">
        <v>405</v>
      </c>
      <c r="B125" s="182" t="s">
        <v>414</v>
      </c>
      <c r="C125" s="145">
        <v>3634.5460600000001</v>
      </c>
      <c r="D125" s="14"/>
      <c r="E125" s="146">
        <f t="shared" si="16"/>
        <v>3634.5460600000001</v>
      </c>
    </row>
    <row r="127" spans="1:5" x14ac:dyDescent="0.25">
      <c r="C127" s="157" t="s">
        <v>303</v>
      </c>
    </row>
    <row r="128" spans="1:5" x14ac:dyDescent="0.25">
      <c r="B128" s="281"/>
      <c r="C128" s="157">
        <v>70988.003320000003</v>
      </c>
      <c r="D128" s="308" t="s">
        <v>423</v>
      </c>
    </row>
    <row r="129" spans="2:4" x14ac:dyDescent="0.25">
      <c r="B129" s="281"/>
      <c r="C129" s="233">
        <f>C128-C122</f>
        <v>-2725.5999999999913</v>
      </c>
      <c r="D129" s="308"/>
    </row>
    <row r="130" spans="2:4" x14ac:dyDescent="0.25">
      <c r="C130" s="157" t="s">
        <v>302</v>
      </c>
    </row>
    <row r="131" spans="2:4" x14ac:dyDescent="0.25">
      <c r="C131" s="157">
        <f>E122+E123+'3 priedas_asignavimai'!AH334</f>
        <v>79436.926949999994</v>
      </c>
    </row>
    <row r="132" spans="2:4" x14ac:dyDescent="0.25">
      <c r="C132" s="157">
        <f>C131-'3 priedas_asignavimai'!AB334</f>
        <v>0</v>
      </c>
    </row>
  </sheetData>
  <mergeCells count="6">
    <mergeCell ref="A8:E8"/>
    <mergeCell ref="D128:D129"/>
    <mergeCell ref="A2:E2"/>
    <mergeCell ref="A1:E1"/>
    <mergeCell ref="A3:E3"/>
    <mergeCell ref="A4:E4"/>
  </mergeCells>
  <pageMargins left="1.1811023622047245" right="0.39370078740157483" top="0.78740157480314965" bottom="0.78740157480314965" header="0.31496062992125984" footer="0.31496062992125984"/>
  <pageSetup paperSize="9" scale="8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8A3F5-9F38-4637-8AF6-A5B6B9529FC8}">
  <sheetPr>
    <pageSetUpPr fitToPage="1"/>
  </sheetPr>
  <dimension ref="A1:AA123"/>
  <sheetViews>
    <sheetView showZeros="0" zoomScaleNormal="100" workbookViewId="0">
      <selection activeCell="AF10" sqref="AF10"/>
    </sheetView>
  </sheetViews>
  <sheetFormatPr defaultColWidth="9.140625" defaultRowHeight="15" x14ac:dyDescent="0.25"/>
  <cols>
    <col min="1" max="1" width="5" style="1" customWidth="1"/>
    <col min="2" max="2" width="49.28515625" style="1" customWidth="1"/>
    <col min="3" max="18" width="11.28515625" style="1" hidden="1" customWidth="1"/>
    <col min="19" max="23" width="11.28515625" style="1" customWidth="1"/>
    <col min="24" max="27" width="9.140625" style="1" hidden="1" customWidth="1"/>
    <col min="28" max="28" width="9.140625" style="1" customWidth="1"/>
    <col min="29" max="16384" width="9.140625" style="1"/>
  </cols>
  <sheetData>
    <row r="1" spans="1:27" x14ac:dyDescent="0.25">
      <c r="A1" s="326" t="s">
        <v>455</v>
      </c>
      <c r="B1" s="326"/>
      <c r="C1" s="326"/>
      <c r="D1" s="326"/>
      <c r="E1" s="326"/>
      <c r="F1" s="326"/>
      <c r="G1" s="326"/>
      <c r="H1" s="326"/>
      <c r="I1" s="326"/>
      <c r="J1" s="326"/>
      <c r="K1" s="326"/>
      <c r="L1" s="326"/>
      <c r="M1" s="326"/>
      <c r="N1" s="326"/>
      <c r="O1" s="326"/>
      <c r="P1" s="326"/>
      <c r="Q1" s="326"/>
      <c r="R1" s="326"/>
      <c r="S1" s="326"/>
      <c r="T1" s="326"/>
      <c r="U1" s="326"/>
      <c r="V1" s="326"/>
      <c r="W1" s="326"/>
    </row>
    <row r="2" spans="1:27" x14ac:dyDescent="0.25">
      <c r="A2" s="326" t="s">
        <v>397</v>
      </c>
      <c r="B2" s="326"/>
      <c r="C2" s="326"/>
      <c r="D2" s="326"/>
      <c r="E2" s="326"/>
      <c r="F2" s="326"/>
      <c r="G2" s="326"/>
      <c r="H2" s="326"/>
      <c r="I2" s="326"/>
      <c r="J2" s="326"/>
      <c r="K2" s="326"/>
      <c r="L2" s="326"/>
      <c r="M2" s="326"/>
      <c r="N2" s="326"/>
      <c r="O2" s="326"/>
      <c r="P2" s="326"/>
      <c r="Q2" s="326"/>
      <c r="R2" s="326"/>
      <c r="S2" s="326"/>
      <c r="T2" s="326"/>
      <c r="U2" s="326"/>
      <c r="V2" s="326"/>
      <c r="W2" s="326"/>
    </row>
    <row r="3" spans="1:27" x14ac:dyDescent="0.25">
      <c r="A3" s="326" t="s">
        <v>472</v>
      </c>
      <c r="B3" s="326"/>
      <c r="C3" s="326"/>
      <c r="D3" s="326"/>
      <c r="E3" s="326"/>
      <c r="F3" s="326"/>
      <c r="G3" s="326"/>
      <c r="H3" s="326"/>
      <c r="I3" s="326"/>
      <c r="J3" s="326"/>
      <c r="K3" s="326"/>
      <c r="L3" s="326"/>
      <c r="M3" s="326"/>
      <c r="N3" s="326"/>
      <c r="O3" s="326"/>
      <c r="P3" s="326"/>
      <c r="Q3" s="326"/>
      <c r="R3" s="326"/>
      <c r="S3" s="326"/>
      <c r="T3" s="326"/>
      <c r="U3" s="326"/>
      <c r="V3" s="326"/>
      <c r="W3" s="326"/>
    </row>
    <row r="4" spans="1:27" x14ac:dyDescent="0.25">
      <c r="A4" s="326" t="s">
        <v>128</v>
      </c>
      <c r="B4" s="326"/>
      <c r="C4" s="326"/>
      <c r="D4" s="326"/>
      <c r="E4" s="326"/>
      <c r="F4" s="326"/>
      <c r="G4" s="326"/>
      <c r="H4" s="326"/>
      <c r="I4" s="326"/>
      <c r="J4" s="326"/>
      <c r="K4" s="326"/>
      <c r="L4" s="326"/>
      <c r="M4" s="326"/>
      <c r="N4" s="326"/>
      <c r="O4" s="326"/>
      <c r="P4" s="326"/>
      <c r="Q4" s="326"/>
      <c r="R4" s="326"/>
      <c r="S4" s="326"/>
      <c r="T4" s="326"/>
      <c r="U4" s="326"/>
      <c r="V4" s="326"/>
      <c r="W4" s="326"/>
    </row>
    <row r="5" spans="1:27" s="24" customFormat="1" x14ac:dyDescent="0.25">
      <c r="A5" s="1"/>
      <c r="B5" s="75"/>
      <c r="C5" s="75"/>
      <c r="D5" s="75"/>
      <c r="E5" s="75"/>
      <c r="F5" s="75"/>
      <c r="G5" s="75"/>
      <c r="H5" s="75"/>
      <c r="I5" s="75"/>
      <c r="J5" s="75"/>
      <c r="K5" s="75"/>
      <c r="L5" s="75"/>
      <c r="M5" s="75"/>
      <c r="N5" s="75"/>
      <c r="O5" s="75"/>
      <c r="P5" s="75"/>
      <c r="Q5" s="75"/>
      <c r="R5" s="75"/>
      <c r="S5" s="75"/>
      <c r="T5" s="75"/>
      <c r="U5" s="75"/>
      <c r="V5" s="75"/>
      <c r="W5" s="75"/>
    </row>
    <row r="6" spans="1:27" x14ac:dyDescent="0.25">
      <c r="A6" s="327" t="s">
        <v>419</v>
      </c>
      <c r="B6" s="327"/>
      <c r="C6" s="327"/>
      <c r="D6" s="327"/>
      <c r="E6" s="327"/>
      <c r="F6" s="327"/>
      <c r="G6" s="327"/>
      <c r="H6" s="327"/>
      <c r="I6" s="327"/>
      <c r="J6" s="327"/>
      <c r="K6" s="327"/>
      <c r="L6" s="327"/>
      <c r="M6" s="327"/>
      <c r="N6" s="327"/>
      <c r="O6" s="327"/>
      <c r="P6" s="327"/>
      <c r="Q6" s="327"/>
      <c r="R6" s="327"/>
      <c r="S6" s="327"/>
      <c r="T6" s="327"/>
      <c r="U6" s="327"/>
      <c r="V6" s="327"/>
      <c r="W6" s="327"/>
    </row>
    <row r="7" spans="1:27" x14ac:dyDescent="0.25">
      <c r="G7" s="2"/>
      <c r="H7" s="2"/>
      <c r="I7" s="2"/>
      <c r="J7" s="2"/>
      <c r="K7" s="2"/>
      <c r="L7" s="2"/>
      <c r="M7" s="2"/>
      <c r="N7" s="2"/>
      <c r="O7" s="2"/>
      <c r="P7" s="2"/>
      <c r="Q7" s="2"/>
      <c r="R7" s="2"/>
      <c r="S7" s="2"/>
      <c r="T7" s="2"/>
      <c r="U7" s="2"/>
      <c r="V7" s="2"/>
      <c r="W7" s="2" t="s">
        <v>140</v>
      </c>
    </row>
    <row r="8" spans="1:27" ht="15" customHeight="1" x14ac:dyDescent="0.25">
      <c r="A8" s="334" t="s">
        <v>1</v>
      </c>
      <c r="B8" s="310" t="s">
        <v>288</v>
      </c>
      <c r="C8" s="335" t="s">
        <v>129</v>
      </c>
      <c r="D8" s="328" t="s">
        <v>58</v>
      </c>
      <c r="E8" s="329"/>
      <c r="F8" s="329"/>
      <c r="G8" s="330"/>
      <c r="H8" s="323" t="s">
        <v>424</v>
      </c>
      <c r="I8" s="323"/>
      <c r="J8" s="323"/>
      <c r="K8" s="328" t="s">
        <v>58</v>
      </c>
      <c r="L8" s="329"/>
      <c r="M8" s="329"/>
      <c r="N8" s="329"/>
      <c r="O8" s="329"/>
      <c r="P8" s="329"/>
      <c r="Q8" s="329"/>
      <c r="R8" s="330"/>
      <c r="S8" s="317" t="s">
        <v>0</v>
      </c>
      <c r="T8" s="331" t="s">
        <v>58</v>
      </c>
      <c r="U8" s="332"/>
      <c r="V8" s="332"/>
      <c r="W8" s="333"/>
    </row>
    <row r="9" spans="1:27" ht="15" customHeight="1" x14ac:dyDescent="0.25">
      <c r="A9" s="334"/>
      <c r="B9" s="311"/>
      <c r="C9" s="336"/>
      <c r="D9" s="320" t="s">
        <v>147</v>
      </c>
      <c r="E9" s="320" t="s">
        <v>148</v>
      </c>
      <c r="F9" s="320" t="s">
        <v>59</v>
      </c>
      <c r="G9" s="320" t="s">
        <v>420</v>
      </c>
      <c r="H9" s="323"/>
      <c r="I9" s="323"/>
      <c r="J9" s="323"/>
      <c r="K9" s="313" t="s">
        <v>147</v>
      </c>
      <c r="L9" s="314"/>
      <c r="M9" s="313" t="s">
        <v>148</v>
      </c>
      <c r="N9" s="314"/>
      <c r="O9" s="313" t="s">
        <v>59</v>
      </c>
      <c r="P9" s="314"/>
      <c r="Q9" s="313" t="s">
        <v>420</v>
      </c>
      <c r="R9" s="314"/>
      <c r="S9" s="318"/>
      <c r="T9" s="310" t="s">
        <v>147</v>
      </c>
      <c r="U9" s="310" t="s">
        <v>148</v>
      </c>
      <c r="V9" s="310" t="s">
        <v>59</v>
      </c>
      <c r="W9" s="310" t="s">
        <v>420</v>
      </c>
    </row>
    <row r="10" spans="1:27" ht="42" customHeight="1" x14ac:dyDescent="0.25">
      <c r="A10" s="334"/>
      <c r="B10" s="311"/>
      <c r="C10" s="336"/>
      <c r="D10" s="321"/>
      <c r="E10" s="321"/>
      <c r="F10" s="321"/>
      <c r="G10" s="321"/>
      <c r="H10" s="323" t="s">
        <v>0</v>
      </c>
      <c r="I10" s="324" t="s">
        <v>58</v>
      </c>
      <c r="J10" s="324"/>
      <c r="K10" s="315"/>
      <c r="L10" s="316"/>
      <c r="M10" s="315"/>
      <c r="N10" s="316"/>
      <c r="O10" s="315"/>
      <c r="P10" s="316"/>
      <c r="Q10" s="315"/>
      <c r="R10" s="316"/>
      <c r="S10" s="318"/>
      <c r="T10" s="311"/>
      <c r="U10" s="311"/>
      <c r="V10" s="311"/>
      <c r="W10" s="311"/>
      <c r="Y10" s="93" t="s">
        <v>290</v>
      </c>
      <c r="Z10" s="1" t="s">
        <v>327</v>
      </c>
    </row>
    <row r="11" spans="1:27" x14ac:dyDescent="0.25">
      <c r="A11" s="334"/>
      <c r="B11" s="312"/>
      <c r="C11" s="337"/>
      <c r="D11" s="322"/>
      <c r="E11" s="322"/>
      <c r="F11" s="322"/>
      <c r="G11" s="322"/>
      <c r="H11" s="323"/>
      <c r="I11" s="193" t="s">
        <v>421</v>
      </c>
      <c r="J11" s="193" t="s">
        <v>422</v>
      </c>
      <c r="K11" s="180" t="s">
        <v>421</v>
      </c>
      <c r="L11" s="181" t="s">
        <v>422</v>
      </c>
      <c r="M11" s="180" t="s">
        <v>421</v>
      </c>
      <c r="N11" s="181" t="s">
        <v>422</v>
      </c>
      <c r="O11" s="180" t="s">
        <v>421</v>
      </c>
      <c r="P11" s="181" t="s">
        <v>422</v>
      </c>
      <c r="Q11" s="180" t="s">
        <v>421</v>
      </c>
      <c r="R11" s="181" t="s">
        <v>422</v>
      </c>
      <c r="S11" s="319"/>
      <c r="T11" s="312"/>
      <c r="U11" s="312"/>
      <c r="V11" s="312"/>
      <c r="W11" s="312"/>
      <c r="Y11" s="93"/>
    </row>
    <row r="12" spans="1:27" ht="15" customHeight="1" x14ac:dyDescent="0.25">
      <c r="A12" s="18" t="s">
        <v>5</v>
      </c>
      <c r="B12" s="72" t="s">
        <v>219</v>
      </c>
      <c r="C12" s="89">
        <f t="shared" ref="C12:C43" si="0">D12+E12+F12+G12</f>
        <v>343.2</v>
      </c>
      <c r="D12" s="85">
        <f>D13+D14+D15</f>
        <v>263.2</v>
      </c>
      <c r="E12" s="85">
        <f t="shared" ref="E12:G12" si="1">E13+E14+E15</f>
        <v>0</v>
      </c>
      <c r="F12" s="85"/>
      <c r="G12" s="85">
        <f t="shared" si="1"/>
        <v>80</v>
      </c>
      <c r="H12" s="89">
        <f>I12-J12</f>
        <v>0</v>
      </c>
      <c r="I12" s="192">
        <f>K12+M12+O12+Q12</f>
        <v>0</v>
      </c>
      <c r="J12" s="192">
        <f>L12+N12+P12+R12</f>
        <v>0</v>
      </c>
      <c r="K12" s="85">
        <f t="shared" ref="K12:R12" si="2">K13+K14+K15</f>
        <v>0</v>
      </c>
      <c r="L12" s="85">
        <f t="shared" si="2"/>
        <v>0</v>
      </c>
      <c r="M12" s="85">
        <f t="shared" si="2"/>
        <v>0</v>
      </c>
      <c r="N12" s="85">
        <f t="shared" si="2"/>
        <v>0</v>
      </c>
      <c r="O12" s="85">
        <f t="shared" si="2"/>
        <v>0</v>
      </c>
      <c r="P12" s="85">
        <f t="shared" si="2"/>
        <v>0</v>
      </c>
      <c r="Q12" s="85">
        <f t="shared" si="2"/>
        <v>0</v>
      </c>
      <c r="R12" s="85">
        <f t="shared" si="2"/>
        <v>0</v>
      </c>
      <c r="S12" s="67">
        <f>S13+S14+S15</f>
        <v>343.2</v>
      </c>
      <c r="T12" s="67">
        <f>T13+T14+T15</f>
        <v>263.2</v>
      </c>
      <c r="U12" s="67">
        <f t="shared" ref="U12:W12" si="3">U13+U14+U15</f>
        <v>0</v>
      </c>
      <c r="V12" s="67">
        <f t="shared" si="3"/>
        <v>0</v>
      </c>
      <c r="W12" s="67">
        <f t="shared" si="3"/>
        <v>80</v>
      </c>
      <c r="Y12" s="94"/>
    </row>
    <row r="13" spans="1:27" x14ac:dyDescent="0.25">
      <c r="A13" s="18"/>
      <c r="B13" s="12" t="s">
        <v>457</v>
      </c>
      <c r="C13" s="90">
        <f t="shared" si="0"/>
        <v>23</v>
      </c>
      <c r="D13" s="82">
        <v>23</v>
      </c>
      <c r="E13" s="82"/>
      <c r="F13" s="82"/>
      <c r="G13" s="82"/>
      <c r="H13" s="89">
        <f t="shared" ref="H13:H76" si="4">I13-J13</f>
        <v>0</v>
      </c>
      <c r="I13" s="192">
        <f t="shared" ref="I13:I76" si="5">K13+M13+O13+Q13</f>
        <v>0</v>
      </c>
      <c r="J13" s="192">
        <f t="shared" ref="J13:J76" si="6">L13+N13+P13+R13</f>
        <v>0</v>
      </c>
      <c r="K13" s="82"/>
      <c r="L13" s="82"/>
      <c r="M13" s="82"/>
      <c r="N13" s="82"/>
      <c r="O13" s="82"/>
      <c r="P13" s="82"/>
      <c r="Q13" s="82"/>
      <c r="R13" s="82"/>
      <c r="S13" s="5">
        <f>C13+I13-J13</f>
        <v>23</v>
      </c>
      <c r="T13" s="5">
        <f>D13+K13-L13</f>
        <v>23</v>
      </c>
      <c r="U13" s="5">
        <f>E13+M13-N13</f>
        <v>0</v>
      </c>
      <c r="V13" s="5">
        <f>F13+O13-P13</f>
        <v>0</v>
      </c>
      <c r="W13" s="5">
        <f>G13+Q13-R13</f>
        <v>0</v>
      </c>
      <c r="Y13" s="94">
        <f>S13-'3 priedas_asignavimai'!AG16</f>
        <v>0</v>
      </c>
    </row>
    <row r="14" spans="1:27" x14ac:dyDescent="0.25">
      <c r="A14" s="18"/>
      <c r="B14" s="12" t="s">
        <v>458</v>
      </c>
      <c r="C14" s="90">
        <f t="shared" si="0"/>
        <v>230</v>
      </c>
      <c r="D14" s="82">
        <v>150</v>
      </c>
      <c r="E14" s="82"/>
      <c r="F14" s="82"/>
      <c r="G14" s="82">
        <v>80</v>
      </c>
      <c r="H14" s="89">
        <f t="shared" si="4"/>
        <v>0</v>
      </c>
      <c r="I14" s="192">
        <f t="shared" si="5"/>
        <v>0</v>
      </c>
      <c r="J14" s="192">
        <f t="shared" si="6"/>
        <v>0</v>
      </c>
      <c r="K14" s="82"/>
      <c r="L14" s="82"/>
      <c r="M14" s="82"/>
      <c r="N14" s="82"/>
      <c r="O14" s="82"/>
      <c r="P14" s="82"/>
      <c r="Q14" s="82"/>
      <c r="R14" s="82"/>
      <c r="S14" s="5">
        <f>C14+I14-J14</f>
        <v>230</v>
      </c>
      <c r="T14" s="5">
        <f>D14+K14-L14</f>
        <v>150</v>
      </c>
      <c r="U14" s="5">
        <f>E14+M14-N14</f>
        <v>0</v>
      </c>
      <c r="V14" s="5">
        <f>F14+O14-P14</f>
        <v>0</v>
      </c>
      <c r="W14" s="5">
        <f>G14+Q14-R14</f>
        <v>80</v>
      </c>
      <c r="Y14" s="94">
        <f>S14-'3 priedas_asignavimai'!AG46</f>
        <v>-258.2</v>
      </c>
      <c r="Z14" s="1">
        <f>Y14+Y15</f>
        <v>-311</v>
      </c>
      <c r="AA14" s="1">
        <f>'1 priedas_pajamos'!E20+'1 priedas_pajamos'!E24+'1 priedas_pajamos'!E25+'1 priedas_pajamos'!E38</f>
        <v>311</v>
      </c>
    </row>
    <row r="15" spans="1:27" x14ac:dyDescent="0.25">
      <c r="A15" s="18"/>
      <c r="B15" s="12" t="s">
        <v>459</v>
      </c>
      <c r="C15" s="90">
        <f t="shared" si="0"/>
        <v>90.2</v>
      </c>
      <c r="D15" s="82">
        <v>90.2</v>
      </c>
      <c r="E15" s="82"/>
      <c r="F15" s="82"/>
      <c r="G15" s="82"/>
      <c r="H15" s="89">
        <f t="shared" si="4"/>
        <v>0</v>
      </c>
      <c r="I15" s="192">
        <f t="shared" si="5"/>
        <v>0</v>
      </c>
      <c r="J15" s="192">
        <f t="shared" si="6"/>
        <v>0</v>
      </c>
      <c r="K15" s="82"/>
      <c r="L15" s="82"/>
      <c r="M15" s="82"/>
      <c r="N15" s="82"/>
      <c r="O15" s="82"/>
      <c r="P15" s="82"/>
      <c r="Q15" s="82"/>
      <c r="R15" s="82"/>
      <c r="S15" s="5">
        <f>C15+I15-J15</f>
        <v>90.2</v>
      </c>
      <c r="T15" s="5">
        <f>D15+K15-L15</f>
        <v>90.2</v>
      </c>
      <c r="U15" s="5">
        <f>E15+M15-N15</f>
        <v>0</v>
      </c>
      <c r="V15" s="5">
        <f>F15+O15-P15</f>
        <v>0</v>
      </c>
      <c r="W15" s="5">
        <f>G15+Q15-R15</f>
        <v>0</v>
      </c>
      <c r="Y15" s="94">
        <f>S15-'3 priedas_asignavimai'!AG55</f>
        <v>-52.8</v>
      </c>
    </row>
    <row r="16" spans="1:27" x14ac:dyDescent="0.25">
      <c r="A16" s="17" t="s">
        <v>57</v>
      </c>
      <c r="B16" s="72" t="s">
        <v>233</v>
      </c>
      <c r="C16" s="89">
        <f t="shared" si="0"/>
        <v>5.0999999999999996</v>
      </c>
      <c r="D16" s="85">
        <f>D17+D18</f>
        <v>5.0999999999999996</v>
      </c>
      <c r="E16" s="85">
        <f t="shared" ref="E16:G16" si="7">E17+E18</f>
        <v>0</v>
      </c>
      <c r="F16" s="85"/>
      <c r="G16" s="85">
        <f t="shared" si="7"/>
        <v>0</v>
      </c>
      <c r="H16" s="89">
        <f t="shared" si="4"/>
        <v>0</v>
      </c>
      <c r="I16" s="192">
        <f t="shared" si="5"/>
        <v>0</v>
      </c>
      <c r="J16" s="192">
        <f t="shared" si="6"/>
        <v>0</v>
      </c>
      <c r="K16" s="85">
        <f>K17+K18</f>
        <v>0</v>
      </c>
      <c r="L16" s="85">
        <f t="shared" ref="L16:R16" si="8">L17+L18</f>
        <v>0</v>
      </c>
      <c r="M16" s="85">
        <f t="shared" si="8"/>
        <v>0</v>
      </c>
      <c r="N16" s="85">
        <f t="shared" si="8"/>
        <v>0</v>
      </c>
      <c r="O16" s="85">
        <f t="shared" si="8"/>
        <v>0</v>
      </c>
      <c r="P16" s="85">
        <f t="shared" si="8"/>
        <v>0</v>
      </c>
      <c r="Q16" s="85">
        <f t="shared" si="8"/>
        <v>0</v>
      </c>
      <c r="R16" s="85">
        <f t="shared" si="8"/>
        <v>0</v>
      </c>
      <c r="S16" s="67">
        <f>S17+S18</f>
        <v>5.0999999999999996</v>
      </c>
      <c r="T16" s="67">
        <f>T17+T18</f>
        <v>5.0999999999999996</v>
      </c>
      <c r="U16" s="67">
        <f t="shared" ref="U16:W16" si="9">U17+U18</f>
        <v>0</v>
      </c>
      <c r="V16" s="67">
        <f t="shared" si="9"/>
        <v>0</v>
      </c>
      <c r="W16" s="67">
        <f t="shared" si="9"/>
        <v>0</v>
      </c>
      <c r="Y16" s="94"/>
    </row>
    <row r="17" spans="1:25" x14ac:dyDescent="0.25">
      <c r="A17" s="18"/>
      <c r="B17" s="12" t="s">
        <v>457</v>
      </c>
      <c r="C17" s="90">
        <f t="shared" si="0"/>
        <v>1</v>
      </c>
      <c r="D17" s="82">
        <v>1</v>
      </c>
      <c r="E17" s="92"/>
      <c r="F17" s="92"/>
      <c r="G17" s="92"/>
      <c r="H17" s="89">
        <f t="shared" si="4"/>
        <v>0</v>
      </c>
      <c r="I17" s="192">
        <f t="shared" si="5"/>
        <v>0</v>
      </c>
      <c r="J17" s="192">
        <f t="shared" si="6"/>
        <v>0</v>
      </c>
      <c r="K17" s="82"/>
      <c r="L17" s="82"/>
      <c r="M17" s="82"/>
      <c r="N17" s="82"/>
      <c r="O17" s="82"/>
      <c r="P17" s="82"/>
      <c r="Q17" s="82"/>
      <c r="R17" s="82"/>
      <c r="S17" s="5">
        <f>C17+I17-J17</f>
        <v>1</v>
      </c>
      <c r="T17" s="5">
        <f>D17+K17-L17</f>
        <v>1</v>
      </c>
      <c r="U17" s="5">
        <f>E17+M17-N17</f>
        <v>0</v>
      </c>
      <c r="V17" s="5">
        <f>F17+O17-P17</f>
        <v>0</v>
      </c>
      <c r="W17" s="5">
        <f>G17+Q17-R17</f>
        <v>0</v>
      </c>
      <c r="Y17" s="94"/>
    </row>
    <row r="18" spans="1:25" x14ac:dyDescent="0.25">
      <c r="A18" s="18"/>
      <c r="B18" s="4" t="s">
        <v>458</v>
      </c>
      <c r="C18" s="90">
        <f t="shared" si="0"/>
        <v>4.0999999999999996</v>
      </c>
      <c r="D18" s="82">
        <v>4.0999999999999996</v>
      </c>
      <c r="E18" s="82"/>
      <c r="F18" s="82"/>
      <c r="G18" s="82"/>
      <c r="H18" s="89">
        <f t="shared" si="4"/>
        <v>0</v>
      </c>
      <c r="I18" s="192">
        <f t="shared" si="5"/>
        <v>0</v>
      </c>
      <c r="J18" s="192">
        <f t="shared" si="6"/>
        <v>0</v>
      </c>
      <c r="K18" s="82"/>
      <c r="L18" s="82"/>
      <c r="M18" s="82"/>
      <c r="N18" s="82"/>
      <c r="O18" s="82"/>
      <c r="P18" s="82"/>
      <c r="Q18" s="82"/>
      <c r="R18" s="82"/>
      <c r="S18" s="5">
        <f>C18+I18-J18</f>
        <v>4.0999999999999996</v>
      </c>
      <c r="T18" s="5">
        <f>D18+K18-L18</f>
        <v>4.0999999999999996</v>
      </c>
      <c r="U18" s="5">
        <f>E18+M18-N18</f>
        <v>0</v>
      </c>
      <c r="V18" s="5">
        <f>F18+O18-P18</f>
        <v>0</v>
      </c>
      <c r="W18" s="5">
        <f>G18+Q18-R18</f>
        <v>0</v>
      </c>
      <c r="Y18" s="94">
        <f>S18-'3 priedas_asignavimai'!AG99</f>
        <v>0</v>
      </c>
    </row>
    <row r="19" spans="1:25" x14ac:dyDescent="0.25">
      <c r="A19" s="3" t="s">
        <v>6</v>
      </c>
      <c r="B19" s="72" t="s">
        <v>235</v>
      </c>
      <c r="C19" s="89">
        <f t="shared" si="0"/>
        <v>0.8</v>
      </c>
      <c r="D19" s="85">
        <f>D20+D21</f>
        <v>0.6</v>
      </c>
      <c r="E19" s="85">
        <f t="shared" ref="E19:G19" si="10">E20+E21</f>
        <v>0.2</v>
      </c>
      <c r="F19" s="85"/>
      <c r="G19" s="85">
        <f t="shared" si="10"/>
        <v>0</v>
      </c>
      <c r="H19" s="89">
        <f t="shared" si="4"/>
        <v>0</v>
      </c>
      <c r="I19" s="192">
        <f t="shared" si="5"/>
        <v>0</v>
      </c>
      <c r="J19" s="192">
        <f t="shared" si="6"/>
        <v>0</v>
      </c>
      <c r="K19" s="85">
        <f>K20+K21</f>
        <v>0</v>
      </c>
      <c r="L19" s="85">
        <f t="shared" ref="L19:R19" si="11">L20+L21</f>
        <v>0</v>
      </c>
      <c r="M19" s="85">
        <f t="shared" si="11"/>
        <v>0</v>
      </c>
      <c r="N19" s="85">
        <f t="shared" si="11"/>
        <v>0</v>
      </c>
      <c r="O19" s="85">
        <f t="shared" si="11"/>
        <v>0</v>
      </c>
      <c r="P19" s="85">
        <f t="shared" si="11"/>
        <v>0</v>
      </c>
      <c r="Q19" s="85">
        <f t="shared" si="11"/>
        <v>0</v>
      </c>
      <c r="R19" s="85">
        <f t="shared" si="11"/>
        <v>0</v>
      </c>
      <c r="S19" s="67">
        <f>S20+S21</f>
        <v>0.79999999999999993</v>
      </c>
      <c r="T19" s="67">
        <f>T20+T21</f>
        <v>0.6</v>
      </c>
      <c r="U19" s="67">
        <f t="shared" ref="U19:W19" si="12">U20+U21</f>
        <v>0.2</v>
      </c>
      <c r="V19" s="67">
        <f t="shared" si="12"/>
        <v>0</v>
      </c>
      <c r="W19" s="67">
        <f t="shared" si="12"/>
        <v>0</v>
      </c>
      <c r="Y19" s="94"/>
    </row>
    <row r="20" spans="1:25" x14ac:dyDescent="0.25">
      <c r="A20" s="8"/>
      <c r="B20" s="12" t="s">
        <v>457</v>
      </c>
      <c r="C20" s="90">
        <f t="shared" si="0"/>
        <v>0.1</v>
      </c>
      <c r="D20" s="82">
        <v>0.1</v>
      </c>
      <c r="E20" s="82"/>
      <c r="F20" s="82"/>
      <c r="G20" s="82"/>
      <c r="H20" s="89">
        <f t="shared" si="4"/>
        <v>0</v>
      </c>
      <c r="I20" s="192">
        <f t="shared" si="5"/>
        <v>0</v>
      </c>
      <c r="J20" s="192">
        <f t="shared" si="6"/>
        <v>0</v>
      </c>
      <c r="K20" s="82"/>
      <c r="L20" s="82"/>
      <c r="M20" s="82"/>
      <c r="N20" s="82"/>
      <c r="O20" s="82"/>
      <c r="P20" s="82"/>
      <c r="Q20" s="82"/>
      <c r="R20" s="82"/>
      <c r="S20" s="5">
        <f>C20+I20-J20</f>
        <v>0.1</v>
      </c>
      <c r="T20" s="5">
        <f>D20+K20-L20</f>
        <v>0.1</v>
      </c>
      <c r="U20" s="5">
        <f>E20+M20-N20</f>
        <v>0</v>
      </c>
      <c r="V20" s="5">
        <f>F20+O20-P20</f>
        <v>0</v>
      </c>
      <c r="W20" s="5">
        <f>G20+Q20-R20</f>
        <v>0</v>
      </c>
      <c r="Y20" s="94">
        <f>S20-'3 priedas_asignavimai'!AG103</f>
        <v>0</v>
      </c>
    </row>
    <row r="21" spans="1:25" x14ac:dyDescent="0.25">
      <c r="A21" s="8"/>
      <c r="B21" s="12" t="s">
        <v>458</v>
      </c>
      <c r="C21" s="90">
        <f t="shared" si="0"/>
        <v>0.7</v>
      </c>
      <c r="D21" s="82">
        <v>0.5</v>
      </c>
      <c r="E21" s="82">
        <v>0.2</v>
      </c>
      <c r="F21" s="82"/>
      <c r="G21" s="82"/>
      <c r="H21" s="89">
        <f t="shared" si="4"/>
        <v>0</v>
      </c>
      <c r="I21" s="192">
        <f t="shared" si="5"/>
        <v>0</v>
      </c>
      <c r="J21" s="192">
        <f t="shared" si="6"/>
        <v>0</v>
      </c>
      <c r="K21" s="82"/>
      <c r="L21" s="82"/>
      <c r="M21" s="82"/>
      <c r="N21" s="82"/>
      <c r="O21" s="82"/>
      <c r="P21" s="82"/>
      <c r="Q21" s="82"/>
      <c r="R21" s="82"/>
      <c r="S21" s="5">
        <f>C21+I21-J21</f>
        <v>0.7</v>
      </c>
      <c r="T21" s="5">
        <f>D21+K21-L21</f>
        <v>0.5</v>
      </c>
      <c r="U21" s="5">
        <f>E21+M21-N21</f>
        <v>0.2</v>
      </c>
      <c r="V21" s="5">
        <f>F21+O21-P21</f>
        <v>0</v>
      </c>
      <c r="W21" s="5">
        <f>G21+Q21-R21</f>
        <v>0</v>
      </c>
      <c r="Y21" s="94">
        <f>S21-'3 priedas_asignavimai'!AG106</f>
        <v>0</v>
      </c>
    </row>
    <row r="22" spans="1:25" s="15" customFormat="1" x14ac:dyDescent="0.25">
      <c r="A22" s="3" t="s">
        <v>7</v>
      </c>
      <c r="B22" s="72" t="s">
        <v>236</v>
      </c>
      <c r="C22" s="89">
        <f t="shared" si="0"/>
        <v>12.299999999999999</v>
      </c>
      <c r="D22" s="85">
        <f>D23+D24</f>
        <v>12.2</v>
      </c>
      <c r="E22" s="85">
        <f t="shared" ref="E22:G22" si="13">E23+E24</f>
        <v>0.1</v>
      </c>
      <c r="F22" s="85"/>
      <c r="G22" s="85">
        <f t="shared" si="13"/>
        <v>0</v>
      </c>
      <c r="H22" s="89">
        <f t="shared" si="4"/>
        <v>0</v>
      </c>
      <c r="I22" s="192">
        <f t="shared" si="5"/>
        <v>0</v>
      </c>
      <c r="J22" s="192">
        <f t="shared" si="6"/>
        <v>0</v>
      </c>
      <c r="K22" s="85">
        <f>K23+K24</f>
        <v>0</v>
      </c>
      <c r="L22" s="85">
        <f t="shared" ref="L22:R22" si="14">L23+L24</f>
        <v>0</v>
      </c>
      <c r="M22" s="85">
        <f t="shared" si="14"/>
        <v>0</v>
      </c>
      <c r="N22" s="85">
        <f t="shared" si="14"/>
        <v>0</v>
      </c>
      <c r="O22" s="85">
        <f t="shared" si="14"/>
        <v>0</v>
      </c>
      <c r="P22" s="85">
        <f t="shared" si="14"/>
        <v>0</v>
      </c>
      <c r="Q22" s="85">
        <f t="shared" si="14"/>
        <v>0</v>
      </c>
      <c r="R22" s="85">
        <f t="shared" si="14"/>
        <v>0</v>
      </c>
      <c r="S22" s="67">
        <f>S23+S24</f>
        <v>12.299999999999999</v>
      </c>
      <c r="T22" s="67">
        <f>T23+T24</f>
        <v>12.2</v>
      </c>
      <c r="U22" s="67">
        <f t="shared" ref="U22:W22" si="15">U23+U24</f>
        <v>0.1</v>
      </c>
      <c r="V22" s="67">
        <f t="shared" si="15"/>
        <v>0</v>
      </c>
      <c r="W22" s="67">
        <f t="shared" si="15"/>
        <v>0</v>
      </c>
      <c r="Y22" s="95"/>
    </row>
    <row r="23" spans="1:25" x14ac:dyDescent="0.25">
      <c r="A23" s="8"/>
      <c r="B23" s="12" t="s">
        <v>457</v>
      </c>
      <c r="C23" s="90">
        <f t="shared" si="0"/>
        <v>1.2</v>
      </c>
      <c r="D23" s="82">
        <v>1.2</v>
      </c>
      <c r="E23" s="82"/>
      <c r="F23" s="82"/>
      <c r="G23" s="82"/>
      <c r="H23" s="89">
        <f t="shared" si="4"/>
        <v>0</v>
      </c>
      <c r="I23" s="192">
        <f t="shared" si="5"/>
        <v>0</v>
      </c>
      <c r="J23" s="192">
        <f t="shared" si="6"/>
        <v>0</v>
      </c>
      <c r="K23" s="82"/>
      <c r="L23" s="82"/>
      <c r="M23" s="82"/>
      <c r="N23" s="82"/>
      <c r="O23" s="82"/>
      <c r="P23" s="82"/>
      <c r="Q23" s="82"/>
      <c r="R23" s="82"/>
      <c r="S23" s="5">
        <f>C23+I23-J23</f>
        <v>1.2</v>
      </c>
      <c r="T23" s="5">
        <f>D23+K23-L23</f>
        <v>1.2</v>
      </c>
      <c r="U23" s="5">
        <f>E23+M23-N23</f>
        <v>0</v>
      </c>
      <c r="V23" s="5">
        <f>F23+O23-P23</f>
        <v>0</v>
      </c>
      <c r="W23" s="5">
        <f>G23+Q23-R23</f>
        <v>0</v>
      </c>
      <c r="Y23" s="94">
        <f>S23-'3 priedas_asignavimai'!AG110</f>
        <v>0</v>
      </c>
    </row>
    <row r="24" spans="1:25" x14ac:dyDescent="0.25">
      <c r="A24" s="8"/>
      <c r="B24" s="12" t="s">
        <v>458</v>
      </c>
      <c r="C24" s="90">
        <f t="shared" si="0"/>
        <v>11.1</v>
      </c>
      <c r="D24" s="82">
        <v>11</v>
      </c>
      <c r="E24" s="82">
        <v>0.1</v>
      </c>
      <c r="F24" s="82"/>
      <c r="G24" s="82"/>
      <c r="H24" s="89">
        <f t="shared" si="4"/>
        <v>0</v>
      </c>
      <c r="I24" s="192">
        <f t="shared" si="5"/>
        <v>0</v>
      </c>
      <c r="J24" s="192">
        <f t="shared" si="6"/>
        <v>0</v>
      </c>
      <c r="K24" s="82"/>
      <c r="L24" s="82"/>
      <c r="M24" s="82"/>
      <c r="N24" s="82"/>
      <c r="O24" s="82"/>
      <c r="P24" s="82"/>
      <c r="Q24" s="82"/>
      <c r="R24" s="82"/>
      <c r="S24" s="5">
        <f>C24+I24-J24</f>
        <v>11.1</v>
      </c>
      <c r="T24" s="5">
        <f>D24+K24-L24</f>
        <v>11</v>
      </c>
      <c r="U24" s="5">
        <f>E24+M24-N24</f>
        <v>0.1</v>
      </c>
      <c r="V24" s="5">
        <f>F24+O24-P24</f>
        <v>0</v>
      </c>
      <c r="W24" s="5">
        <f>G24+Q24-R24</f>
        <v>0</v>
      </c>
      <c r="Y24" s="94">
        <f>S24-'3 priedas_asignavimai'!AG113</f>
        <v>0</v>
      </c>
    </row>
    <row r="25" spans="1:25" s="15" customFormat="1" x14ac:dyDescent="0.25">
      <c r="A25" s="3" t="s">
        <v>287</v>
      </c>
      <c r="B25" s="72" t="s">
        <v>237</v>
      </c>
      <c r="C25" s="89">
        <f t="shared" si="0"/>
        <v>2.8</v>
      </c>
      <c r="D25" s="85">
        <f>D26+D27</f>
        <v>2.8</v>
      </c>
      <c r="E25" s="85">
        <f t="shared" ref="E25:R25" si="16">E26+E27</f>
        <v>0</v>
      </c>
      <c r="F25" s="85">
        <f t="shared" si="16"/>
        <v>0</v>
      </c>
      <c r="G25" s="85">
        <f t="shared" si="16"/>
        <v>0</v>
      </c>
      <c r="H25" s="89">
        <f t="shared" si="4"/>
        <v>0</v>
      </c>
      <c r="I25" s="192">
        <f t="shared" si="5"/>
        <v>0</v>
      </c>
      <c r="J25" s="192">
        <f t="shared" si="6"/>
        <v>0</v>
      </c>
      <c r="K25" s="85">
        <f t="shared" si="16"/>
        <v>0</v>
      </c>
      <c r="L25" s="85">
        <f t="shared" si="16"/>
        <v>0</v>
      </c>
      <c r="M25" s="85">
        <f t="shared" si="16"/>
        <v>0</v>
      </c>
      <c r="N25" s="85">
        <f t="shared" si="16"/>
        <v>0</v>
      </c>
      <c r="O25" s="85">
        <f t="shared" si="16"/>
        <v>0</v>
      </c>
      <c r="P25" s="85">
        <f t="shared" si="16"/>
        <v>0</v>
      </c>
      <c r="Q25" s="85">
        <f t="shared" si="16"/>
        <v>0</v>
      </c>
      <c r="R25" s="85">
        <f t="shared" si="16"/>
        <v>0</v>
      </c>
      <c r="S25" s="67">
        <f>S26+S27</f>
        <v>2.8</v>
      </c>
      <c r="T25" s="67">
        <f>T26+T27</f>
        <v>2.8</v>
      </c>
      <c r="U25" s="67">
        <f t="shared" ref="U25:W25" si="17">U26+U27</f>
        <v>0</v>
      </c>
      <c r="V25" s="67">
        <f t="shared" si="17"/>
        <v>0</v>
      </c>
      <c r="W25" s="67">
        <f t="shared" si="17"/>
        <v>0</v>
      </c>
      <c r="Y25" s="95"/>
    </row>
    <row r="26" spans="1:25" x14ac:dyDescent="0.25">
      <c r="A26" s="8"/>
      <c r="B26" s="12" t="s">
        <v>457</v>
      </c>
      <c r="C26" s="90">
        <f t="shared" si="0"/>
        <v>1.7</v>
      </c>
      <c r="D26" s="82">
        <v>1.7</v>
      </c>
      <c r="E26" s="82"/>
      <c r="F26" s="82"/>
      <c r="G26" s="82"/>
      <c r="H26" s="89">
        <f t="shared" si="4"/>
        <v>0</v>
      </c>
      <c r="I26" s="192">
        <f t="shared" si="5"/>
        <v>0</v>
      </c>
      <c r="J26" s="192">
        <f t="shared" si="6"/>
        <v>0</v>
      </c>
      <c r="K26" s="82"/>
      <c r="L26" s="82"/>
      <c r="M26" s="82"/>
      <c r="N26" s="82"/>
      <c r="O26" s="82"/>
      <c r="P26" s="82"/>
      <c r="Q26" s="82"/>
      <c r="R26" s="82"/>
      <c r="S26" s="5">
        <f>C26+I26-J26</f>
        <v>1.7</v>
      </c>
      <c r="T26" s="5">
        <f>D26+K26-L26</f>
        <v>1.7</v>
      </c>
      <c r="U26" s="5">
        <f>E26+M26-N26</f>
        <v>0</v>
      </c>
      <c r="V26" s="5">
        <f>F26+O26-P26</f>
        <v>0</v>
      </c>
      <c r="W26" s="5">
        <f>G26+Q26-R26</f>
        <v>0</v>
      </c>
      <c r="Y26" s="94">
        <f>S26-'3 priedas_asignavimai'!AG117</f>
        <v>0</v>
      </c>
    </row>
    <row r="27" spans="1:25" x14ac:dyDescent="0.25">
      <c r="A27" s="8"/>
      <c r="B27" s="12" t="s">
        <v>458</v>
      </c>
      <c r="C27" s="90">
        <f t="shared" si="0"/>
        <v>1.1000000000000001</v>
      </c>
      <c r="D27" s="82">
        <v>1.1000000000000001</v>
      </c>
      <c r="E27" s="82"/>
      <c r="F27" s="82"/>
      <c r="G27" s="82"/>
      <c r="H27" s="89">
        <f t="shared" si="4"/>
        <v>0</v>
      </c>
      <c r="I27" s="192">
        <f t="shared" si="5"/>
        <v>0</v>
      </c>
      <c r="J27" s="192">
        <f t="shared" si="6"/>
        <v>0</v>
      </c>
      <c r="K27" s="82"/>
      <c r="L27" s="82"/>
      <c r="M27" s="82"/>
      <c r="N27" s="82"/>
      <c r="O27" s="82"/>
      <c r="P27" s="82"/>
      <c r="Q27" s="82"/>
      <c r="R27" s="82"/>
      <c r="S27" s="5">
        <f>C27+I27-J27</f>
        <v>1.1000000000000001</v>
      </c>
      <c r="T27" s="5">
        <f>D27+K27-L27</f>
        <v>1.1000000000000001</v>
      </c>
      <c r="U27" s="5">
        <f>E27+M27-N27</f>
        <v>0</v>
      </c>
      <c r="V27" s="5">
        <f>F27+O27-P27</f>
        <v>0</v>
      </c>
      <c r="W27" s="5">
        <f>G27+Q27-R27</f>
        <v>0</v>
      </c>
      <c r="Y27" s="94">
        <f>S27-'3 priedas_asignavimai'!AG120</f>
        <v>0</v>
      </c>
    </row>
    <row r="28" spans="1:25" s="15" customFormat="1" x14ac:dyDescent="0.25">
      <c r="A28" s="3" t="s">
        <v>9</v>
      </c>
      <c r="B28" s="72" t="s">
        <v>238</v>
      </c>
      <c r="C28" s="89">
        <f t="shared" si="0"/>
        <v>0.9</v>
      </c>
      <c r="D28" s="85">
        <f>D29</f>
        <v>0.9</v>
      </c>
      <c r="E28" s="85">
        <f t="shared" ref="E28:R28" si="18">E29</f>
        <v>0</v>
      </c>
      <c r="F28" s="85">
        <f t="shared" si="18"/>
        <v>0</v>
      </c>
      <c r="G28" s="85">
        <f t="shared" si="18"/>
        <v>0</v>
      </c>
      <c r="H28" s="89">
        <f t="shared" si="4"/>
        <v>0</v>
      </c>
      <c r="I28" s="192">
        <f t="shared" si="5"/>
        <v>0</v>
      </c>
      <c r="J28" s="192">
        <f t="shared" si="6"/>
        <v>0</v>
      </c>
      <c r="K28" s="85">
        <f t="shared" si="18"/>
        <v>0</v>
      </c>
      <c r="L28" s="85">
        <f t="shared" si="18"/>
        <v>0</v>
      </c>
      <c r="M28" s="85">
        <f t="shared" si="18"/>
        <v>0</v>
      </c>
      <c r="N28" s="85">
        <f t="shared" si="18"/>
        <v>0</v>
      </c>
      <c r="O28" s="85">
        <f t="shared" si="18"/>
        <v>0</v>
      </c>
      <c r="P28" s="85">
        <f t="shared" si="18"/>
        <v>0</v>
      </c>
      <c r="Q28" s="85">
        <f t="shared" si="18"/>
        <v>0</v>
      </c>
      <c r="R28" s="85">
        <f t="shared" si="18"/>
        <v>0</v>
      </c>
      <c r="S28" s="67">
        <f>S29</f>
        <v>0.9</v>
      </c>
      <c r="T28" s="67">
        <f>T29</f>
        <v>0.9</v>
      </c>
      <c r="U28" s="67">
        <f t="shared" ref="U28:W28" si="19">U29</f>
        <v>0</v>
      </c>
      <c r="V28" s="67">
        <f t="shared" si="19"/>
        <v>0</v>
      </c>
      <c r="W28" s="67">
        <f t="shared" si="19"/>
        <v>0</v>
      </c>
      <c r="Y28" s="95"/>
    </row>
    <row r="29" spans="1:25" x14ac:dyDescent="0.25">
      <c r="A29" s="8"/>
      <c r="B29" s="12" t="s">
        <v>458</v>
      </c>
      <c r="C29" s="90">
        <f t="shared" si="0"/>
        <v>0.9</v>
      </c>
      <c r="D29" s="82">
        <v>0.9</v>
      </c>
      <c r="E29" s="82"/>
      <c r="F29" s="82"/>
      <c r="G29" s="82"/>
      <c r="H29" s="89">
        <f t="shared" si="4"/>
        <v>0</v>
      </c>
      <c r="I29" s="192">
        <f t="shared" si="5"/>
        <v>0</v>
      </c>
      <c r="J29" s="192">
        <f t="shared" si="6"/>
        <v>0</v>
      </c>
      <c r="K29" s="82"/>
      <c r="L29" s="82"/>
      <c r="M29" s="82"/>
      <c r="N29" s="82"/>
      <c r="O29" s="82"/>
      <c r="P29" s="82"/>
      <c r="Q29" s="82"/>
      <c r="R29" s="82"/>
      <c r="S29" s="5">
        <f>C29+I29-J29</f>
        <v>0.9</v>
      </c>
      <c r="T29" s="5">
        <f>D29+K29-L29</f>
        <v>0.9</v>
      </c>
      <c r="U29" s="5">
        <f>E29+M29-N29</f>
        <v>0</v>
      </c>
      <c r="V29" s="5">
        <f>F29+O29-P29</f>
        <v>0</v>
      </c>
      <c r="W29" s="5">
        <f>G29+Q29-R29</f>
        <v>0</v>
      </c>
      <c r="Y29" s="94">
        <f>S29-'3 priedas_asignavimai'!AG127</f>
        <v>0</v>
      </c>
    </row>
    <row r="30" spans="1:25" s="15" customFormat="1" x14ac:dyDescent="0.25">
      <c r="A30" s="3" t="s">
        <v>10</v>
      </c>
      <c r="B30" s="72" t="s">
        <v>239</v>
      </c>
      <c r="C30" s="89">
        <f t="shared" si="0"/>
        <v>17.7</v>
      </c>
      <c r="D30" s="85">
        <f>D31+D32</f>
        <v>17.5</v>
      </c>
      <c r="E30" s="85">
        <f t="shared" ref="E30:R30" si="20">E31+E32</f>
        <v>0.2</v>
      </c>
      <c r="F30" s="85">
        <f t="shared" si="20"/>
        <v>0</v>
      </c>
      <c r="G30" s="85">
        <f t="shared" si="20"/>
        <v>0</v>
      </c>
      <c r="H30" s="89">
        <f t="shared" si="4"/>
        <v>0</v>
      </c>
      <c r="I30" s="192">
        <f t="shared" si="5"/>
        <v>0</v>
      </c>
      <c r="J30" s="192">
        <f t="shared" si="6"/>
        <v>0</v>
      </c>
      <c r="K30" s="85">
        <f t="shared" si="20"/>
        <v>0</v>
      </c>
      <c r="L30" s="85">
        <f t="shared" si="20"/>
        <v>0</v>
      </c>
      <c r="M30" s="85">
        <f t="shared" si="20"/>
        <v>0</v>
      </c>
      <c r="N30" s="85">
        <f t="shared" si="20"/>
        <v>0</v>
      </c>
      <c r="O30" s="85">
        <f t="shared" si="20"/>
        <v>0</v>
      </c>
      <c r="P30" s="85">
        <f t="shared" si="20"/>
        <v>0</v>
      </c>
      <c r="Q30" s="85">
        <f t="shared" si="20"/>
        <v>0</v>
      </c>
      <c r="R30" s="85">
        <f t="shared" si="20"/>
        <v>0</v>
      </c>
      <c r="S30" s="67">
        <f>S31+S32</f>
        <v>17.7</v>
      </c>
      <c r="T30" s="67">
        <f>T31+T32</f>
        <v>17.5</v>
      </c>
      <c r="U30" s="67">
        <f t="shared" ref="U30:W30" si="21">U31+U32</f>
        <v>0.2</v>
      </c>
      <c r="V30" s="67">
        <f t="shared" si="21"/>
        <v>0</v>
      </c>
      <c r="W30" s="67">
        <f t="shared" si="21"/>
        <v>0</v>
      </c>
      <c r="Y30" s="95"/>
    </row>
    <row r="31" spans="1:25" x14ac:dyDescent="0.25">
      <c r="A31" s="8"/>
      <c r="B31" s="12" t="s">
        <v>457</v>
      </c>
      <c r="C31" s="90">
        <f t="shared" si="0"/>
        <v>1</v>
      </c>
      <c r="D31" s="82">
        <v>1</v>
      </c>
      <c r="E31" s="82"/>
      <c r="F31" s="82"/>
      <c r="G31" s="82"/>
      <c r="H31" s="89">
        <f t="shared" si="4"/>
        <v>0</v>
      </c>
      <c r="I31" s="192">
        <f t="shared" si="5"/>
        <v>0</v>
      </c>
      <c r="J31" s="192">
        <f t="shared" si="6"/>
        <v>0</v>
      </c>
      <c r="K31" s="82"/>
      <c r="L31" s="82"/>
      <c r="M31" s="82"/>
      <c r="N31" s="82"/>
      <c r="O31" s="82"/>
      <c r="P31" s="82"/>
      <c r="Q31" s="82"/>
      <c r="R31" s="82"/>
      <c r="S31" s="5">
        <f>C31+I31-J31</f>
        <v>1</v>
      </c>
      <c r="T31" s="5">
        <f>D31+K31-L31</f>
        <v>1</v>
      </c>
      <c r="U31" s="5">
        <f>E31+M31-N31</f>
        <v>0</v>
      </c>
      <c r="V31" s="5">
        <f>F31+O31-P31</f>
        <v>0</v>
      </c>
      <c r="W31" s="5">
        <f>G31+Q31-R31</f>
        <v>0</v>
      </c>
      <c r="Y31" s="94">
        <f>S31-'3 priedas_asignavimai'!AG131</f>
        <v>0</v>
      </c>
    </row>
    <row r="32" spans="1:25" x14ac:dyDescent="0.25">
      <c r="A32" s="8"/>
      <c r="B32" s="12" t="s">
        <v>458</v>
      </c>
      <c r="C32" s="90">
        <f t="shared" si="0"/>
        <v>16.7</v>
      </c>
      <c r="D32" s="82">
        <v>16.5</v>
      </c>
      <c r="E32" s="82">
        <v>0.2</v>
      </c>
      <c r="F32" s="82"/>
      <c r="G32" s="82"/>
      <c r="H32" s="89">
        <f t="shared" si="4"/>
        <v>0</v>
      </c>
      <c r="I32" s="192">
        <f t="shared" si="5"/>
        <v>0</v>
      </c>
      <c r="J32" s="192">
        <f t="shared" si="6"/>
        <v>0</v>
      </c>
      <c r="K32" s="82"/>
      <c r="L32" s="82"/>
      <c r="M32" s="82"/>
      <c r="N32" s="82"/>
      <c r="O32" s="82"/>
      <c r="P32" s="82"/>
      <c r="Q32" s="82"/>
      <c r="R32" s="82"/>
      <c r="S32" s="5">
        <f>C32+I32-J32</f>
        <v>16.7</v>
      </c>
      <c r="T32" s="5">
        <f>D32+K32-L32</f>
        <v>16.5</v>
      </c>
      <c r="U32" s="5">
        <f>E32+M32-N32</f>
        <v>0.2</v>
      </c>
      <c r="V32" s="5">
        <f>F32+O32-P32</f>
        <v>0</v>
      </c>
      <c r="W32" s="5">
        <f>G32+Q32-R32</f>
        <v>0</v>
      </c>
      <c r="Y32" s="94">
        <f>S32-'3 priedas_asignavimai'!AG134</f>
        <v>0</v>
      </c>
    </row>
    <row r="33" spans="1:25" s="15" customFormat="1" x14ac:dyDescent="0.25">
      <c r="A33" s="3" t="s">
        <v>11</v>
      </c>
      <c r="B33" s="72" t="s">
        <v>240</v>
      </c>
      <c r="C33" s="89">
        <f t="shared" si="0"/>
        <v>2.5</v>
      </c>
      <c r="D33" s="85">
        <f>D34</f>
        <v>1.9</v>
      </c>
      <c r="E33" s="85">
        <f t="shared" ref="E33:R33" si="22">E34</f>
        <v>0.6</v>
      </c>
      <c r="F33" s="85">
        <f t="shared" si="22"/>
        <v>0</v>
      </c>
      <c r="G33" s="85">
        <f t="shared" si="22"/>
        <v>0</v>
      </c>
      <c r="H33" s="89">
        <f t="shared" si="4"/>
        <v>0</v>
      </c>
      <c r="I33" s="192">
        <f t="shared" si="5"/>
        <v>0</v>
      </c>
      <c r="J33" s="192">
        <f t="shared" si="6"/>
        <v>0</v>
      </c>
      <c r="K33" s="85">
        <f t="shared" si="22"/>
        <v>0</v>
      </c>
      <c r="L33" s="85">
        <f t="shared" si="22"/>
        <v>0</v>
      </c>
      <c r="M33" s="85">
        <f t="shared" si="22"/>
        <v>0</v>
      </c>
      <c r="N33" s="85">
        <f t="shared" si="22"/>
        <v>0</v>
      </c>
      <c r="O33" s="85">
        <f t="shared" si="22"/>
        <v>0</v>
      </c>
      <c r="P33" s="85">
        <f t="shared" si="22"/>
        <v>0</v>
      </c>
      <c r="Q33" s="85">
        <f t="shared" si="22"/>
        <v>0</v>
      </c>
      <c r="R33" s="85">
        <f t="shared" si="22"/>
        <v>0</v>
      </c>
      <c r="S33" s="67">
        <f>S34</f>
        <v>2.5</v>
      </c>
      <c r="T33" s="67">
        <f>T34</f>
        <v>1.9</v>
      </c>
      <c r="U33" s="67">
        <f t="shared" ref="U33:W33" si="23">U34</f>
        <v>0.6</v>
      </c>
      <c r="V33" s="67">
        <f t="shared" si="23"/>
        <v>0</v>
      </c>
      <c r="W33" s="67">
        <f t="shared" si="23"/>
        <v>0</v>
      </c>
      <c r="Y33" s="95"/>
    </row>
    <row r="34" spans="1:25" x14ac:dyDescent="0.25">
      <c r="A34" s="8"/>
      <c r="B34" s="12" t="s">
        <v>458</v>
      </c>
      <c r="C34" s="90">
        <f t="shared" si="0"/>
        <v>2.5</v>
      </c>
      <c r="D34" s="82">
        <v>1.9</v>
      </c>
      <c r="E34" s="82">
        <v>0.6</v>
      </c>
      <c r="F34" s="82"/>
      <c r="G34" s="82"/>
      <c r="H34" s="89">
        <f t="shared" si="4"/>
        <v>0</v>
      </c>
      <c r="I34" s="192">
        <f t="shared" si="5"/>
        <v>0</v>
      </c>
      <c r="J34" s="192">
        <f t="shared" si="6"/>
        <v>0</v>
      </c>
      <c r="K34" s="82"/>
      <c r="L34" s="82"/>
      <c r="M34" s="82"/>
      <c r="N34" s="82"/>
      <c r="O34" s="82"/>
      <c r="P34" s="82"/>
      <c r="Q34" s="82"/>
      <c r="R34" s="82"/>
      <c r="S34" s="5">
        <f>C34+I34-J34</f>
        <v>2.5</v>
      </c>
      <c r="T34" s="5">
        <f>D34+K34-L34</f>
        <v>1.9</v>
      </c>
      <c r="U34" s="5">
        <f>E34+M34-N34</f>
        <v>0.6</v>
      </c>
      <c r="V34" s="5">
        <f>F34+O34-P34</f>
        <v>0</v>
      </c>
      <c r="W34" s="5">
        <f>G34+Q34-R34</f>
        <v>0</v>
      </c>
      <c r="Y34" s="94">
        <f>S34-'3 priedas_asignavimai'!AG141</f>
        <v>0</v>
      </c>
    </row>
    <row r="35" spans="1:25" s="15" customFormat="1" x14ac:dyDescent="0.25">
      <c r="A35" s="3" t="s">
        <v>12</v>
      </c>
      <c r="B35" s="72" t="s">
        <v>241</v>
      </c>
      <c r="C35" s="89">
        <f t="shared" si="0"/>
        <v>18.8</v>
      </c>
      <c r="D35" s="85">
        <f>D36+D37</f>
        <v>18.3</v>
      </c>
      <c r="E35" s="85">
        <f t="shared" ref="E35:R35" si="24">E36+E37</f>
        <v>0.5</v>
      </c>
      <c r="F35" s="85">
        <f t="shared" si="24"/>
        <v>0</v>
      </c>
      <c r="G35" s="85">
        <f t="shared" si="24"/>
        <v>0</v>
      </c>
      <c r="H35" s="89">
        <f t="shared" si="4"/>
        <v>0</v>
      </c>
      <c r="I35" s="192">
        <f t="shared" si="5"/>
        <v>0</v>
      </c>
      <c r="J35" s="192">
        <f t="shared" si="6"/>
        <v>0</v>
      </c>
      <c r="K35" s="85">
        <f t="shared" si="24"/>
        <v>0</v>
      </c>
      <c r="L35" s="85">
        <f t="shared" si="24"/>
        <v>0</v>
      </c>
      <c r="M35" s="85">
        <f t="shared" si="24"/>
        <v>0</v>
      </c>
      <c r="N35" s="85">
        <f t="shared" si="24"/>
        <v>0</v>
      </c>
      <c r="O35" s="85">
        <f t="shared" si="24"/>
        <v>0</v>
      </c>
      <c r="P35" s="85">
        <f t="shared" si="24"/>
        <v>0</v>
      </c>
      <c r="Q35" s="85">
        <f t="shared" si="24"/>
        <v>0</v>
      </c>
      <c r="R35" s="85">
        <f t="shared" si="24"/>
        <v>0</v>
      </c>
      <c r="S35" s="67">
        <f>S36+S37</f>
        <v>18.8</v>
      </c>
      <c r="T35" s="67">
        <f>T36+T37</f>
        <v>18.3</v>
      </c>
      <c r="U35" s="67">
        <f t="shared" ref="U35:W35" si="25">U36+U37</f>
        <v>0.5</v>
      </c>
      <c r="V35" s="67">
        <f t="shared" si="25"/>
        <v>0</v>
      </c>
      <c r="W35" s="67">
        <f t="shared" si="25"/>
        <v>0</v>
      </c>
      <c r="Y35" s="95"/>
    </row>
    <row r="36" spans="1:25" x14ac:dyDescent="0.25">
      <c r="A36" s="8"/>
      <c r="B36" s="12" t="s">
        <v>457</v>
      </c>
      <c r="C36" s="90">
        <f t="shared" si="0"/>
        <v>7</v>
      </c>
      <c r="D36" s="82">
        <v>7</v>
      </c>
      <c r="E36" s="82"/>
      <c r="F36" s="82"/>
      <c r="G36" s="82"/>
      <c r="H36" s="89">
        <f t="shared" si="4"/>
        <v>0</v>
      </c>
      <c r="I36" s="192">
        <f t="shared" si="5"/>
        <v>0</v>
      </c>
      <c r="J36" s="192">
        <f t="shared" si="6"/>
        <v>0</v>
      </c>
      <c r="K36" s="82"/>
      <c r="L36" s="82"/>
      <c r="M36" s="82"/>
      <c r="N36" s="82"/>
      <c r="O36" s="82"/>
      <c r="P36" s="82"/>
      <c r="Q36" s="82"/>
      <c r="R36" s="82"/>
      <c r="S36" s="5">
        <f>C36+I36-J36</f>
        <v>7</v>
      </c>
      <c r="T36" s="5">
        <f>D36+K36-L36</f>
        <v>7</v>
      </c>
      <c r="U36" s="5">
        <f>E36+M36-N36</f>
        <v>0</v>
      </c>
      <c r="V36" s="5">
        <f>F36+O36-P36</f>
        <v>0</v>
      </c>
      <c r="W36" s="5">
        <f>G36+Q36-R36</f>
        <v>0</v>
      </c>
      <c r="Y36" s="94">
        <f>S36-'3 priedas_asignavimai'!AG145</f>
        <v>0</v>
      </c>
    </row>
    <row r="37" spans="1:25" x14ac:dyDescent="0.25">
      <c r="A37" s="8"/>
      <c r="B37" s="12" t="s">
        <v>458</v>
      </c>
      <c r="C37" s="90">
        <f t="shared" si="0"/>
        <v>11.8</v>
      </c>
      <c r="D37" s="82">
        <v>11.3</v>
      </c>
      <c r="E37" s="82">
        <v>0.5</v>
      </c>
      <c r="F37" s="82"/>
      <c r="G37" s="82"/>
      <c r="H37" s="89">
        <f t="shared" si="4"/>
        <v>0</v>
      </c>
      <c r="I37" s="192">
        <f t="shared" si="5"/>
        <v>0</v>
      </c>
      <c r="J37" s="192">
        <f t="shared" si="6"/>
        <v>0</v>
      </c>
      <c r="K37" s="82"/>
      <c r="L37" s="82"/>
      <c r="M37" s="82"/>
      <c r="N37" s="82"/>
      <c r="O37" s="82"/>
      <c r="P37" s="82"/>
      <c r="Q37" s="82"/>
      <c r="R37" s="82"/>
      <c r="S37" s="5">
        <f>C37+I37-J37</f>
        <v>11.8</v>
      </c>
      <c r="T37" s="5">
        <f>D37+K37-L37</f>
        <v>11.3</v>
      </c>
      <c r="U37" s="5">
        <f>E37+M37-N37</f>
        <v>0.5</v>
      </c>
      <c r="V37" s="5">
        <f>F37+O37-P37</f>
        <v>0</v>
      </c>
      <c r="W37" s="5">
        <f>G37+Q37-R37</f>
        <v>0</v>
      </c>
      <c r="Y37" s="94">
        <f>S37-'3 priedas_asignavimai'!AG148</f>
        <v>0</v>
      </c>
    </row>
    <row r="38" spans="1:25" s="15" customFormat="1" x14ac:dyDescent="0.25">
      <c r="A38" s="3" t="s">
        <v>13</v>
      </c>
      <c r="B38" s="72" t="s">
        <v>242</v>
      </c>
      <c r="C38" s="89">
        <f t="shared" si="0"/>
        <v>0.7</v>
      </c>
      <c r="D38" s="85">
        <f>D39+D40</f>
        <v>0.5</v>
      </c>
      <c r="E38" s="85">
        <f t="shared" ref="E38:R38" si="26">E39+E40</f>
        <v>0.2</v>
      </c>
      <c r="F38" s="85">
        <f t="shared" si="26"/>
        <v>0</v>
      </c>
      <c r="G38" s="85">
        <f t="shared" si="26"/>
        <v>0</v>
      </c>
      <c r="H38" s="89">
        <f t="shared" si="4"/>
        <v>0</v>
      </c>
      <c r="I38" s="192">
        <f t="shared" si="5"/>
        <v>0</v>
      </c>
      <c r="J38" s="192">
        <f t="shared" si="6"/>
        <v>0</v>
      </c>
      <c r="K38" s="85">
        <f t="shared" si="26"/>
        <v>0</v>
      </c>
      <c r="L38" s="85">
        <f t="shared" si="26"/>
        <v>0</v>
      </c>
      <c r="M38" s="85">
        <f t="shared" si="26"/>
        <v>0</v>
      </c>
      <c r="N38" s="85">
        <f t="shared" si="26"/>
        <v>0</v>
      </c>
      <c r="O38" s="85">
        <f t="shared" si="26"/>
        <v>0</v>
      </c>
      <c r="P38" s="85">
        <f t="shared" si="26"/>
        <v>0</v>
      </c>
      <c r="Q38" s="85">
        <f t="shared" si="26"/>
        <v>0</v>
      </c>
      <c r="R38" s="85">
        <f t="shared" si="26"/>
        <v>0</v>
      </c>
      <c r="S38" s="67">
        <f>S39+S40</f>
        <v>0.7</v>
      </c>
      <c r="T38" s="67">
        <f>T39+T40</f>
        <v>0.5</v>
      </c>
      <c r="U38" s="67">
        <f t="shared" ref="U38:W38" si="27">U39+U40</f>
        <v>0.2</v>
      </c>
      <c r="V38" s="67">
        <f t="shared" si="27"/>
        <v>0</v>
      </c>
      <c r="W38" s="67">
        <f t="shared" si="27"/>
        <v>0</v>
      </c>
      <c r="Y38" s="95"/>
    </row>
    <row r="39" spans="1:25" x14ac:dyDescent="0.25">
      <c r="A39" s="8"/>
      <c r="B39" s="12" t="s">
        <v>457</v>
      </c>
      <c r="C39" s="90">
        <f t="shared" si="0"/>
        <v>0.5</v>
      </c>
      <c r="D39" s="82">
        <v>0.5</v>
      </c>
      <c r="E39" s="82"/>
      <c r="F39" s="82"/>
      <c r="G39" s="82"/>
      <c r="H39" s="89">
        <f t="shared" si="4"/>
        <v>0</v>
      </c>
      <c r="I39" s="192">
        <f t="shared" si="5"/>
        <v>0</v>
      </c>
      <c r="J39" s="192">
        <f t="shared" si="6"/>
        <v>0</v>
      </c>
      <c r="K39" s="82"/>
      <c r="L39" s="82"/>
      <c r="M39" s="82"/>
      <c r="N39" s="82"/>
      <c r="O39" s="82"/>
      <c r="P39" s="82"/>
      <c r="Q39" s="82"/>
      <c r="R39" s="82"/>
      <c r="S39" s="5">
        <f>C39+I39-J39</f>
        <v>0.5</v>
      </c>
      <c r="T39" s="5">
        <f>D39+K39-L39</f>
        <v>0.5</v>
      </c>
      <c r="U39" s="5">
        <f>E39+M39-N39</f>
        <v>0</v>
      </c>
      <c r="V39" s="5">
        <f>F39+O39-P39</f>
        <v>0</v>
      </c>
      <c r="W39" s="5">
        <f>G39+Q39-R39</f>
        <v>0</v>
      </c>
      <c r="Y39" s="94">
        <f>S39-'3 priedas_asignavimai'!AG152</f>
        <v>0</v>
      </c>
    </row>
    <row r="40" spans="1:25" x14ac:dyDescent="0.25">
      <c r="A40" s="8"/>
      <c r="B40" s="12" t="s">
        <v>458</v>
      </c>
      <c r="C40" s="90">
        <f t="shared" si="0"/>
        <v>0.2</v>
      </c>
      <c r="D40" s="82"/>
      <c r="E40" s="82">
        <v>0.2</v>
      </c>
      <c r="F40" s="82"/>
      <c r="G40" s="82"/>
      <c r="H40" s="89">
        <f t="shared" si="4"/>
        <v>0</v>
      </c>
      <c r="I40" s="192">
        <f t="shared" si="5"/>
        <v>0</v>
      </c>
      <c r="J40" s="192">
        <f t="shared" si="6"/>
        <v>0</v>
      </c>
      <c r="K40" s="82"/>
      <c r="L40" s="82"/>
      <c r="M40" s="82"/>
      <c r="N40" s="82"/>
      <c r="O40" s="82"/>
      <c r="P40" s="82"/>
      <c r="Q40" s="82"/>
      <c r="R40" s="82"/>
      <c r="S40" s="5">
        <f>C40+I40-J40</f>
        <v>0.2</v>
      </c>
      <c r="T40" s="5">
        <f>D40+K40-L40</f>
        <v>0</v>
      </c>
      <c r="U40" s="5">
        <f>E40+M40-N40</f>
        <v>0.2</v>
      </c>
      <c r="V40" s="5">
        <f>F40+O40-P40</f>
        <v>0</v>
      </c>
      <c r="W40" s="5">
        <f>G40+Q40-R40</f>
        <v>0</v>
      </c>
      <c r="Y40" s="94">
        <f>S40-'3 priedas_asignavimai'!AG155</f>
        <v>0</v>
      </c>
    </row>
    <row r="41" spans="1:25" s="15" customFormat="1" x14ac:dyDescent="0.25">
      <c r="A41" s="3" t="s">
        <v>14</v>
      </c>
      <c r="B41" s="72" t="s">
        <v>243</v>
      </c>
      <c r="C41" s="89">
        <f t="shared" si="0"/>
        <v>1.6</v>
      </c>
      <c r="D41" s="85">
        <f>D42+D43</f>
        <v>1.4000000000000001</v>
      </c>
      <c r="E41" s="85">
        <f t="shared" ref="E41:R41" si="28">E42+E43</f>
        <v>0.2</v>
      </c>
      <c r="F41" s="85">
        <f t="shared" si="28"/>
        <v>0</v>
      </c>
      <c r="G41" s="85">
        <f t="shared" si="28"/>
        <v>0</v>
      </c>
      <c r="H41" s="89">
        <f t="shared" si="4"/>
        <v>0</v>
      </c>
      <c r="I41" s="192">
        <f t="shared" si="5"/>
        <v>0</v>
      </c>
      <c r="J41" s="192">
        <f t="shared" si="6"/>
        <v>0</v>
      </c>
      <c r="K41" s="85">
        <f t="shared" si="28"/>
        <v>0</v>
      </c>
      <c r="L41" s="85">
        <f t="shared" si="28"/>
        <v>0</v>
      </c>
      <c r="M41" s="85">
        <f t="shared" si="28"/>
        <v>0</v>
      </c>
      <c r="N41" s="85">
        <f t="shared" si="28"/>
        <v>0</v>
      </c>
      <c r="O41" s="85">
        <f t="shared" si="28"/>
        <v>0</v>
      </c>
      <c r="P41" s="85">
        <f t="shared" si="28"/>
        <v>0</v>
      </c>
      <c r="Q41" s="85">
        <f t="shared" si="28"/>
        <v>0</v>
      </c>
      <c r="R41" s="85">
        <f t="shared" si="28"/>
        <v>0</v>
      </c>
      <c r="S41" s="67">
        <f>S42+S43</f>
        <v>1.6</v>
      </c>
      <c r="T41" s="67">
        <f>T42+T43</f>
        <v>1.4000000000000001</v>
      </c>
      <c r="U41" s="67">
        <f t="shared" ref="U41:W41" si="29">U42+U43</f>
        <v>0.2</v>
      </c>
      <c r="V41" s="67">
        <f t="shared" si="29"/>
        <v>0</v>
      </c>
      <c r="W41" s="67">
        <f t="shared" si="29"/>
        <v>0</v>
      </c>
      <c r="Y41" s="95"/>
    </row>
    <row r="42" spans="1:25" x14ac:dyDescent="0.25">
      <c r="A42" s="8"/>
      <c r="B42" s="12" t="s">
        <v>457</v>
      </c>
      <c r="C42" s="90">
        <f t="shared" si="0"/>
        <v>0.1</v>
      </c>
      <c r="D42" s="82">
        <v>0.1</v>
      </c>
      <c r="E42" s="82"/>
      <c r="F42" s="82"/>
      <c r="G42" s="82"/>
      <c r="H42" s="89">
        <f t="shared" si="4"/>
        <v>0</v>
      </c>
      <c r="I42" s="192">
        <f t="shared" si="5"/>
        <v>0</v>
      </c>
      <c r="J42" s="192">
        <f t="shared" si="6"/>
        <v>0</v>
      </c>
      <c r="K42" s="82"/>
      <c r="L42" s="82"/>
      <c r="M42" s="82"/>
      <c r="N42" s="82"/>
      <c r="O42" s="82"/>
      <c r="P42" s="82"/>
      <c r="Q42" s="82"/>
      <c r="R42" s="82"/>
      <c r="S42" s="5">
        <f>C42+I42-J42</f>
        <v>0.1</v>
      </c>
      <c r="T42" s="5">
        <f>D42+K42-L42</f>
        <v>0.1</v>
      </c>
      <c r="U42" s="5">
        <f>E42+M42-N42</f>
        <v>0</v>
      </c>
      <c r="V42" s="5">
        <f>F42+O42-P42</f>
        <v>0</v>
      </c>
      <c r="W42" s="5">
        <f>G42+Q42-R42</f>
        <v>0</v>
      </c>
      <c r="Y42" s="94">
        <f>S42-'3 priedas_asignavimai'!AG159</f>
        <v>0</v>
      </c>
    </row>
    <row r="43" spans="1:25" x14ac:dyDescent="0.25">
      <c r="A43" s="8"/>
      <c r="B43" s="12" t="s">
        <v>458</v>
      </c>
      <c r="C43" s="90">
        <f t="shared" si="0"/>
        <v>1.5</v>
      </c>
      <c r="D43" s="82">
        <v>1.3</v>
      </c>
      <c r="E43" s="82">
        <v>0.2</v>
      </c>
      <c r="F43" s="82"/>
      <c r="G43" s="82"/>
      <c r="H43" s="89">
        <f t="shared" si="4"/>
        <v>0</v>
      </c>
      <c r="I43" s="192">
        <f t="shared" si="5"/>
        <v>0</v>
      </c>
      <c r="J43" s="192">
        <f t="shared" si="6"/>
        <v>0</v>
      </c>
      <c r="K43" s="82"/>
      <c r="L43" s="82"/>
      <c r="M43" s="82"/>
      <c r="N43" s="82"/>
      <c r="O43" s="82"/>
      <c r="P43" s="82"/>
      <c r="Q43" s="82"/>
      <c r="R43" s="82"/>
      <c r="S43" s="5">
        <f>C43+I43-J43</f>
        <v>1.5</v>
      </c>
      <c r="T43" s="5">
        <f>D43+K43-L43</f>
        <v>1.3</v>
      </c>
      <c r="U43" s="5">
        <f>E43+M43-N43</f>
        <v>0.2</v>
      </c>
      <c r="V43" s="5">
        <f>F43+O43-P43</f>
        <v>0</v>
      </c>
      <c r="W43" s="5">
        <f>G43+Q43-R43</f>
        <v>0</v>
      </c>
      <c r="Y43" s="94">
        <f>S43-'3 priedas_asignavimai'!AG162</f>
        <v>0</v>
      </c>
    </row>
    <row r="44" spans="1:25" s="15" customFormat="1" x14ac:dyDescent="0.25">
      <c r="A44" s="3" t="s">
        <v>15</v>
      </c>
      <c r="B44" s="72" t="s">
        <v>244</v>
      </c>
      <c r="C44" s="89">
        <f t="shared" ref="C44:C75" si="30">D44+E44+F44+G44</f>
        <v>0.9</v>
      </c>
      <c r="D44" s="85">
        <f>D45</f>
        <v>0</v>
      </c>
      <c r="E44" s="85">
        <f t="shared" ref="E44:R44" si="31">E45</f>
        <v>0.9</v>
      </c>
      <c r="F44" s="85">
        <f t="shared" si="31"/>
        <v>0</v>
      </c>
      <c r="G44" s="85">
        <f t="shared" si="31"/>
        <v>0</v>
      </c>
      <c r="H44" s="89">
        <f t="shared" si="4"/>
        <v>0</v>
      </c>
      <c r="I44" s="192">
        <f t="shared" si="5"/>
        <v>0</v>
      </c>
      <c r="J44" s="192">
        <f t="shared" si="6"/>
        <v>0</v>
      </c>
      <c r="K44" s="85">
        <f t="shared" si="31"/>
        <v>0</v>
      </c>
      <c r="L44" s="85">
        <f t="shared" si="31"/>
        <v>0</v>
      </c>
      <c r="M44" s="85">
        <f t="shared" si="31"/>
        <v>0</v>
      </c>
      <c r="N44" s="85">
        <f t="shared" si="31"/>
        <v>0</v>
      </c>
      <c r="O44" s="85">
        <f t="shared" si="31"/>
        <v>0</v>
      </c>
      <c r="P44" s="85">
        <f t="shared" si="31"/>
        <v>0</v>
      </c>
      <c r="Q44" s="85">
        <f t="shared" si="31"/>
        <v>0</v>
      </c>
      <c r="R44" s="85">
        <f t="shared" si="31"/>
        <v>0</v>
      </c>
      <c r="S44" s="67">
        <f>S45</f>
        <v>0.9</v>
      </c>
      <c r="T44" s="67">
        <f>T45</f>
        <v>0</v>
      </c>
      <c r="U44" s="67">
        <f t="shared" ref="U44:W44" si="32">U45</f>
        <v>0.9</v>
      </c>
      <c r="V44" s="67">
        <f t="shared" si="32"/>
        <v>0</v>
      </c>
      <c r="W44" s="67">
        <f t="shared" si="32"/>
        <v>0</v>
      </c>
      <c r="Y44" s="95"/>
    </row>
    <row r="45" spans="1:25" x14ac:dyDescent="0.25">
      <c r="A45" s="8"/>
      <c r="B45" s="12" t="s">
        <v>458</v>
      </c>
      <c r="C45" s="90">
        <f t="shared" si="30"/>
        <v>0.9</v>
      </c>
      <c r="D45" s="82"/>
      <c r="E45" s="82">
        <v>0.9</v>
      </c>
      <c r="F45" s="82"/>
      <c r="G45" s="82"/>
      <c r="H45" s="89">
        <f t="shared" si="4"/>
        <v>0</v>
      </c>
      <c r="I45" s="192">
        <f t="shared" si="5"/>
        <v>0</v>
      </c>
      <c r="J45" s="192">
        <f t="shared" si="6"/>
        <v>0</v>
      </c>
      <c r="K45" s="82"/>
      <c r="L45" s="82"/>
      <c r="M45" s="82"/>
      <c r="N45" s="82"/>
      <c r="O45" s="82"/>
      <c r="P45" s="82"/>
      <c r="Q45" s="82"/>
      <c r="R45" s="82"/>
      <c r="S45" s="5">
        <f>C45+I45-J45</f>
        <v>0.9</v>
      </c>
      <c r="T45" s="5">
        <f>D45+K45-L45</f>
        <v>0</v>
      </c>
      <c r="U45" s="5">
        <f>E45+M45-N45</f>
        <v>0.9</v>
      </c>
      <c r="V45" s="5">
        <f>F45+O45-P45</f>
        <v>0</v>
      </c>
      <c r="W45" s="5">
        <f>G45+Q45-R45</f>
        <v>0</v>
      </c>
      <c r="Y45" s="94">
        <f>S45-'3 priedas_asignavimai'!AG169</f>
        <v>0</v>
      </c>
    </row>
    <row r="46" spans="1:25" x14ac:dyDescent="0.25">
      <c r="A46" s="3" t="s">
        <v>16</v>
      </c>
      <c r="B46" s="72" t="s">
        <v>246</v>
      </c>
      <c r="C46" s="89">
        <f t="shared" si="30"/>
        <v>1.5</v>
      </c>
      <c r="D46" s="85">
        <f>D47</f>
        <v>1.5</v>
      </c>
      <c r="E46" s="85">
        <f t="shared" ref="E46:R46" si="33">E47</f>
        <v>0</v>
      </c>
      <c r="F46" s="85">
        <f t="shared" si="33"/>
        <v>0</v>
      </c>
      <c r="G46" s="85">
        <f t="shared" si="33"/>
        <v>0</v>
      </c>
      <c r="H46" s="89">
        <f t="shared" si="4"/>
        <v>0</v>
      </c>
      <c r="I46" s="192">
        <f t="shared" si="5"/>
        <v>0</v>
      </c>
      <c r="J46" s="192">
        <f t="shared" si="6"/>
        <v>0</v>
      </c>
      <c r="K46" s="85">
        <f t="shared" si="33"/>
        <v>0</v>
      </c>
      <c r="L46" s="85">
        <f t="shared" si="33"/>
        <v>0</v>
      </c>
      <c r="M46" s="85">
        <f t="shared" si="33"/>
        <v>0</v>
      </c>
      <c r="N46" s="85">
        <f t="shared" si="33"/>
        <v>0</v>
      </c>
      <c r="O46" s="85">
        <f t="shared" si="33"/>
        <v>0</v>
      </c>
      <c r="P46" s="85">
        <f t="shared" si="33"/>
        <v>0</v>
      </c>
      <c r="Q46" s="85">
        <f t="shared" si="33"/>
        <v>0</v>
      </c>
      <c r="R46" s="85">
        <f t="shared" si="33"/>
        <v>0</v>
      </c>
      <c r="S46" s="67">
        <f>S47</f>
        <v>1.5</v>
      </c>
      <c r="T46" s="67">
        <f>T47</f>
        <v>1.5</v>
      </c>
      <c r="U46" s="67">
        <f t="shared" ref="U46:W46" si="34">U47</f>
        <v>0</v>
      </c>
      <c r="V46" s="67">
        <f t="shared" si="34"/>
        <v>0</v>
      </c>
      <c r="W46" s="67">
        <f t="shared" si="34"/>
        <v>0</v>
      </c>
      <c r="Y46" s="94"/>
    </row>
    <row r="47" spans="1:25" x14ac:dyDescent="0.25">
      <c r="A47" s="16"/>
      <c r="B47" s="12" t="s">
        <v>458</v>
      </c>
      <c r="C47" s="90">
        <f t="shared" si="30"/>
        <v>1.5</v>
      </c>
      <c r="D47" s="82">
        <v>1.5</v>
      </c>
      <c r="E47" s="82"/>
      <c r="F47" s="82"/>
      <c r="G47" s="82"/>
      <c r="H47" s="89">
        <f t="shared" si="4"/>
        <v>0</v>
      </c>
      <c r="I47" s="192">
        <f t="shared" si="5"/>
        <v>0</v>
      </c>
      <c r="J47" s="192">
        <f t="shared" si="6"/>
        <v>0</v>
      </c>
      <c r="K47" s="82"/>
      <c r="L47" s="82"/>
      <c r="M47" s="82"/>
      <c r="N47" s="82"/>
      <c r="O47" s="82"/>
      <c r="P47" s="82"/>
      <c r="Q47" s="82"/>
      <c r="R47" s="82"/>
      <c r="S47" s="5">
        <f>C47+I47-J47</f>
        <v>1.5</v>
      </c>
      <c r="T47" s="5">
        <f>D47+K47-L47</f>
        <v>1.5</v>
      </c>
      <c r="U47" s="5">
        <f>E47+M47-N47</f>
        <v>0</v>
      </c>
      <c r="V47" s="5">
        <f>F47+O47-P47</f>
        <v>0</v>
      </c>
      <c r="W47" s="5">
        <f>G47+Q47-R47</f>
        <v>0</v>
      </c>
      <c r="Y47" s="94">
        <f>S47-'3 priedas_asignavimai'!AG175</f>
        <v>0</v>
      </c>
    </row>
    <row r="48" spans="1:25" x14ac:dyDescent="0.25">
      <c r="A48" s="18" t="s">
        <v>17</v>
      </c>
      <c r="B48" s="72" t="s">
        <v>247</v>
      </c>
      <c r="C48" s="89">
        <f t="shared" si="30"/>
        <v>4.0999999999999996</v>
      </c>
      <c r="D48" s="85">
        <f t="shared" ref="D48:R48" si="35">D49</f>
        <v>0</v>
      </c>
      <c r="E48" s="85">
        <f t="shared" si="35"/>
        <v>4.0999999999999996</v>
      </c>
      <c r="F48" s="85">
        <f t="shared" si="35"/>
        <v>0</v>
      </c>
      <c r="G48" s="85">
        <f t="shared" si="35"/>
        <v>0</v>
      </c>
      <c r="H48" s="89">
        <f t="shared" si="4"/>
        <v>0</v>
      </c>
      <c r="I48" s="192">
        <f t="shared" si="5"/>
        <v>0</v>
      </c>
      <c r="J48" s="192">
        <f t="shared" si="6"/>
        <v>0</v>
      </c>
      <c r="K48" s="85">
        <f t="shared" si="35"/>
        <v>0</v>
      </c>
      <c r="L48" s="85">
        <f t="shared" si="35"/>
        <v>0</v>
      </c>
      <c r="M48" s="85">
        <f t="shared" si="35"/>
        <v>0</v>
      </c>
      <c r="N48" s="85">
        <f t="shared" si="35"/>
        <v>0</v>
      </c>
      <c r="O48" s="85">
        <f t="shared" si="35"/>
        <v>0</v>
      </c>
      <c r="P48" s="85">
        <f t="shared" si="35"/>
        <v>0</v>
      </c>
      <c r="Q48" s="85">
        <f t="shared" si="35"/>
        <v>0</v>
      </c>
      <c r="R48" s="85">
        <f t="shared" si="35"/>
        <v>0</v>
      </c>
      <c r="S48" s="67">
        <f>S49</f>
        <v>4.0999999999999996</v>
      </c>
      <c r="T48" s="67">
        <f>T49</f>
        <v>0</v>
      </c>
      <c r="U48" s="67">
        <f t="shared" ref="U48:W48" si="36">U49</f>
        <v>4.0999999999999996</v>
      </c>
      <c r="V48" s="67">
        <f t="shared" si="36"/>
        <v>0</v>
      </c>
      <c r="W48" s="67">
        <f t="shared" si="36"/>
        <v>0</v>
      </c>
      <c r="Y48" s="94"/>
    </row>
    <row r="49" spans="1:27" x14ac:dyDescent="0.25">
      <c r="A49" s="18"/>
      <c r="B49" s="4" t="s">
        <v>459</v>
      </c>
      <c r="C49" s="90">
        <f t="shared" si="30"/>
        <v>4.0999999999999996</v>
      </c>
      <c r="D49" s="82"/>
      <c r="E49" s="82">
        <v>4.0999999999999996</v>
      </c>
      <c r="F49" s="82"/>
      <c r="G49" s="82"/>
      <c r="H49" s="89">
        <f t="shared" si="4"/>
        <v>0</v>
      </c>
      <c r="I49" s="192">
        <f t="shared" si="5"/>
        <v>0</v>
      </c>
      <c r="J49" s="192">
        <f t="shared" si="6"/>
        <v>0</v>
      </c>
      <c r="K49" s="82"/>
      <c r="L49" s="82"/>
      <c r="M49" s="82"/>
      <c r="N49" s="82"/>
      <c r="O49" s="82"/>
      <c r="P49" s="82"/>
      <c r="Q49" s="82"/>
      <c r="R49" s="82"/>
      <c r="S49" s="5">
        <f>C49+I49-J49</f>
        <v>4.0999999999999996</v>
      </c>
      <c r="T49" s="5">
        <f>D49+K49-L49</f>
        <v>0</v>
      </c>
      <c r="U49" s="5">
        <f>E49+M49-N49</f>
        <v>4.0999999999999996</v>
      </c>
      <c r="V49" s="5">
        <f>F49+O49-P49</f>
        <v>0</v>
      </c>
      <c r="W49" s="5">
        <f>G49+Q49-R49</f>
        <v>0</v>
      </c>
      <c r="Y49" s="94">
        <f>S49-'3 priedas_asignavimai'!AG178</f>
        <v>0</v>
      </c>
    </row>
    <row r="50" spans="1:27" x14ac:dyDescent="0.25">
      <c r="A50" s="3" t="s">
        <v>18</v>
      </c>
      <c r="B50" s="74" t="s">
        <v>250</v>
      </c>
      <c r="C50" s="89">
        <f t="shared" si="30"/>
        <v>0.9</v>
      </c>
      <c r="D50" s="85">
        <f t="shared" ref="D50:R50" si="37">D51</f>
        <v>0.1</v>
      </c>
      <c r="E50" s="85">
        <f t="shared" si="37"/>
        <v>0.8</v>
      </c>
      <c r="F50" s="85">
        <f t="shared" si="37"/>
        <v>0</v>
      </c>
      <c r="G50" s="85">
        <f t="shared" si="37"/>
        <v>0</v>
      </c>
      <c r="H50" s="89">
        <f t="shared" si="4"/>
        <v>0</v>
      </c>
      <c r="I50" s="192">
        <f t="shared" si="5"/>
        <v>0</v>
      </c>
      <c r="J50" s="192">
        <f t="shared" si="6"/>
        <v>0</v>
      </c>
      <c r="K50" s="85">
        <f t="shared" si="37"/>
        <v>0</v>
      </c>
      <c r="L50" s="85">
        <f t="shared" si="37"/>
        <v>0</v>
      </c>
      <c r="M50" s="85">
        <f t="shared" si="37"/>
        <v>0</v>
      </c>
      <c r="N50" s="85">
        <f t="shared" si="37"/>
        <v>0</v>
      </c>
      <c r="O50" s="85">
        <f t="shared" si="37"/>
        <v>0</v>
      </c>
      <c r="P50" s="85">
        <f t="shared" si="37"/>
        <v>0</v>
      </c>
      <c r="Q50" s="85">
        <f t="shared" si="37"/>
        <v>0</v>
      </c>
      <c r="R50" s="85">
        <f t="shared" si="37"/>
        <v>0</v>
      </c>
      <c r="S50" s="67">
        <f>S51</f>
        <v>0.9</v>
      </c>
      <c r="T50" s="67">
        <f>T51</f>
        <v>0.1</v>
      </c>
      <c r="U50" s="67">
        <f t="shared" ref="U50:W50" si="38">U51</f>
        <v>0.8</v>
      </c>
      <c r="V50" s="67">
        <f t="shared" si="38"/>
        <v>0</v>
      </c>
      <c r="W50" s="67">
        <f t="shared" si="38"/>
        <v>0</v>
      </c>
      <c r="Y50" s="94"/>
    </row>
    <row r="51" spans="1:27" x14ac:dyDescent="0.25">
      <c r="A51" s="16"/>
      <c r="B51" s="12" t="s">
        <v>460</v>
      </c>
      <c r="C51" s="90">
        <f t="shared" si="30"/>
        <v>0.9</v>
      </c>
      <c r="D51" s="82">
        <v>0.1</v>
      </c>
      <c r="E51" s="82">
        <v>0.8</v>
      </c>
      <c r="F51" s="82"/>
      <c r="G51" s="82"/>
      <c r="H51" s="89">
        <f t="shared" si="4"/>
        <v>0</v>
      </c>
      <c r="I51" s="192">
        <f t="shared" si="5"/>
        <v>0</v>
      </c>
      <c r="J51" s="192">
        <f t="shared" si="6"/>
        <v>0</v>
      </c>
      <c r="K51" s="82"/>
      <c r="L51" s="82"/>
      <c r="M51" s="82"/>
      <c r="N51" s="82"/>
      <c r="O51" s="82"/>
      <c r="P51" s="82"/>
      <c r="Q51" s="82"/>
      <c r="R51" s="82"/>
      <c r="S51" s="5">
        <f>C51+I51-J51</f>
        <v>0.9</v>
      </c>
      <c r="T51" s="5">
        <f>D51+K51-L51</f>
        <v>0.1</v>
      </c>
      <c r="U51" s="5">
        <f>E51+M51-N51</f>
        <v>0.8</v>
      </c>
      <c r="V51" s="5">
        <f>F51+O51-P51</f>
        <v>0</v>
      </c>
      <c r="W51" s="5">
        <f>G51+Q51-R51</f>
        <v>0</v>
      </c>
      <c r="Y51" s="94">
        <f>S51-'3 priedas_asignavimai'!AG183</f>
        <v>0</v>
      </c>
    </row>
    <row r="52" spans="1:27" x14ac:dyDescent="0.25">
      <c r="A52" s="18" t="s">
        <v>19</v>
      </c>
      <c r="B52" s="73" t="s">
        <v>251</v>
      </c>
      <c r="C52" s="89">
        <f t="shared" si="30"/>
        <v>19.100000000000001</v>
      </c>
      <c r="D52" s="85">
        <f t="shared" ref="D52:R52" si="39">D53</f>
        <v>0.1</v>
      </c>
      <c r="E52" s="85">
        <f t="shared" si="39"/>
        <v>0</v>
      </c>
      <c r="F52" s="85">
        <f t="shared" si="39"/>
        <v>19</v>
      </c>
      <c r="G52" s="85">
        <f t="shared" si="39"/>
        <v>0</v>
      </c>
      <c r="H52" s="89">
        <f t="shared" si="4"/>
        <v>0</v>
      </c>
      <c r="I52" s="192">
        <f t="shared" si="5"/>
        <v>0</v>
      </c>
      <c r="J52" s="192">
        <f t="shared" si="6"/>
        <v>0</v>
      </c>
      <c r="K52" s="85">
        <f t="shared" si="39"/>
        <v>0</v>
      </c>
      <c r="L52" s="85">
        <f t="shared" si="39"/>
        <v>0</v>
      </c>
      <c r="M52" s="85">
        <f t="shared" si="39"/>
        <v>0</v>
      </c>
      <c r="N52" s="85">
        <f t="shared" si="39"/>
        <v>0</v>
      </c>
      <c r="O52" s="85">
        <f t="shared" si="39"/>
        <v>0</v>
      </c>
      <c r="P52" s="85">
        <f t="shared" si="39"/>
        <v>0</v>
      </c>
      <c r="Q52" s="85">
        <f t="shared" si="39"/>
        <v>0</v>
      </c>
      <c r="R52" s="85">
        <f t="shared" si="39"/>
        <v>0</v>
      </c>
      <c r="S52" s="67">
        <f>S53</f>
        <v>19.100000000000001</v>
      </c>
      <c r="T52" s="67">
        <f>T53</f>
        <v>0.1</v>
      </c>
      <c r="U52" s="67">
        <f t="shared" ref="U52:W52" si="40">U53</f>
        <v>0</v>
      </c>
      <c r="V52" s="67">
        <f t="shared" si="40"/>
        <v>19</v>
      </c>
      <c r="W52" s="67">
        <f t="shared" si="40"/>
        <v>0</v>
      </c>
      <c r="Y52" s="94"/>
    </row>
    <row r="53" spans="1:27" x14ac:dyDescent="0.25">
      <c r="A53" s="18"/>
      <c r="B53" s="12" t="s">
        <v>460</v>
      </c>
      <c r="C53" s="90">
        <f t="shared" si="30"/>
        <v>19.100000000000001</v>
      </c>
      <c r="D53" s="82">
        <v>0.1</v>
      </c>
      <c r="E53" s="82"/>
      <c r="F53" s="82">
        <v>19</v>
      </c>
      <c r="G53" s="82"/>
      <c r="H53" s="89">
        <f t="shared" si="4"/>
        <v>0</v>
      </c>
      <c r="I53" s="192">
        <f t="shared" si="5"/>
        <v>0</v>
      </c>
      <c r="J53" s="192">
        <f t="shared" si="6"/>
        <v>0</v>
      </c>
      <c r="K53" s="82"/>
      <c r="L53" s="82"/>
      <c r="M53" s="82"/>
      <c r="N53" s="82"/>
      <c r="O53" s="82"/>
      <c r="P53" s="82"/>
      <c r="Q53" s="82"/>
      <c r="R53" s="82"/>
      <c r="S53" s="5">
        <f>C53+I53-J53</f>
        <v>19.100000000000001</v>
      </c>
      <c r="T53" s="5">
        <f>D53+K53-L53</f>
        <v>0.1</v>
      </c>
      <c r="U53" s="5">
        <f>E53+M53-N53</f>
        <v>0</v>
      </c>
      <c r="V53" s="5">
        <f>F53+O53-P53</f>
        <v>19</v>
      </c>
      <c r="W53" s="5">
        <f>G53+Q53-R53</f>
        <v>0</v>
      </c>
      <c r="Y53" s="94">
        <f>S53-'3 priedas_asignavimai'!AG187</f>
        <v>0</v>
      </c>
    </row>
    <row r="54" spans="1:27" x14ac:dyDescent="0.25">
      <c r="A54" s="17" t="s">
        <v>20</v>
      </c>
      <c r="B54" s="73" t="s">
        <v>252</v>
      </c>
      <c r="C54" s="89">
        <f t="shared" si="30"/>
        <v>0.1</v>
      </c>
      <c r="D54" s="85">
        <f>D55</f>
        <v>0.1</v>
      </c>
      <c r="E54" s="85">
        <f t="shared" ref="E54:R54" si="41">E55</f>
        <v>0</v>
      </c>
      <c r="F54" s="85">
        <f t="shared" si="41"/>
        <v>0</v>
      </c>
      <c r="G54" s="85">
        <f t="shared" si="41"/>
        <v>0</v>
      </c>
      <c r="H54" s="89">
        <f t="shared" si="4"/>
        <v>0</v>
      </c>
      <c r="I54" s="192">
        <f t="shared" si="5"/>
        <v>0</v>
      </c>
      <c r="J54" s="192">
        <f t="shared" si="6"/>
        <v>0</v>
      </c>
      <c r="K54" s="85">
        <f t="shared" si="41"/>
        <v>0</v>
      </c>
      <c r="L54" s="85">
        <f t="shared" si="41"/>
        <v>0</v>
      </c>
      <c r="M54" s="85">
        <f t="shared" si="41"/>
        <v>0</v>
      </c>
      <c r="N54" s="85">
        <f t="shared" si="41"/>
        <v>0</v>
      </c>
      <c r="O54" s="85">
        <f t="shared" si="41"/>
        <v>0</v>
      </c>
      <c r="P54" s="85">
        <f t="shared" si="41"/>
        <v>0</v>
      </c>
      <c r="Q54" s="85">
        <f t="shared" si="41"/>
        <v>0</v>
      </c>
      <c r="R54" s="85">
        <f t="shared" si="41"/>
        <v>0</v>
      </c>
      <c r="S54" s="67">
        <f>S55</f>
        <v>0.1</v>
      </c>
      <c r="T54" s="67">
        <f>T55</f>
        <v>0.1</v>
      </c>
      <c r="U54" s="67">
        <f t="shared" ref="U54:W54" si="42">U55</f>
        <v>0</v>
      </c>
      <c r="V54" s="67">
        <f t="shared" si="42"/>
        <v>0</v>
      </c>
      <c r="W54" s="67">
        <f t="shared" si="42"/>
        <v>0</v>
      </c>
      <c r="Y54" s="94"/>
    </row>
    <row r="55" spans="1:27" x14ac:dyDescent="0.25">
      <c r="A55" s="18"/>
      <c r="B55" s="12" t="s">
        <v>460</v>
      </c>
      <c r="C55" s="90">
        <f t="shared" si="30"/>
        <v>0.1</v>
      </c>
      <c r="D55" s="82">
        <v>0.1</v>
      </c>
      <c r="E55" s="82"/>
      <c r="F55" s="82"/>
      <c r="G55" s="82"/>
      <c r="H55" s="89">
        <f t="shared" si="4"/>
        <v>0</v>
      </c>
      <c r="I55" s="192">
        <f t="shared" si="5"/>
        <v>0</v>
      </c>
      <c r="J55" s="192">
        <f t="shared" si="6"/>
        <v>0</v>
      </c>
      <c r="K55" s="82"/>
      <c r="L55" s="82"/>
      <c r="M55" s="82"/>
      <c r="N55" s="82"/>
      <c r="O55" s="82"/>
      <c r="P55" s="82"/>
      <c r="Q55" s="82"/>
      <c r="R55" s="82"/>
      <c r="S55" s="5">
        <f>C55+I55-J55</f>
        <v>0.1</v>
      </c>
      <c r="T55" s="5">
        <f>D55+K55-L55</f>
        <v>0.1</v>
      </c>
      <c r="U55" s="5">
        <f>E55+M55-N55</f>
        <v>0</v>
      </c>
      <c r="V55" s="5">
        <f>F55+O55-P55</f>
        <v>0</v>
      </c>
      <c r="W55" s="5">
        <f>G55+Q55-R55</f>
        <v>0</v>
      </c>
      <c r="Y55" s="94">
        <f>S55-'3 priedas_asignavimai'!AG194</f>
        <v>0</v>
      </c>
    </row>
    <row r="56" spans="1:27" x14ac:dyDescent="0.25">
      <c r="A56" s="17" t="s">
        <v>21</v>
      </c>
      <c r="B56" s="73" t="s">
        <v>253</v>
      </c>
      <c r="C56" s="89">
        <f t="shared" si="30"/>
        <v>17.3</v>
      </c>
      <c r="D56" s="85">
        <f t="shared" ref="D56:R56" si="43">D57</f>
        <v>1.7</v>
      </c>
      <c r="E56" s="85">
        <f t="shared" si="43"/>
        <v>0</v>
      </c>
      <c r="F56" s="85">
        <f t="shared" si="43"/>
        <v>15.6</v>
      </c>
      <c r="G56" s="85">
        <f t="shared" si="43"/>
        <v>0</v>
      </c>
      <c r="H56" s="89">
        <f t="shared" si="4"/>
        <v>0</v>
      </c>
      <c r="I56" s="192">
        <f t="shared" si="5"/>
        <v>0</v>
      </c>
      <c r="J56" s="192">
        <f t="shared" si="6"/>
        <v>0</v>
      </c>
      <c r="K56" s="85">
        <f t="shared" si="43"/>
        <v>0</v>
      </c>
      <c r="L56" s="85">
        <f t="shared" si="43"/>
        <v>0</v>
      </c>
      <c r="M56" s="85">
        <f t="shared" si="43"/>
        <v>0</v>
      </c>
      <c r="N56" s="85">
        <f t="shared" si="43"/>
        <v>0</v>
      </c>
      <c r="O56" s="85">
        <f t="shared" si="43"/>
        <v>0</v>
      </c>
      <c r="P56" s="85">
        <f t="shared" si="43"/>
        <v>0</v>
      </c>
      <c r="Q56" s="85">
        <f t="shared" si="43"/>
        <v>0</v>
      </c>
      <c r="R56" s="85">
        <f t="shared" si="43"/>
        <v>0</v>
      </c>
      <c r="S56" s="67">
        <f>S57</f>
        <v>17.3</v>
      </c>
      <c r="T56" s="67">
        <f>T57</f>
        <v>1.7</v>
      </c>
      <c r="U56" s="67">
        <f t="shared" ref="U56:W56" si="44">U57</f>
        <v>0</v>
      </c>
      <c r="V56" s="67">
        <f t="shared" si="44"/>
        <v>15.6</v>
      </c>
      <c r="W56" s="67">
        <f t="shared" si="44"/>
        <v>0</v>
      </c>
      <c r="Y56" s="94"/>
    </row>
    <row r="57" spans="1:27" x14ac:dyDescent="0.25">
      <c r="A57" s="18"/>
      <c r="B57" s="12" t="s">
        <v>460</v>
      </c>
      <c r="C57" s="90">
        <f t="shared" si="30"/>
        <v>17.3</v>
      </c>
      <c r="D57" s="82">
        <v>1.7</v>
      </c>
      <c r="E57" s="82"/>
      <c r="F57" s="82">
        <v>15.6</v>
      </c>
      <c r="G57" s="82"/>
      <c r="H57" s="89">
        <f t="shared" si="4"/>
        <v>0</v>
      </c>
      <c r="I57" s="192">
        <f t="shared" si="5"/>
        <v>0</v>
      </c>
      <c r="J57" s="192">
        <f t="shared" si="6"/>
        <v>0</v>
      </c>
      <c r="K57" s="82"/>
      <c r="L57" s="82"/>
      <c r="M57" s="82"/>
      <c r="N57" s="82"/>
      <c r="O57" s="82"/>
      <c r="P57" s="82"/>
      <c r="Q57" s="82"/>
      <c r="R57" s="82"/>
      <c r="S57" s="5">
        <f>C57+I57-J57</f>
        <v>17.3</v>
      </c>
      <c r="T57" s="5">
        <f>D57+K57-L57</f>
        <v>1.7</v>
      </c>
      <c r="U57" s="5">
        <f>E57+M57-N57</f>
        <v>0</v>
      </c>
      <c r="V57" s="5">
        <f>F57+O57-P57</f>
        <v>15.6</v>
      </c>
      <c r="W57" s="5">
        <f>G57+Q57-R57</f>
        <v>0</v>
      </c>
      <c r="Y57" s="94">
        <f>S57-'3 priedas_asignavimai'!AG198</f>
        <v>0</v>
      </c>
    </row>
    <row r="58" spans="1:27" x14ac:dyDescent="0.25">
      <c r="A58" s="3" t="s">
        <v>22</v>
      </c>
      <c r="B58" s="73" t="s">
        <v>254</v>
      </c>
      <c r="C58" s="89">
        <f t="shared" si="30"/>
        <v>2</v>
      </c>
      <c r="D58" s="85">
        <f t="shared" ref="D58:R58" si="45">D59</f>
        <v>1.2</v>
      </c>
      <c r="E58" s="85">
        <f t="shared" si="45"/>
        <v>0.8</v>
      </c>
      <c r="F58" s="85">
        <f t="shared" si="45"/>
        <v>0</v>
      </c>
      <c r="G58" s="85">
        <f t="shared" si="45"/>
        <v>0</v>
      </c>
      <c r="H58" s="89">
        <f t="shared" si="4"/>
        <v>0</v>
      </c>
      <c r="I58" s="192">
        <f t="shared" si="5"/>
        <v>0</v>
      </c>
      <c r="J58" s="192">
        <f t="shared" si="6"/>
        <v>0</v>
      </c>
      <c r="K58" s="85">
        <f t="shared" si="45"/>
        <v>0</v>
      </c>
      <c r="L58" s="85">
        <f t="shared" si="45"/>
        <v>0</v>
      </c>
      <c r="M58" s="85">
        <f t="shared" si="45"/>
        <v>0</v>
      </c>
      <c r="N58" s="85">
        <f t="shared" si="45"/>
        <v>0</v>
      </c>
      <c r="O58" s="85">
        <f t="shared" si="45"/>
        <v>0</v>
      </c>
      <c r="P58" s="85">
        <f t="shared" si="45"/>
        <v>0</v>
      </c>
      <c r="Q58" s="85">
        <f t="shared" si="45"/>
        <v>0</v>
      </c>
      <c r="R58" s="85">
        <f t="shared" si="45"/>
        <v>0</v>
      </c>
      <c r="S58" s="67">
        <f>S59</f>
        <v>2</v>
      </c>
      <c r="T58" s="67">
        <f>T59</f>
        <v>1.2</v>
      </c>
      <c r="U58" s="67">
        <f t="shared" ref="U58:W58" si="46">U59</f>
        <v>0.8</v>
      </c>
      <c r="V58" s="67">
        <f t="shared" si="46"/>
        <v>0</v>
      </c>
      <c r="W58" s="67">
        <f t="shared" si="46"/>
        <v>0</v>
      </c>
      <c r="Y58" s="94"/>
    </row>
    <row r="59" spans="1:27" x14ac:dyDescent="0.25">
      <c r="A59" s="18"/>
      <c r="B59" s="12" t="s">
        <v>460</v>
      </c>
      <c r="C59" s="90">
        <f t="shared" si="30"/>
        <v>2</v>
      </c>
      <c r="D59" s="82">
        <v>1.2</v>
      </c>
      <c r="E59" s="82">
        <v>0.8</v>
      </c>
      <c r="F59" s="82"/>
      <c r="G59" s="82"/>
      <c r="H59" s="89">
        <f t="shared" si="4"/>
        <v>0</v>
      </c>
      <c r="I59" s="192">
        <f t="shared" si="5"/>
        <v>0</v>
      </c>
      <c r="J59" s="192">
        <f t="shared" si="6"/>
        <v>0</v>
      </c>
      <c r="K59" s="82"/>
      <c r="L59" s="82"/>
      <c r="M59" s="82"/>
      <c r="N59" s="82"/>
      <c r="O59" s="82"/>
      <c r="P59" s="82"/>
      <c r="Q59" s="82"/>
      <c r="R59" s="82"/>
      <c r="S59" s="5">
        <f>C59+I59-J59</f>
        <v>2</v>
      </c>
      <c r="T59" s="5">
        <f>D59+K59-L59</f>
        <v>1.2</v>
      </c>
      <c r="U59" s="5">
        <f>E59+M59-N59</f>
        <v>0.8</v>
      </c>
      <c r="V59" s="5">
        <f>F59+O59-P59</f>
        <v>0</v>
      </c>
      <c r="W59" s="5">
        <f>G59+Q59-R59</f>
        <v>0</v>
      </c>
      <c r="Y59" s="94">
        <f>S59-'3 priedas_asignavimai'!AG207</f>
        <v>0</v>
      </c>
    </row>
    <row r="60" spans="1:27" x14ac:dyDescent="0.25">
      <c r="A60" s="17" t="s">
        <v>23</v>
      </c>
      <c r="B60" s="73" t="s">
        <v>133</v>
      </c>
      <c r="C60" s="89">
        <f t="shared" si="30"/>
        <v>7.3999999999999995</v>
      </c>
      <c r="D60" s="85">
        <f t="shared" ref="D60:R60" si="47">D61</f>
        <v>4.5999999999999996</v>
      </c>
      <c r="E60" s="85">
        <f t="shared" si="47"/>
        <v>0</v>
      </c>
      <c r="F60" s="85">
        <f t="shared" si="47"/>
        <v>2.8</v>
      </c>
      <c r="G60" s="85">
        <f t="shared" si="47"/>
        <v>0</v>
      </c>
      <c r="H60" s="89">
        <f t="shared" si="4"/>
        <v>0</v>
      </c>
      <c r="I60" s="192">
        <f t="shared" si="5"/>
        <v>0</v>
      </c>
      <c r="J60" s="192">
        <f t="shared" si="6"/>
        <v>0</v>
      </c>
      <c r="K60" s="85">
        <f t="shared" si="47"/>
        <v>0</v>
      </c>
      <c r="L60" s="85">
        <f t="shared" si="47"/>
        <v>0</v>
      </c>
      <c r="M60" s="85">
        <f t="shared" si="47"/>
        <v>0</v>
      </c>
      <c r="N60" s="85">
        <f t="shared" si="47"/>
        <v>0</v>
      </c>
      <c r="O60" s="85">
        <f t="shared" si="47"/>
        <v>0</v>
      </c>
      <c r="P60" s="85">
        <f t="shared" si="47"/>
        <v>0</v>
      </c>
      <c r="Q60" s="85">
        <f t="shared" si="47"/>
        <v>0</v>
      </c>
      <c r="R60" s="85">
        <f t="shared" si="47"/>
        <v>0</v>
      </c>
      <c r="S60" s="67">
        <f>S61</f>
        <v>7.3999999999999995</v>
      </c>
      <c r="T60" s="67">
        <f>T61</f>
        <v>4.5999999999999996</v>
      </c>
      <c r="U60" s="67">
        <f t="shared" ref="U60:AA60" si="48">U61</f>
        <v>0</v>
      </c>
      <c r="V60" s="67">
        <f t="shared" si="48"/>
        <v>2.8</v>
      </c>
      <c r="W60" s="67">
        <f t="shared" si="48"/>
        <v>0</v>
      </c>
      <c r="X60" s="67">
        <f t="shared" si="48"/>
        <v>0</v>
      </c>
      <c r="Y60" s="67">
        <f t="shared" si="48"/>
        <v>0</v>
      </c>
      <c r="Z60" s="67">
        <f t="shared" si="48"/>
        <v>0</v>
      </c>
      <c r="AA60" s="67">
        <f t="shared" si="48"/>
        <v>0</v>
      </c>
    </row>
    <row r="61" spans="1:27" x14ac:dyDescent="0.25">
      <c r="A61" s="18"/>
      <c r="B61" s="12" t="s">
        <v>460</v>
      </c>
      <c r="C61" s="90">
        <f t="shared" si="30"/>
        <v>7.3999999999999995</v>
      </c>
      <c r="D61" s="82">
        <v>4.5999999999999996</v>
      </c>
      <c r="E61" s="82"/>
      <c r="F61" s="82">
        <v>2.8</v>
      </c>
      <c r="G61" s="82"/>
      <c r="H61" s="89">
        <f t="shared" si="4"/>
        <v>0</v>
      </c>
      <c r="I61" s="192">
        <f t="shared" si="5"/>
        <v>0</v>
      </c>
      <c r="J61" s="192">
        <f t="shared" si="6"/>
        <v>0</v>
      </c>
      <c r="K61" s="82"/>
      <c r="L61" s="82"/>
      <c r="M61" s="82"/>
      <c r="N61" s="82"/>
      <c r="O61" s="82"/>
      <c r="P61" s="82"/>
      <c r="Q61" s="82"/>
      <c r="R61" s="82"/>
      <c r="S61" s="5">
        <f>C61+I61-J61</f>
        <v>7.3999999999999995</v>
      </c>
      <c r="T61" s="5">
        <f>D61+K61-L61</f>
        <v>4.5999999999999996</v>
      </c>
      <c r="U61" s="5">
        <f>E61+M61-N61</f>
        <v>0</v>
      </c>
      <c r="V61" s="5">
        <f>F61+O61-P61</f>
        <v>2.8</v>
      </c>
      <c r="W61" s="5">
        <f>G61+Q61-R61</f>
        <v>0</v>
      </c>
      <c r="Y61" s="94">
        <f>S61-'3 priedas_asignavimai'!AG210</f>
        <v>0</v>
      </c>
    </row>
    <row r="62" spans="1:27" x14ac:dyDescent="0.25">
      <c r="A62" s="17" t="s">
        <v>24</v>
      </c>
      <c r="B62" s="73" t="s">
        <v>256</v>
      </c>
      <c r="C62" s="89">
        <f t="shared" si="30"/>
        <v>172.9</v>
      </c>
      <c r="D62" s="85">
        <f t="shared" ref="D62:R62" si="49">D63</f>
        <v>1.5</v>
      </c>
      <c r="E62" s="85">
        <f t="shared" si="49"/>
        <v>132</v>
      </c>
      <c r="F62" s="85">
        <f t="shared" si="49"/>
        <v>39.4</v>
      </c>
      <c r="G62" s="85">
        <f t="shared" si="49"/>
        <v>0</v>
      </c>
      <c r="H62" s="89">
        <f t="shared" si="4"/>
        <v>0</v>
      </c>
      <c r="I62" s="192">
        <f t="shared" si="5"/>
        <v>0</v>
      </c>
      <c r="J62" s="192">
        <f t="shared" si="6"/>
        <v>0</v>
      </c>
      <c r="K62" s="85">
        <f t="shared" si="49"/>
        <v>0</v>
      </c>
      <c r="L62" s="85">
        <f t="shared" si="49"/>
        <v>0</v>
      </c>
      <c r="M62" s="85">
        <f t="shared" si="49"/>
        <v>0</v>
      </c>
      <c r="N62" s="85">
        <f t="shared" si="49"/>
        <v>0</v>
      </c>
      <c r="O62" s="85">
        <f t="shared" si="49"/>
        <v>0</v>
      </c>
      <c r="P62" s="85">
        <f t="shared" si="49"/>
        <v>0</v>
      </c>
      <c r="Q62" s="85">
        <f t="shared" si="49"/>
        <v>0</v>
      </c>
      <c r="R62" s="85">
        <f t="shared" si="49"/>
        <v>0</v>
      </c>
      <c r="S62" s="67">
        <f>S63</f>
        <v>172.9</v>
      </c>
      <c r="T62" s="67">
        <f>T63</f>
        <v>1.5</v>
      </c>
      <c r="U62" s="67">
        <f t="shared" ref="U62:W62" si="50">U63</f>
        <v>132</v>
      </c>
      <c r="V62" s="67">
        <f t="shared" si="50"/>
        <v>39.4</v>
      </c>
      <c r="W62" s="67">
        <f t="shared" si="50"/>
        <v>0</v>
      </c>
      <c r="Y62" s="94"/>
    </row>
    <row r="63" spans="1:27" x14ac:dyDescent="0.25">
      <c r="A63" s="18"/>
      <c r="B63" s="12" t="s">
        <v>460</v>
      </c>
      <c r="C63" s="90">
        <f t="shared" si="30"/>
        <v>172.9</v>
      </c>
      <c r="D63" s="82">
        <v>1.5</v>
      </c>
      <c r="E63" s="82">
        <v>132</v>
      </c>
      <c r="F63" s="82">
        <v>39.4</v>
      </c>
      <c r="G63" s="82"/>
      <c r="H63" s="89">
        <f t="shared" si="4"/>
        <v>0</v>
      </c>
      <c r="I63" s="192">
        <f t="shared" si="5"/>
        <v>0</v>
      </c>
      <c r="J63" s="192">
        <f t="shared" si="6"/>
        <v>0</v>
      </c>
      <c r="K63" s="82"/>
      <c r="L63" s="82"/>
      <c r="M63" s="82"/>
      <c r="N63" s="82"/>
      <c r="O63" s="82"/>
      <c r="P63" s="82"/>
      <c r="Q63" s="82"/>
      <c r="R63" s="82"/>
      <c r="S63" s="5">
        <f>C63+I63-J63</f>
        <v>172.9</v>
      </c>
      <c r="T63" s="5">
        <f>D63+K63-L63</f>
        <v>1.5</v>
      </c>
      <c r="U63" s="5">
        <f>E63+M63-N63</f>
        <v>132</v>
      </c>
      <c r="V63" s="5">
        <f>F63+O63-P63</f>
        <v>39.4</v>
      </c>
      <c r="W63" s="5">
        <f>G63+Q63-R63</f>
        <v>0</v>
      </c>
      <c r="Y63" s="94">
        <f>S63-'3 priedas_asignavimai'!AG216</f>
        <v>0</v>
      </c>
    </row>
    <row r="64" spans="1:27" x14ac:dyDescent="0.25">
      <c r="A64" s="17" t="s">
        <v>25</v>
      </c>
      <c r="B64" s="73" t="s">
        <v>258</v>
      </c>
      <c r="C64" s="89">
        <f t="shared" si="30"/>
        <v>11.7</v>
      </c>
      <c r="D64" s="85">
        <f t="shared" ref="D64:R64" si="51">D65</f>
        <v>0.1</v>
      </c>
      <c r="E64" s="85">
        <f t="shared" si="51"/>
        <v>0</v>
      </c>
      <c r="F64" s="85">
        <f t="shared" si="51"/>
        <v>11.6</v>
      </c>
      <c r="G64" s="85">
        <f t="shared" si="51"/>
        <v>0</v>
      </c>
      <c r="H64" s="89">
        <f t="shared" si="4"/>
        <v>0</v>
      </c>
      <c r="I64" s="192">
        <f t="shared" si="5"/>
        <v>0</v>
      </c>
      <c r="J64" s="192">
        <f t="shared" si="6"/>
        <v>0</v>
      </c>
      <c r="K64" s="85">
        <f t="shared" si="51"/>
        <v>0</v>
      </c>
      <c r="L64" s="85">
        <f t="shared" si="51"/>
        <v>0</v>
      </c>
      <c r="M64" s="85">
        <f t="shared" si="51"/>
        <v>0</v>
      </c>
      <c r="N64" s="85">
        <f t="shared" si="51"/>
        <v>0</v>
      </c>
      <c r="O64" s="85">
        <f t="shared" si="51"/>
        <v>0</v>
      </c>
      <c r="P64" s="85">
        <f t="shared" si="51"/>
        <v>0</v>
      </c>
      <c r="Q64" s="85">
        <f t="shared" si="51"/>
        <v>0</v>
      </c>
      <c r="R64" s="85">
        <f t="shared" si="51"/>
        <v>0</v>
      </c>
      <c r="S64" s="67">
        <f>S65</f>
        <v>11.7</v>
      </c>
      <c r="T64" s="67">
        <f>T65</f>
        <v>0.1</v>
      </c>
      <c r="U64" s="67">
        <f t="shared" ref="U64:W64" si="52">U65</f>
        <v>0</v>
      </c>
      <c r="V64" s="67">
        <f t="shared" si="52"/>
        <v>11.6</v>
      </c>
      <c r="W64" s="67">
        <f t="shared" si="52"/>
        <v>0</v>
      </c>
      <c r="Y64" s="94"/>
    </row>
    <row r="65" spans="1:27" x14ac:dyDescent="0.25">
      <c r="A65" s="18"/>
      <c r="B65" s="12" t="s">
        <v>460</v>
      </c>
      <c r="C65" s="90">
        <f t="shared" si="30"/>
        <v>11.7</v>
      </c>
      <c r="D65" s="82">
        <v>0.1</v>
      </c>
      <c r="E65" s="82"/>
      <c r="F65" s="82">
        <v>11.6</v>
      </c>
      <c r="G65" s="82"/>
      <c r="H65" s="89">
        <f t="shared" si="4"/>
        <v>0</v>
      </c>
      <c r="I65" s="192">
        <f t="shared" si="5"/>
        <v>0</v>
      </c>
      <c r="J65" s="192">
        <f t="shared" si="6"/>
        <v>0</v>
      </c>
      <c r="K65" s="82"/>
      <c r="L65" s="82"/>
      <c r="M65" s="82"/>
      <c r="N65" s="82"/>
      <c r="O65" s="82"/>
      <c r="P65" s="82"/>
      <c r="Q65" s="82"/>
      <c r="R65" s="82"/>
      <c r="S65" s="5">
        <f>C65+I65-J65</f>
        <v>11.7</v>
      </c>
      <c r="T65" s="5">
        <f>D65+K65-L65</f>
        <v>0.1</v>
      </c>
      <c r="U65" s="5">
        <f>E65+M65-N65</f>
        <v>0</v>
      </c>
      <c r="V65" s="5">
        <f>F65+O65-P65</f>
        <v>11.6</v>
      </c>
      <c r="W65" s="5">
        <f>G65+Q65-R65</f>
        <v>0</v>
      </c>
      <c r="Y65" s="94">
        <f>S65-'3 priedas_asignavimai'!AG223</f>
        <v>0</v>
      </c>
    </row>
    <row r="66" spans="1:27" x14ac:dyDescent="0.25">
      <c r="A66" s="17" t="s">
        <v>255</v>
      </c>
      <c r="B66" s="73" t="s">
        <v>259</v>
      </c>
      <c r="C66" s="89">
        <f t="shared" si="30"/>
        <v>4.6999999999999993</v>
      </c>
      <c r="D66" s="85">
        <f t="shared" ref="D66:R66" si="53">D67</f>
        <v>0.1</v>
      </c>
      <c r="E66" s="85">
        <f t="shared" si="53"/>
        <v>0</v>
      </c>
      <c r="F66" s="85">
        <f t="shared" si="53"/>
        <v>4.5999999999999996</v>
      </c>
      <c r="G66" s="85">
        <f t="shared" si="53"/>
        <v>0</v>
      </c>
      <c r="H66" s="89">
        <f t="shared" si="4"/>
        <v>0</v>
      </c>
      <c r="I66" s="192">
        <f t="shared" si="5"/>
        <v>0</v>
      </c>
      <c r="J66" s="192">
        <f t="shared" si="6"/>
        <v>0</v>
      </c>
      <c r="K66" s="85">
        <f t="shared" si="53"/>
        <v>0</v>
      </c>
      <c r="L66" s="85">
        <f t="shared" si="53"/>
        <v>0</v>
      </c>
      <c r="M66" s="85">
        <f t="shared" si="53"/>
        <v>0</v>
      </c>
      <c r="N66" s="85">
        <f t="shared" si="53"/>
        <v>0</v>
      </c>
      <c r="O66" s="85">
        <f t="shared" si="53"/>
        <v>0</v>
      </c>
      <c r="P66" s="85">
        <f t="shared" si="53"/>
        <v>0</v>
      </c>
      <c r="Q66" s="85">
        <f t="shared" si="53"/>
        <v>0</v>
      </c>
      <c r="R66" s="85">
        <f t="shared" si="53"/>
        <v>0</v>
      </c>
      <c r="S66" s="67">
        <f>S67</f>
        <v>4.6999999999999993</v>
      </c>
      <c r="T66" s="67">
        <f>T67</f>
        <v>0.1</v>
      </c>
      <c r="U66" s="67">
        <f t="shared" ref="U66:W66" si="54">U67</f>
        <v>0</v>
      </c>
      <c r="V66" s="67">
        <f t="shared" si="54"/>
        <v>4.5999999999999996</v>
      </c>
      <c r="W66" s="67">
        <f t="shared" si="54"/>
        <v>0</v>
      </c>
      <c r="Y66" s="94"/>
    </row>
    <row r="67" spans="1:27" x14ac:dyDescent="0.25">
      <c r="A67" s="18"/>
      <c r="B67" s="12" t="s">
        <v>460</v>
      </c>
      <c r="C67" s="90">
        <f t="shared" si="30"/>
        <v>4.6999999999999993</v>
      </c>
      <c r="D67" s="82">
        <v>0.1</v>
      </c>
      <c r="E67" s="82"/>
      <c r="F67" s="82">
        <v>4.5999999999999996</v>
      </c>
      <c r="G67" s="82"/>
      <c r="H67" s="89">
        <f t="shared" si="4"/>
        <v>0</v>
      </c>
      <c r="I67" s="192">
        <f t="shared" si="5"/>
        <v>0</v>
      </c>
      <c r="J67" s="192">
        <f t="shared" si="6"/>
        <v>0</v>
      </c>
      <c r="K67" s="82"/>
      <c r="L67" s="82"/>
      <c r="M67" s="82"/>
      <c r="N67" s="82"/>
      <c r="O67" s="82"/>
      <c r="P67" s="82"/>
      <c r="Q67" s="82"/>
      <c r="R67" s="82"/>
      <c r="S67" s="5">
        <f>C67+I67-J67</f>
        <v>4.6999999999999993</v>
      </c>
      <c r="T67" s="5">
        <f>D67+K67-L67</f>
        <v>0.1</v>
      </c>
      <c r="U67" s="5">
        <f>E67+M67-N67</f>
        <v>0</v>
      </c>
      <c r="V67" s="5">
        <f>F67+O67-P67</f>
        <v>4.5999999999999996</v>
      </c>
      <c r="W67" s="5">
        <f>G67+Q67-R67</f>
        <v>0</v>
      </c>
      <c r="Y67" s="94">
        <f>S67-'3 priedas_asignavimai'!AG229</f>
        <v>0</v>
      </c>
    </row>
    <row r="68" spans="1:27" x14ac:dyDescent="0.25">
      <c r="A68" s="17" t="s">
        <v>26</v>
      </c>
      <c r="B68" s="73" t="s">
        <v>261</v>
      </c>
      <c r="C68" s="89">
        <f t="shared" si="30"/>
        <v>11.7</v>
      </c>
      <c r="D68" s="85">
        <f t="shared" ref="D68:R68" si="55">D69</f>
        <v>0.1</v>
      </c>
      <c r="E68" s="85">
        <f t="shared" si="55"/>
        <v>0</v>
      </c>
      <c r="F68" s="85">
        <f t="shared" si="55"/>
        <v>11.6</v>
      </c>
      <c r="G68" s="85">
        <f t="shared" si="55"/>
        <v>0</v>
      </c>
      <c r="H68" s="89">
        <f t="shared" si="4"/>
        <v>0</v>
      </c>
      <c r="I68" s="192">
        <f t="shared" si="5"/>
        <v>0</v>
      </c>
      <c r="J68" s="192">
        <f t="shared" si="6"/>
        <v>0</v>
      </c>
      <c r="K68" s="85">
        <f t="shared" si="55"/>
        <v>0</v>
      </c>
      <c r="L68" s="85">
        <f t="shared" si="55"/>
        <v>0</v>
      </c>
      <c r="M68" s="85">
        <f t="shared" si="55"/>
        <v>0</v>
      </c>
      <c r="N68" s="85">
        <f t="shared" si="55"/>
        <v>0</v>
      </c>
      <c r="O68" s="85">
        <f t="shared" si="55"/>
        <v>0</v>
      </c>
      <c r="P68" s="85">
        <f t="shared" si="55"/>
        <v>0</v>
      </c>
      <c r="Q68" s="85">
        <f t="shared" si="55"/>
        <v>0</v>
      </c>
      <c r="R68" s="85">
        <f t="shared" si="55"/>
        <v>0</v>
      </c>
      <c r="S68" s="67">
        <f>S69</f>
        <v>11.7</v>
      </c>
      <c r="T68" s="67">
        <f>T69</f>
        <v>0.1</v>
      </c>
      <c r="U68" s="67">
        <f t="shared" ref="U68:W68" si="56">U69</f>
        <v>0</v>
      </c>
      <c r="V68" s="67">
        <f t="shared" si="56"/>
        <v>11.6</v>
      </c>
      <c r="W68" s="67">
        <f t="shared" si="56"/>
        <v>0</v>
      </c>
      <c r="Y68" s="94"/>
    </row>
    <row r="69" spans="1:27" x14ac:dyDescent="0.25">
      <c r="A69" s="18"/>
      <c r="B69" s="12" t="s">
        <v>460</v>
      </c>
      <c r="C69" s="90">
        <f t="shared" si="30"/>
        <v>11.7</v>
      </c>
      <c r="D69" s="82">
        <v>0.1</v>
      </c>
      <c r="E69" s="82"/>
      <c r="F69" s="82">
        <v>11.6</v>
      </c>
      <c r="G69" s="82"/>
      <c r="H69" s="89">
        <f t="shared" si="4"/>
        <v>0</v>
      </c>
      <c r="I69" s="192">
        <f t="shared" si="5"/>
        <v>0</v>
      </c>
      <c r="J69" s="192">
        <f t="shared" si="6"/>
        <v>0</v>
      </c>
      <c r="K69" s="82"/>
      <c r="L69" s="82"/>
      <c r="M69" s="82"/>
      <c r="N69" s="82"/>
      <c r="O69" s="82"/>
      <c r="P69" s="82"/>
      <c r="Q69" s="82"/>
      <c r="R69" s="82"/>
      <c r="S69" s="5">
        <f>C69+I69-J69</f>
        <v>11.7</v>
      </c>
      <c r="T69" s="5">
        <f>D69+K69-L69</f>
        <v>0.1</v>
      </c>
      <c r="U69" s="5">
        <f>E69+M69-N69</f>
        <v>0</v>
      </c>
      <c r="V69" s="5">
        <f>F69+O69-P69</f>
        <v>11.6</v>
      </c>
      <c r="W69" s="5">
        <f>G69+Q69-R69</f>
        <v>0</v>
      </c>
      <c r="Y69" s="94">
        <f>S69-'3 priedas_asignavimai'!AG235</f>
        <v>0</v>
      </c>
    </row>
    <row r="70" spans="1:27" x14ac:dyDescent="0.25">
      <c r="A70" s="17" t="s">
        <v>27</v>
      </c>
      <c r="B70" s="73" t="s">
        <v>262</v>
      </c>
      <c r="C70" s="89">
        <f t="shared" si="30"/>
        <v>14.3</v>
      </c>
      <c r="D70" s="85">
        <f t="shared" ref="D70:R70" si="57">D71</f>
        <v>7</v>
      </c>
      <c r="E70" s="85">
        <f t="shared" si="57"/>
        <v>0</v>
      </c>
      <c r="F70" s="85">
        <f t="shared" si="57"/>
        <v>7.3</v>
      </c>
      <c r="G70" s="85">
        <f t="shared" si="57"/>
        <v>0</v>
      </c>
      <c r="H70" s="89">
        <f t="shared" si="4"/>
        <v>0</v>
      </c>
      <c r="I70" s="192">
        <f t="shared" si="5"/>
        <v>0</v>
      </c>
      <c r="J70" s="192">
        <f t="shared" si="6"/>
        <v>0</v>
      </c>
      <c r="K70" s="85">
        <f t="shared" si="57"/>
        <v>0</v>
      </c>
      <c r="L70" s="85">
        <f t="shared" si="57"/>
        <v>0</v>
      </c>
      <c r="M70" s="85">
        <f t="shared" si="57"/>
        <v>0</v>
      </c>
      <c r="N70" s="85">
        <f t="shared" si="57"/>
        <v>0</v>
      </c>
      <c r="O70" s="85">
        <f t="shared" si="57"/>
        <v>0</v>
      </c>
      <c r="P70" s="85">
        <f t="shared" si="57"/>
        <v>0</v>
      </c>
      <c r="Q70" s="85">
        <f t="shared" si="57"/>
        <v>0</v>
      </c>
      <c r="R70" s="85">
        <f t="shared" si="57"/>
        <v>0</v>
      </c>
      <c r="S70" s="67">
        <f>S71</f>
        <v>14.3</v>
      </c>
      <c r="T70" s="67">
        <f>T71</f>
        <v>7</v>
      </c>
      <c r="U70" s="67">
        <f t="shared" ref="U70:W70" si="58">U71</f>
        <v>0</v>
      </c>
      <c r="V70" s="67">
        <f t="shared" si="58"/>
        <v>7.3</v>
      </c>
      <c r="W70" s="67">
        <f t="shared" si="58"/>
        <v>0</v>
      </c>
      <c r="Y70" s="94"/>
    </row>
    <row r="71" spans="1:27" x14ac:dyDescent="0.25">
      <c r="A71" s="18"/>
      <c r="B71" s="12" t="s">
        <v>460</v>
      </c>
      <c r="C71" s="90">
        <f t="shared" si="30"/>
        <v>14.3</v>
      </c>
      <c r="D71" s="82">
        <v>7</v>
      </c>
      <c r="E71" s="82"/>
      <c r="F71" s="82">
        <v>7.3</v>
      </c>
      <c r="G71" s="82"/>
      <c r="H71" s="89">
        <f t="shared" si="4"/>
        <v>0</v>
      </c>
      <c r="I71" s="192">
        <f t="shared" si="5"/>
        <v>0</v>
      </c>
      <c r="J71" s="192">
        <f t="shared" si="6"/>
        <v>0</v>
      </c>
      <c r="K71" s="82"/>
      <c r="L71" s="82"/>
      <c r="M71" s="82"/>
      <c r="N71" s="82"/>
      <c r="O71" s="82"/>
      <c r="P71" s="82"/>
      <c r="Q71" s="82"/>
      <c r="R71" s="82"/>
      <c r="S71" s="5">
        <f>C71+I71-J71</f>
        <v>14.3</v>
      </c>
      <c r="T71" s="5">
        <f>D71+K71-L71</f>
        <v>7</v>
      </c>
      <c r="U71" s="5">
        <f>E71+M71-N71</f>
        <v>0</v>
      </c>
      <c r="V71" s="5">
        <f>F71+O71-P71</f>
        <v>7.3</v>
      </c>
      <c r="W71" s="5">
        <f>G71+Q71-R71</f>
        <v>0</v>
      </c>
      <c r="Y71" s="94">
        <f>S71-'3 priedas_asignavimai'!AG243</f>
        <v>0</v>
      </c>
    </row>
    <row r="72" spans="1:27" x14ac:dyDescent="0.25">
      <c r="A72" s="17" t="s">
        <v>28</v>
      </c>
      <c r="B72" s="73" t="s">
        <v>264</v>
      </c>
      <c r="C72" s="89">
        <f t="shared" si="30"/>
        <v>17.600000000000001</v>
      </c>
      <c r="D72" s="85">
        <f t="shared" ref="D72:R72" si="59">D73</f>
        <v>0.1</v>
      </c>
      <c r="E72" s="85">
        <f t="shared" si="59"/>
        <v>0</v>
      </c>
      <c r="F72" s="85">
        <f t="shared" si="59"/>
        <v>17.5</v>
      </c>
      <c r="G72" s="85">
        <f t="shared" si="59"/>
        <v>0</v>
      </c>
      <c r="H72" s="89">
        <f t="shared" si="4"/>
        <v>0</v>
      </c>
      <c r="I72" s="192">
        <f t="shared" si="5"/>
        <v>0</v>
      </c>
      <c r="J72" s="192">
        <f t="shared" si="6"/>
        <v>0</v>
      </c>
      <c r="K72" s="85">
        <f t="shared" si="59"/>
        <v>0</v>
      </c>
      <c r="L72" s="85">
        <f t="shared" si="59"/>
        <v>0</v>
      </c>
      <c r="M72" s="85">
        <f t="shared" si="59"/>
        <v>0</v>
      </c>
      <c r="N72" s="85">
        <f t="shared" si="59"/>
        <v>0</v>
      </c>
      <c r="O72" s="85">
        <f t="shared" si="59"/>
        <v>0</v>
      </c>
      <c r="P72" s="85">
        <f t="shared" si="59"/>
        <v>0</v>
      </c>
      <c r="Q72" s="85">
        <f t="shared" si="59"/>
        <v>0</v>
      </c>
      <c r="R72" s="85">
        <f t="shared" si="59"/>
        <v>0</v>
      </c>
      <c r="S72" s="67">
        <f>S73</f>
        <v>17.600000000000001</v>
      </c>
      <c r="T72" s="67">
        <f>T73</f>
        <v>0.1</v>
      </c>
      <c r="U72" s="67">
        <f t="shared" ref="U72:W72" si="60">U73</f>
        <v>0</v>
      </c>
      <c r="V72" s="67">
        <f t="shared" si="60"/>
        <v>17.5</v>
      </c>
      <c r="W72" s="67">
        <f t="shared" si="60"/>
        <v>0</v>
      </c>
      <c r="Y72" s="94"/>
    </row>
    <row r="73" spans="1:27" x14ac:dyDescent="0.25">
      <c r="A73" s="18"/>
      <c r="B73" s="12" t="s">
        <v>460</v>
      </c>
      <c r="C73" s="90">
        <f t="shared" si="30"/>
        <v>17.600000000000001</v>
      </c>
      <c r="D73" s="82">
        <v>0.1</v>
      </c>
      <c r="E73" s="82"/>
      <c r="F73" s="82">
        <v>17.5</v>
      </c>
      <c r="G73" s="82"/>
      <c r="H73" s="89">
        <f t="shared" si="4"/>
        <v>0</v>
      </c>
      <c r="I73" s="192">
        <f t="shared" si="5"/>
        <v>0</v>
      </c>
      <c r="J73" s="192">
        <f t="shared" si="6"/>
        <v>0</v>
      </c>
      <c r="K73" s="82"/>
      <c r="L73" s="82"/>
      <c r="M73" s="82"/>
      <c r="N73" s="82"/>
      <c r="O73" s="82"/>
      <c r="P73" s="82"/>
      <c r="Q73" s="82"/>
      <c r="R73" s="82"/>
      <c r="S73" s="5">
        <f>C73+I73-J73</f>
        <v>17.600000000000001</v>
      </c>
      <c r="T73" s="5">
        <f>D73+K73-L73</f>
        <v>0.1</v>
      </c>
      <c r="U73" s="5">
        <f>E73+M73-N73</f>
        <v>0</v>
      </c>
      <c r="V73" s="5">
        <f>F73+O73-P73</f>
        <v>17.5</v>
      </c>
      <c r="W73" s="5">
        <f>G73+Q73-R73</f>
        <v>0</v>
      </c>
      <c r="Y73" s="94">
        <f>S73-'3 priedas_asignavimai'!AG248</f>
        <v>0</v>
      </c>
    </row>
    <row r="74" spans="1:27" x14ac:dyDescent="0.25">
      <c r="A74" s="17" t="s">
        <v>29</v>
      </c>
      <c r="B74" s="73" t="s">
        <v>263</v>
      </c>
      <c r="C74" s="89">
        <f t="shared" si="30"/>
        <v>80.399999999999991</v>
      </c>
      <c r="D74" s="85">
        <f t="shared" ref="D74:R74" si="61">D75</f>
        <v>0.1</v>
      </c>
      <c r="E74" s="85">
        <f t="shared" si="61"/>
        <v>0</v>
      </c>
      <c r="F74" s="85">
        <f t="shared" si="61"/>
        <v>80.3</v>
      </c>
      <c r="G74" s="85">
        <f t="shared" si="61"/>
        <v>0</v>
      </c>
      <c r="H74" s="89">
        <f t="shared" si="4"/>
        <v>0</v>
      </c>
      <c r="I74" s="192">
        <f t="shared" si="5"/>
        <v>0</v>
      </c>
      <c r="J74" s="192">
        <f t="shared" si="6"/>
        <v>0</v>
      </c>
      <c r="K74" s="85">
        <f t="shared" si="61"/>
        <v>0</v>
      </c>
      <c r="L74" s="85">
        <f t="shared" si="61"/>
        <v>0</v>
      </c>
      <c r="M74" s="85">
        <f t="shared" si="61"/>
        <v>0</v>
      </c>
      <c r="N74" s="85">
        <f t="shared" si="61"/>
        <v>0</v>
      </c>
      <c r="O74" s="85">
        <f t="shared" si="61"/>
        <v>0</v>
      </c>
      <c r="P74" s="85">
        <f t="shared" si="61"/>
        <v>0</v>
      </c>
      <c r="Q74" s="85">
        <f t="shared" si="61"/>
        <v>0</v>
      </c>
      <c r="R74" s="85">
        <f t="shared" si="61"/>
        <v>0</v>
      </c>
      <c r="S74" s="67">
        <f>S75</f>
        <v>80.399999999999991</v>
      </c>
      <c r="T74" s="67">
        <f>T75</f>
        <v>0.1</v>
      </c>
      <c r="U74" s="67">
        <f t="shared" ref="U74:W74" si="62">U75</f>
        <v>0</v>
      </c>
      <c r="V74" s="67">
        <f t="shared" si="62"/>
        <v>80.3</v>
      </c>
      <c r="W74" s="67">
        <f t="shared" si="62"/>
        <v>0</v>
      </c>
      <c r="Y74" s="94"/>
    </row>
    <row r="75" spans="1:27" x14ac:dyDescent="0.25">
      <c r="A75" s="18"/>
      <c r="B75" s="12" t="s">
        <v>460</v>
      </c>
      <c r="C75" s="90">
        <f t="shared" si="30"/>
        <v>80.399999999999991</v>
      </c>
      <c r="D75" s="82">
        <v>0.1</v>
      </c>
      <c r="E75" s="82"/>
      <c r="F75" s="82">
        <v>80.3</v>
      </c>
      <c r="G75" s="82"/>
      <c r="H75" s="89">
        <f t="shared" si="4"/>
        <v>0</v>
      </c>
      <c r="I75" s="192">
        <f t="shared" si="5"/>
        <v>0</v>
      </c>
      <c r="J75" s="192">
        <f t="shared" si="6"/>
        <v>0</v>
      </c>
      <c r="K75" s="82"/>
      <c r="L75" s="82"/>
      <c r="M75" s="82"/>
      <c r="N75" s="82"/>
      <c r="O75" s="82"/>
      <c r="P75" s="82"/>
      <c r="Q75" s="82"/>
      <c r="R75" s="82"/>
      <c r="S75" s="5">
        <f>C75+I75-J75</f>
        <v>80.399999999999991</v>
      </c>
      <c r="T75" s="5">
        <f>D75+K75-L75</f>
        <v>0.1</v>
      </c>
      <c r="U75" s="5">
        <f>E75+M75-N75</f>
        <v>0</v>
      </c>
      <c r="V75" s="5">
        <f>F75+O75-P75</f>
        <v>80.3</v>
      </c>
      <c r="W75" s="5">
        <f>G75+Q75-R75</f>
        <v>0</v>
      </c>
      <c r="Y75" s="94">
        <f>S75-'3 priedas_asignavimai'!AG254</f>
        <v>0</v>
      </c>
    </row>
    <row r="76" spans="1:27" x14ac:dyDescent="0.25">
      <c r="A76" s="17" t="s">
        <v>30</v>
      </c>
      <c r="B76" s="73" t="s">
        <v>265</v>
      </c>
      <c r="C76" s="89">
        <f t="shared" ref="C76:C107" si="63">D76+E76+F76+G76</f>
        <v>40</v>
      </c>
      <c r="D76" s="85">
        <f t="shared" ref="D76:R76" si="64">D77</f>
        <v>0.1</v>
      </c>
      <c r="E76" s="85">
        <f t="shared" si="64"/>
        <v>0</v>
      </c>
      <c r="F76" s="85">
        <f t="shared" si="64"/>
        <v>39.9</v>
      </c>
      <c r="G76" s="85">
        <f t="shared" si="64"/>
        <v>0</v>
      </c>
      <c r="H76" s="89">
        <f t="shared" si="4"/>
        <v>0</v>
      </c>
      <c r="I76" s="192">
        <f t="shared" si="5"/>
        <v>0</v>
      </c>
      <c r="J76" s="192">
        <f t="shared" si="6"/>
        <v>0</v>
      </c>
      <c r="K76" s="85">
        <f t="shared" si="64"/>
        <v>0</v>
      </c>
      <c r="L76" s="85">
        <f t="shared" si="64"/>
        <v>0</v>
      </c>
      <c r="M76" s="85">
        <f t="shared" si="64"/>
        <v>0</v>
      </c>
      <c r="N76" s="85">
        <f t="shared" si="64"/>
        <v>0</v>
      </c>
      <c r="O76" s="85">
        <f t="shared" si="64"/>
        <v>0</v>
      </c>
      <c r="P76" s="85">
        <f t="shared" si="64"/>
        <v>0</v>
      </c>
      <c r="Q76" s="85">
        <f t="shared" si="64"/>
        <v>0</v>
      </c>
      <c r="R76" s="85">
        <f t="shared" si="64"/>
        <v>0</v>
      </c>
      <c r="S76" s="67">
        <f>S77</f>
        <v>40</v>
      </c>
      <c r="T76" s="67">
        <f>T77</f>
        <v>0.1</v>
      </c>
      <c r="U76" s="67">
        <f t="shared" ref="U76:W76" si="65">U77</f>
        <v>0</v>
      </c>
      <c r="V76" s="67">
        <f t="shared" si="65"/>
        <v>39.9</v>
      </c>
      <c r="W76" s="67">
        <f t="shared" si="65"/>
        <v>0</v>
      </c>
      <c r="Y76" s="94"/>
    </row>
    <row r="77" spans="1:27" x14ac:dyDescent="0.25">
      <c r="A77" s="18"/>
      <c r="B77" s="12" t="s">
        <v>460</v>
      </c>
      <c r="C77" s="90">
        <f t="shared" si="63"/>
        <v>40</v>
      </c>
      <c r="D77" s="82">
        <v>0.1</v>
      </c>
      <c r="E77" s="82"/>
      <c r="F77" s="82">
        <v>39.9</v>
      </c>
      <c r="G77" s="82"/>
      <c r="H77" s="89">
        <f t="shared" ref="H77:H117" si="66">I77-J77</f>
        <v>0</v>
      </c>
      <c r="I77" s="192">
        <f t="shared" ref="I77:I117" si="67">K77+M77+O77+Q77</f>
        <v>0</v>
      </c>
      <c r="J77" s="192">
        <f t="shared" ref="J77:J117" si="68">L77+N77+P77+R77</f>
        <v>0</v>
      </c>
      <c r="K77" s="82"/>
      <c r="L77" s="82"/>
      <c r="M77" s="82"/>
      <c r="N77" s="82"/>
      <c r="O77" s="82"/>
      <c r="P77" s="82"/>
      <c r="Q77" s="82"/>
      <c r="R77" s="82"/>
      <c r="S77" s="5">
        <f>C77+I77-J77</f>
        <v>40</v>
      </c>
      <c r="T77" s="5">
        <f>D77+K77-L77</f>
        <v>0.1</v>
      </c>
      <c r="U77" s="5">
        <f>E77+M77-N77</f>
        <v>0</v>
      </c>
      <c r="V77" s="5">
        <f>F77+O77-P77</f>
        <v>39.9</v>
      </c>
      <c r="W77" s="5">
        <f>G77+Q77-R77</f>
        <v>0</v>
      </c>
      <c r="Y77" s="94">
        <f>S77-'3 priedas_asignavimai'!AG260</f>
        <v>0</v>
      </c>
    </row>
    <row r="78" spans="1:27" x14ac:dyDescent="0.25">
      <c r="A78" s="17" t="s">
        <v>31</v>
      </c>
      <c r="B78" s="73" t="s">
        <v>266</v>
      </c>
      <c r="C78" s="89">
        <f t="shared" si="63"/>
        <v>71.5</v>
      </c>
      <c r="D78" s="85">
        <f t="shared" ref="D78:R78" si="69">D79</f>
        <v>0.1</v>
      </c>
      <c r="E78" s="85">
        <f t="shared" si="69"/>
        <v>0</v>
      </c>
      <c r="F78" s="85">
        <f t="shared" si="69"/>
        <v>71.400000000000006</v>
      </c>
      <c r="G78" s="85">
        <f t="shared" si="69"/>
        <v>0</v>
      </c>
      <c r="H78" s="89">
        <f t="shared" si="66"/>
        <v>0</v>
      </c>
      <c r="I78" s="192">
        <f t="shared" si="67"/>
        <v>0</v>
      </c>
      <c r="J78" s="192">
        <f t="shared" si="68"/>
        <v>0</v>
      </c>
      <c r="K78" s="85">
        <f t="shared" si="69"/>
        <v>0</v>
      </c>
      <c r="L78" s="85">
        <f t="shared" si="69"/>
        <v>0</v>
      </c>
      <c r="M78" s="85">
        <f t="shared" si="69"/>
        <v>0</v>
      </c>
      <c r="N78" s="85">
        <f t="shared" si="69"/>
        <v>0</v>
      </c>
      <c r="O78" s="85">
        <f t="shared" si="69"/>
        <v>0</v>
      </c>
      <c r="P78" s="85">
        <f t="shared" si="69"/>
        <v>0</v>
      </c>
      <c r="Q78" s="85">
        <f t="shared" si="69"/>
        <v>0</v>
      </c>
      <c r="R78" s="85">
        <f t="shared" si="69"/>
        <v>0</v>
      </c>
      <c r="S78" s="67">
        <f>S79</f>
        <v>71.5</v>
      </c>
      <c r="T78" s="67">
        <f>T79</f>
        <v>0.1</v>
      </c>
      <c r="U78" s="67">
        <f t="shared" ref="U78:W78" si="70">U79</f>
        <v>0</v>
      </c>
      <c r="V78" s="67">
        <f t="shared" si="70"/>
        <v>71.400000000000006</v>
      </c>
      <c r="W78" s="67">
        <f t="shared" si="70"/>
        <v>0</v>
      </c>
      <c r="Y78" s="94"/>
    </row>
    <row r="79" spans="1:27" x14ac:dyDescent="0.25">
      <c r="A79" s="18"/>
      <c r="B79" s="12" t="s">
        <v>460</v>
      </c>
      <c r="C79" s="90">
        <f t="shared" si="63"/>
        <v>71.5</v>
      </c>
      <c r="D79" s="82">
        <v>0.1</v>
      </c>
      <c r="E79" s="82"/>
      <c r="F79" s="82">
        <v>71.400000000000006</v>
      </c>
      <c r="G79" s="82"/>
      <c r="H79" s="89">
        <f t="shared" si="66"/>
        <v>0</v>
      </c>
      <c r="I79" s="192">
        <f t="shared" si="67"/>
        <v>0</v>
      </c>
      <c r="J79" s="192">
        <f t="shared" si="68"/>
        <v>0</v>
      </c>
      <c r="K79" s="82"/>
      <c r="L79" s="82"/>
      <c r="M79" s="82"/>
      <c r="N79" s="82"/>
      <c r="O79" s="82"/>
      <c r="P79" s="82"/>
      <c r="Q79" s="82"/>
      <c r="R79" s="82"/>
      <c r="S79" s="5">
        <f>C79+I79-J79</f>
        <v>71.5</v>
      </c>
      <c r="T79" s="5">
        <f>D79+K79-L79</f>
        <v>0.1</v>
      </c>
      <c r="U79" s="5">
        <f>E79+M79-N79</f>
        <v>0</v>
      </c>
      <c r="V79" s="5">
        <f>F79+O79-P79</f>
        <v>71.400000000000006</v>
      </c>
      <c r="W79" s="5">
        <f>G79+Q79-R79</f>
        <v>0</v>
      </c>
      <c r="Y79" s="94">
        <f>S79-'3 priedas_asignavimai'!AG265</f>
        <v>0</v>
      </c>
    </row>
    <row r="80" spans="1:27" x14ac:dyDescent="0.25">
      <c r="A80" s="17" t="s">
        <v>32</v>
      </c>
      <c r="B80" s="73" t="s">
        <v>267</v>
      </c>
      <c r="C80" s="89">
        <f t="shared" si="63"/>
        <v>40</v>
      </c>
      <c r="D80" s="85">
        <f t="shared" ref="D80:R80" si="71">D81</f>
        <v>0.1</v>
      </c>
      <c r="E80" s="85">
        <f t="shared" si="71"/>
        <v>0</v>
      </c>
      <c r="F80" s="85">
        <f t="shared" si="71"/>
        <v>39.9</v>
      </c>
      <c r="G80" s="85">
        <f t="shared" si="71"/>
        <v>0</v>
      </c>
      <c r="H80" s="89">
        <f t="shared" si="66"/>
        <v>0</v>
      </c>
      <c r="I80" s="192">
        <f t="shared" si="67"/>
        <v>0</v>
      </c>
      <c r="J80" s="192">
        <f t="shared" si="68"/>
        <v>0</v>
      </c>
      <c r="K80" s="85">
        <f t="shared" si="71"/>
        <v>0</v>
      </c>
      <c r="L80" s="85">
        <f t="shared" si="71"/>
        <v>0</v>
      </c>
      <c r="M80" s="85">
        <f t="shared" si="71"/>
        <v>0</v>
      </c>
      <c r="N80" s="85">
        <f t="shared" si="71"/>
        <v>0</v>
      </c>
      <c r="O80" s="85">
        <f t="shared" si="71"/>
        <v>0</v>
      </c>
      <c r="P80" s="85">
        <f t="shared" si="71"/>
        <v>0</v>
      </c>
      <c r="Q80" s="85">
        <f t="shared" si="71"/>
        <v>0</v>
      </c>
      <c r="R80" s="85">
        <f t="shared" si="71"/>
        <v>0</v>
      </c>
      <c r="S80" s="67">
        <f>S81</f>
        <v>40</v>
      </c>
      <c r="T80" s="67">
        <f>T81</f>
        <v>0.1</v>
      </c>
      <c r="U80" s="67">
        <f t="shared" ref="U80:AA80" si="72">U81</f>
        <v>0</v>
      </c>
      <c r="V80" s="67">
        <f t="shared" si="72"/>
        <v>39.9</v>
      </c>
      <c r="W80" s="67">
        <f t="shared" si="72"/>
        <v>0</v>
      </c>
      <c r="X80" s="67">
        <f t="shared" si="72"/>
        <v>0</v>
      </c>
      <c r="Y80" s="67">
        <f t="shared" si="72"/>
        <v>0</v>
      </c>
      <c r="Z80" s="67">
        <f t="shared" si="72"/>
        <v>0</v>
      </c>
      <c r="AA80" s="67">
        <f t="shared" si="72"/>
        <v>0</v>
      </c>
    </row>
    <row r="81" spans="1:25" x14ac:dyDescent="0.25">
      <c r="A81" s="18"/>
      <c r="B81" s="12" t="s">
        <v>460</v>
      </c>
      <c r="C81" s="90">
        <f t="shared" si="63"/>
        <v>40</v>
      </c>
      <c r="D81" s="82">
        <v>0.1</v>
      </c>
      <c r="E81" s="82"/>
      <c r="F81" s="82">
        <v>39.9</v>
      </c>
      <c r="G81" s="82"/>
      <c r="H81" s="89">
        <f t="shared" si="66"/>
        <v>0</v>
      </c>
      <c r="I81" s="192">
        <f t="shared" si="67"/>
        <v>0</v>
      </c>
      <c r="J81" s="192">
        <f t="shared" si="68"/>
        <v>0</v>
      </c>
      <c r="K81" s="82"/>
      <c r="L81" s="82"/>
      <c r="M81" s="82"/>
      <c r="N81" s="82"/>
      <c r="O81" s="82"/>
      <c r="P81" s="82"/>
      <c r="Q81" s="82"/>
      <c r="R81" s="82"/>
      <c r="S81" s="5">
        <f>C81+I81-J81</f>
        <v>40</v>
      </c>
      <c r="T81" s="5">
        <f>D81+K81-L81</f>
        <v>0.1</v>
      </c>
      <c r="U81" s="5">
        <f>E81+M81-N81</f>
        <v>0</v>
      </c>
      <c r="V81" s="5">
        <f>F81+O81-P81</f>
        <v>39.9</v>
      </c>
      <c r="W81" s="5">
        <f>G81+Q81-R81</f>
        <v>0</v>
      </c>
      <c r="Y81" s="94">
        <f>S81-'3 priedas_asignavimai'!AG271</f>
        <v>0</v>
      </c>
    </row>
    <row r="82" spans="1:25" x14ac:dyDescent="0.25">
      <c r="A82" s="17" t="s">
        <v>33</v>
      </c>
      <c r="B82" s="73" t="s">
        <v>268</v>
      </c>
      <c r="C82" s="89">
        <f t="shared" si="63"/>
        <v>44.1</v>
      </c>
      <c r="D82" s="85">
        <f t="shared" ref="D82:R82" si="73">D83</f>
        <v>0.1</v>
      </c>
      <c r="E82" s="85">
        <f t="shared" si="73"/>
        <v>0</v>
      </c>
      <c r="F82" s="85">
        <f t="shared" si="73"/>
        <v>44</v>
      </c>
      <c r="G82" s="85">
        <f t="shared" si="73"/>
        <v>0</v>
      </c>
      <c r="H82" s="89">
        <f t="shared" si="66"/>
        <v>0</v>
      </c>
      <c r="I82" s="192">
        <f t="shared" si="67"/>
        <v>0</v>
      </c>
      <c r="J82" s="192">
        <f t="shared" si="68"/>
        <v>0</v>
      </c>
      <c r="K82" s="85">
        <f t="shared" si="73"/>
        <v>0</v>
      </c>
      <c r="L82" s="85">
        <f t="shared" si="73"/>
        <v>0</v>
      </c>
      <c r="M82" s="85">
        <f t="shared" si="73"/>
        <v>0</v>
      </c>
      <c r="N82" s="85">
        <f t="shared" si="73"/>
        <v>0</v>
      </c>
      <c r="O82" s="85">
        <f t="shared" si="73"/>
        <v>0</v>
      </c>
      <c r="P82" s="85">
        <f t="shared" si="73"/>
        <v>0</v>
      </c>
      <c r="Q82" s="85">
        <f t="shared" si="73"/>
        <v>0</v>
      </c>
      <c r="R82" s="85">
        <f t="shared" si="73"/>
        <v>0</v>
      </c>
      <c r="S82" s="67">
        <f>S83</f>
        <v>44.1</v>
      </c>
      <c r="T82" s="67">
        <f>T83</f>
        <v>0.1</v>
      </c>
      <c r="U82" s="67">
        <f t="shared" ref="U82:W82" si="74">U83</f>
        <v>0</v>
      </c>
      <c r="V82" s="67">
        <f t="shared" si="74"/>
        <v>44</v>
      </c>
      <c r="W82" s="67">
        <f t="shared" si="74"/>
        <v>0</v>
      </c>
      <c r="Y82" s="94"/>
    </row>
    <row r="83" spans="1:25" x14ac:dyDescent="0.25">
      <c r="A83" s="18"/>
      <c r="B83" s="12" t="s">
        <v>460</v>
      </c>
      <c r="C83" s="90">
        <f t="shared" si="63"/>
        <v>44.1</v>
      </c>
      <c r="D83" s="82">
        <v>0.1</v>
      </c>
      <c r="E83" s="82"/>
      <c r="F83" s="82">
        <v>44</v>
      </c>
      <c r="G83" s="82"/>
      <c r="H83" s="89">
        <f t="shared" si="66"/>
        <v>0</v>
      </c>
      <c r="I83" s="192">
        <f t="shared" si="67"/>
        <v>0</v>
      </c>
      <c r="J83" s="192">
        <f t="shared" si="68"/>
        <v>0</v>
      </c>
      <c r="K83" s="82"/>
      <c r="L83" s="82"/>
      <c r="M83" s="82"/>
      <c r="N83" s="82"/>
      <c r="O83" s="82"/>
      <c r="P83" s="82"/>
      <c r="Q83" s="82"/>
      <c r="R83" s="82"/>
      <c r="S83" s="5">
        <f>C83+I83-J83</f>
        <v>44.1</v>
      </c>
      <c r="T83" s="5">
        <f>D83+K83-L83</f>
        <v>0.1</v>
      </c>
      <c r="U83" s="5">
        <f>E83+M83-N83</f>
        <v>0</v>
      </c>
      <c r="V83" s="5">
        <f>F83+O83-P83</f>
        <v>44</v>
      </c>
      <c r="W83" s="5">
        <f>G83+Q83-R83</f>
        <v>0</v>
      </c>
      <c r="Y83" s="94">
        <f>S83-'3 priedas_asignavimai'!AG277</f>
        <v>0</v>
      </c>
    </row>
    <row r="84" spans="1:25" x14ac:dyDescent="0.25">
      <c r="A84" s="17" t="s">
        <v>34</v>
      </c>
      <c r="B84" s="73" t="s">
        <v>269</v>
      </c>
      <c r="C84" s="89">
        <f t="shared" si="63"/>
        <v>95.6</v>
      </c>
      <c r="D84" s="85">
        <f t="shared" ref="D84:R84" si="75">D85</f>
        <v>0.1</v>
      </c>
      <c r="E84" s="85">
        <f t="shared" si="75"/>
        <v>0</v>
      </c>
      <c r="F84" s="85">
        <f t="shared" si="75"/>
        <v>95.5</v>
      </c>
      <c r="G84" s="85">
        <f t="shared" si="75"/>
        <v>0</v>
      </c>
      <c r="H84" s="89">
        <f t="shared" si="66"/>
        <v>0</v>
      </c>
      <c r="I84" s="192">
        <f t="shared" si="67"/>
        <v>0</v>
      </c>
      <c r="J84" s="192">
        <f t="shared" si="68"/>
        <v>0</v>
      </c>
      <c r="K84" s="85">
        <f t="shared" si="75"/>
        <v>0</v>
      </c>
      <c r="L84" s="85">
        <f t="shared" si="75"/>
        <v>0</v>
      </c>
      <c r="M84" s="85">
        <f t="shared" si="75"/>
        <v>0</v>
      </c>
      <c r="N84" s="85">
        <f t="shared" si="75"/>
        <v>0</v>
      </c>
      <c r="O84" s="85">
        <f t="shared" si="75"/>
        <v>0</v>
      </c>
      <c r="P84" s="85">
        <f t="shared" si="75"/>
        <v>0</v>
      </c>
      <c r="Q84" s="85">
        <f t="shared" si="75"/>
        <v>0</v>
      </c>
      <c r="R84" s="85">
        <f t="shared" si="75"/>
        <v>0</v>
      </c>
      <c r="S84" s="67">
        <f>S85</f>
        <v>95.6</v>
      </c>
      <c r="T84" s="67">
        <f>T85</f>
        <v>0.1</v>
      </c>
      <c r="U84" s="67">
        <f t="shared" ref="U84:W84" si="76">U85</f>
        <v>0</v>
      </c>
      <c r="V84" s="67">
        <f t="shared" si="76"/>
        <v>95.5</v>
      </c>
      <c r="W84" s="67">
        <f t="shared" si="76"/>
        <v>0</v>
      </c>
      <c r="Y84" s="94"/>
    </row>
    <row r="85" spans="1:25" x14ac:dyDescent="0.25">
      <c r="A85" s="18"/>
      <c r="B85" s="12" t="s">
        <v>460</v>
      </c>
      <c r="C85" s="90">
        <f t="shared" si="63"/>
        <v>95.6</v>
      </c>
      <c r="D85" s="82">
        <v>0.1</v>
      </c>
      <c r="E85" s="82"/>
      <c r="F85" s="82">
        <v>95.5</v>
      </c>
      <c r="G85" s="82"/>
      <c r="H85" s="89">
        <f t="shared" si="66"/>
        <v>0</v>
      </c>
      <c r="I85" s="192">
        <f t="shared" si="67"/>
        <v>0</v>
      </c>
      <c r="J85" s="192">
        <f t="shared" si="68"/>
        <v>0</v>
      </c>
      <c r="K85" s="82"/>
      <c r="L85" s="82"/>
      <c r="M85" s="82"/>
      <c r="N85" s="82"/>
      <c r="O85" s="82"/>
      <c r="P85" s="82"/>
      <c r="Q85" s="82"/>
      <c r="R85" s="82"/>
      <c r="S85" s="5">
        <f>C85+I85-J85</f>
        <v>95.6</v>
      </c>
      <c r="T85" s="5">
        <f>D85+K85-L85</f>
        <v>0.1</v>
      </c>
      <c r="U85" s="5">
        <f>E85+M85-N85</f>
        <v>0</v>
      </c>
      <c r="V85" s="5">
        <f>F85+O85-P85</f>
        <v>95.5</v>
      </c>
      <c r="W85" s="5">
        <f>G85+Q85-R85</f>
        <v>0</v>
      </c>
      <c r="Y85" s="94">
        <f>S85-'3 priedas_asignavimai'!AG282</f>
        <v>0</v>
      </c>
    </row>
    <row r="86" spans="1:25" x14ac:dyDescent="0.25">
      <c r="A86" s="17" t="s">
        <v>35</v>
      </c>
      <c r="B86" s="73" t="s">
        <v>270</v>
      </c>
      <c r="C86" s="89">
        <f t="shared" si="63"/>
        <v>87.5</v>
      </c>
      <c r="D86" s="85">
        <f t="shared" ref="D86:R86" si="77">D87</f>
        <v>0.5</v>
      </c>
      <c r="E86" s="85">
        <f t="shared" si="77"/>
        <v>0</v>
      </c>
      <c r="F86" s="85">
        <f t="shared" si="77"/>
        <v>87</v>
      </c>
      <c r="G86" s="85">
        <f t="shared" si="77"/>
        <v>0</v>
      </c>
      <c r="H86" s="89">
        <f t="shared" si="66"/>
        <v>0</v>
      </c>
      <c r="I86" s="192">
        <f t="shared" si="67"/>
        <v>0</v>
      </c>
      <c r="J86" s="192">
        <f t="shared" si="68"/>
        <v>0</v>
      </c>
      <c r="K86" s="85">
        <f t="shared" si="77"/>
        <v>0</v>
      </c>
      <c r="L86" s="85">
        <f t="shared" si="77"/>
        <v>0</v>
      </c>
      <c r="M86" s="85">
        <f t="shared" si="77"/>
        <v>0</v>
      </c>
      <c r="N86" s="85">
        <f t="shared" si="77"/>
        <v>0</v>
      </c>
      <c r="O86" s="85">
        <f t="shared" si="77"/>
        <v>0</v>
      </c>
      <c r="P86" s="85">
        <f t="shared" si="77"/>
        <v>0</v>
      </c>
      <c r="Q86" s="85">
        <f t="shared" si="77"/>
        <v>0</v>
      </c>
      <c r="R86" s="85">
        <f t="shared" si="77"/>
        <v>0</v>
      </c>
      <c r="S86" s="67">
        <f>S87</f>
        <v>87.5</v>
      </c>
      <c r="T86" s="67">
        <f>T87</f>
        <v>0.5</v>
      </c>
      <c r="U86" s="67">
        <f t="shared" ref="U86:W86" si="78">U87</f>
        <v>0</v>
      </c>
      <c r="V86" s="67">
        <f t="shared" si="78"/>
        <v>87</v>
      </c>
      <c r="W86" s="67">
        <f t="shared" si="78"/>
        <v>0</v>
      </c>
      <c r="Y86" s="94"/>
    </row>
    <row r="87" spans="1:25" x14ac:dyDescent="0.25">
      <c r="A87" s="18"/>
      <c r="B87" s="12" t="s">
        <v>460</v>
      </c>
      <c r="C87" s="90">
        <f t="shared" si="63"/>
        <v>87.5</v>
      </c>
      <c r="D87" s="82">
        <v>0.5</v>
      </c>
      <c r="E87" s="82"/>
      <c r="F87" s="82">
        <v>87</v>
      </c>
      <c r="G87" s="82"/>
      <c r="H87" s="89">
        <f t="shared" si="66"/>
        <v>0</v>
      </c>
      <c r="I87" s="192">
        <f t="shared" si="67"/>
        <v>0</v>
      </c>
      <c r="J87" s="192">
        <f t="shared" si="68"/>
        <v>0</v>
      </c>
      <c r="K87" s="82"/>
      <c r="L87" s="82"/>
      <c r="M87" s="82"/>
      <c r="N87" s="82"/>
      <c r="O87" s="82"/>
      <c r="P87" s="82"/>
      <c r="Q87" s="82"/>
      <c r="R87" s="82"/>
      <c r="S87" s="5">
        <f>C87+I87-J87</f>
        <v>87.5</v>
      </c>
      <c r="T87" s="5">
        <f>D87+K87-L87</f>
        <v>0.5</v>
      </c>
      <c r="U87" s="5">
        <f>E87+M87-N87</f>
        <v>0</v>
      </c>
      <c r="V87" s="5">
        <f>F87+O87-P87</f>
        <v>87</v>
      </c>
      <c r="W87" s="5">
        <f>G87+Q87-R87</f>
        <v>0</v>
      </c>
      <c r="Y87" s="94">
        <f>S87-'3 priedas_asignavimai'!AG288</f>
        <v>0</v>
      </c>
    </row>
    <row r="88" spans="1:25" x14ac:dyDescent="0.25">
      <c r="A88" s="17" t="s">
        <v>36</v>
      </c>
      <c r="B88" s="73" t="s">
        <v>271</v>
      </c>
      <c r="C88" s="89">
        <f t="shared" si="63"/>
        <v>62</v>
      </c>
      <c r="D88" s="85">
        <f t="shared" ref="D88:R88" si="79">D89</f>
        <v>35</v>
      </c>
      <c r="E88" s="85">
        <f t="shared" si="79"/>
        <v>3</v>
      </c>
      <c r="F88" s="85">
        <f t="shared" si="79"/>
        <v>24</v>
      </c>
      <c r="G88" s="85">
        <f t="shared" si="79"/>
        <v>0</v>
      </c>
      <c r="H88" s="89">
        <f t="shared" si="66"/>
        <v>0</v>
      </c>
      <c r="I88" s="192">
        <f t="shared" si="67"/>
        <v>0</v>
      </c>
      <c r="J88" s="192">
        <f t="shared" si="68"/>
        <v>0</v>
      </c>
      <c r="K88" s="85">
        <f t="shared" si="79"/>
        <v>0</v>
      </c>
      <c r="L88" s="85">
        <f t="shared" si="79"/>
        <v>0</v>
      </c>
      <c r="M88" s="85">
        <f t="shared" si="79"/>
        <v>0</v>
      </c>
      <c r="N88" s="85">
        <f t="shared" si="79"/>
        <v>0</v>
      </c>
      <c r="O88" s="85">
        <f t="shared" si="79"/>
        <v>0</v>
      </c>
      <c r="P88" s="85">
        <f t="shared" si="79"/>
        <v>0</v>
      </c>
      <c r="Q88" s="85">
        <f t="shared" si="79"/>
        <v>0</v>
      </c>
      <c r="R88" s="85">
        <f t="shared" si="79"/>
        <v>0</v>
      </c>
      <c r="S88" s="67">
        <f>S89</f>
        <v>62</v>
      </c>
      <c r="T88" s="67">
        <f>T89</f>
        <v>35</v>
      </c>
      <c r="U88" s="67">
        <f t="shared" ref="U88:W88" si="80">U89</f>
        <v>3</v>
      </c>
      <c r="V88" s="67">
        <f t="shared" si="80"/>
        <v>24</v>
      </c>
      <c r="W88" s="67">
        <f t="shared" si="80"/>
        <v>0</v>
      </c>
      <c r="Y88" s="94"/>
    </row>
    <row r="89" spans="1:25" x14ac:dyDescent="0.25">
      <c r="A89" s="18"/>
      <c r="B89" s="12" t="s">
        <v>460</v>
      </c>
      <c r="C89" s="90">
        <f t="shared" si="63"/>
        <v>62</v>
      </c>
      <c r="D89" s="82">
        <v>35</v>
      </c>
      <c r="E89" s="82">
        <v>3</v>
      </c>
      <c r="F89" s="82">
        <v>24</v>
      </c>
      <c r="G89" s="82"/>
      <c r="H89" s="89">
        <f t="shared" si="66"/>
        <v>0</v>
      </c>
      <c r="I89" s="192">
        <f t="shared" si="67"/>
        <v>0</v>
      </c>
      <c r="J89" s="192">
        <f t="shared" si="68"/>
        <v>0</v>
      </c>
      <c r="K89" s="82"/>
      <c r="L89" s="82"/>
      <c r="M89" s="82"/>
      <c r="N89" s="82"/>
      <c r="O89" s="82"/>
      <c r="P89" s="82"/>
      <c r="Q89" s="82"/>
      <c r="R89" s="82"/>
      <c r="S89" s="5">
        <f>C89+I89-J89</f>
        <v>62</v>
      </c>
      <c r="T89" s="5">
        <f>D89+K89-L89</f>
        <v>35</v>
      </c>
      <c r="U89" s="5">
        <f>E89+M89-N89</f>
        <v>3</v>
      </c>
      <c r="V89" s="5">
        <f>F89+O89-P89</f>
        <v>24</v>
      </c>
      <c r="W89" s="5">
        <f>G89+Q89-R89</f>
        <v>0</v>
      </c>
      <c r="Y89" s="94">
        <f>S89-'3 priedas_asignavimai'!AG291</f>
        <v>0</v>
      </c>
    </row>
    <row r="90" spans="1:25" x14ac:dyDescent="0.25">
      <c r="A90" s="17" t="s">
        <v>37</v>
      </c>
      <c r="B90" s="73" t="s">
        <v>272</v>
      </c>
      <c r="C90" s="89">
        <f t="shared" si="63"/>
        <v>68</v>
      </c>
      <c r="D90" s="85">
        <f t="shared" ref="D90:R90" si="81">D91</f>
        <v>1</v>
      </c>
      <c r="E90" s="85">
        <f t="shared" si="81"/>
        <v>67</v>
      </c>
      <c r="F90" s="85">
        <f t="shared" si="81"/>
        <v>0</v>
      </c>
      <c r="G90" s="85">
        <f t="shared" si="81"/>
        <v>0</v>
      </c>
      <c r="H90" s="89">
        <f t="shared" si="66"/>
        <v>0</v>
      </c>
      <c r="I90" s="192">
        <f t="shared" si="67"/>
        <v>0</v>
      </c>
      <c r="J90" s="192">
        <f t="shared" si="68"/>
        <v>0</v>
      </c>
      <c r="K90" s="85">
        <f t="shared" si="81"/>
        <v>0</v>
      </c>
      <c r="L90" s="85">
        <f t="shared" si="81"/>
        <v>0</v>
      </c>
      <c r="M90" s="85">
        <f t="shared" si="81"/>
        <v>0</v>
      </c>
      <c r="N90" s="85">
        <f t="shared" si="81"/>
        <v>0</v>
      </c>
      <c r="O90" s="85">
        <f t="shared" si="81"/>
        <v>0</v>
      </c>
      <c r="P90" s="85">
        <f t="shared" si="81"/>
        <v>0</v>
      </c>
      <c r="Q90" s="85">
        <f t="shared" si="81"/>
        <v>0</v>
      </c>
      <c r="R90" s="85">
        <f t="shared" si="81"/>
        <v>0</v>
      </c>
      <c r="S90" s="67">
        <f>S91</f>
        <v>68</v>
      </c>
      <c r="T90" s="67">
        <f>T91</f>
        <v>1</v>
      </c>
      <c r="U90" s="67">
        <f t="shared" ref="U90:W90" si="82">U91</f>
        <v>67</v>
      </c>
      <c r="V90" s="67">
        <f t="shared" si="82"/>
        <v>0</v>
      </c>
      <c r="W90" s="67">
        <f t="shared" si="82"/>
        <v>0</v>
      </c>
      <c r="Y90" s="94"/>
    </row>
    <row r="91" spans="1:25" x14ac:dyDescent="0.25">
      <c r="A91" s="18"/>
      <c r="B91" s="12" t="s">
        <v>460</v>
      </c>
      <c r="C91" s="90">
        <f t="shared" si="63"/>
        <v>68</v>
      </c>
      <c r="D91" s="82">
        <v>1</v>
      </c>
      <c r="E91" s="82">
        <v>67</v>
      </c>
      <c r="F91" s="82"/>
      <c r="G91" s="82"/>
      <c r="H91" s="89">
        <f t="shared" si="66"/>
        <v>0</v>
      </c>
      <c r="I91" s="192">
        <f t="shared" si="67"/>
        <v>0</v>
      </c>
      <c r="J91" s="192">
        <f t="shared" si="68"/>
        <v>0</v>
      </c>
      <c r="K91" s="82"/>
      <c r="L91" s="82"/>
      <c r="M91" s="82"/>
      <c r="N91" s="82"/>
      <c r="O91" s="82"/>
      <c r="P91" s="82"/>
      <c r="Q91" s="82"/>
      <c r="R91" s="82"/>
      <c r="S91" s="5">
        <f>C91+I91-J91</f>
        <v>68</v>
      </c>
      <c r="T91" s="5">
        <f>D91+K91-L91</f>
        <v>1</v>
      </c>
      <c r="U91" s="5">
        <f>E91+M91-N91</f>
        <v>67</v>
      </c>
      <c r="V91" s="5">
        <f>F91+O91-P91</f>
        <v>0</v>
      </c>
      <c r="W91" s="5">
        <f>G91+Q91-R91</f>
        <v>0</v>
      </c>
      <c r="Y91" s="94">
        <f>S91-'3 priedas_asignavimai'!AG293</f>
        <v>0</v>
      </c>
    </row>
    <row r="92" spans="1:25" x14ac:dyDescent="0.25">
      <c r="A92" s="17" t="s">
        <v>38</v>
      </c>
      <c r="B92" s="73" t="s">
        <v>273</v>
      </c>
      <c r="C92" s="89">
        <f t="shared" si="63"/>
        <v>103.5</v>
      </c>
      <c r="D92" s="85">
        <f t="shared" ref="D92:R92" si="83">D93</f>
        <v>55</v>
      </c>
      <c r="E92" s="85">
        <f t="shared" si="83"/>
        <v>40</v>
      </c>
      <c r="F92" s="85">
        <f t="shared" si="83"/>
        <v>8.5</v>
      </c>
      <c r="G92" s="85">
        <f t="shared" si="83"/>
        <v>0</v>
      </c>
      <c r="H92" s="89">
        <f t="shared" si="66"/>
        <v>0</v>
      </c>
      <c r="I92" s="192">
        <f t="shared" si="67"/>
        <v>0</v>
      </c>
      <c r="J92" s="192">
        <f t="shared" si="68"/>
        <v>0</v>
      </c>
      <c r="K92" s="85">
        <f t="shared" si="83"/>
        <v>0</v>
      </c>
      <c r="L92" s="85">
        <f t="shared" si="83"/>
        <v>0</v>
      </c>
      <c r="M92" s="85">
        <f t="shared" si="83"/>
        <v>0</v>
      </c>
      <c r="N92" s="85">
        <f t="shared" si="83"/>
        <v>0</v>
      </c>
      <c r="O92" s="85">
        <f t="shared" si="83"/>
        <v>0</v>
      </c>
      <c r="P92" s="85">
        <f t="shared" si="83"/>
        <v>0</v>
      </c>
      <c r="Q92" s="85">
        <f t="shared" si="83"/>
        <v>0</v>
      </c>
      <c r="R92" s="85">
        <f t="shared" si="83"/>
        <v>0</v>
      </c>
      <c r="S92" s="67">
        <f>S93</f>
        <v>103.5</v>
      </c>
      <c r="T92" s="67">
        <f>T93</f>
        <v>55</v>
      </c>
      <c r="U92" s="67">
        <f t="shared" ref="U92:W92" si="84">U93</f>
        <v>40</v>
      </c>
      <c r="V92" s="67">
        <f t="shared" si="84"/>
        <v>8.5</v>
      </c>
      <c r="W92" s="67">
        <f t="shared" si="84"/>
        <v>0</v>
      </c>
      <c r="Y92" s="94"/>
    </row>
    <row r="93" spans="1:25" x14ac:dyDescent="0.25">
      <c r="A93" s="18"/>
      <c r="B93" s="12" t="s">
        <v>462</v>
      </c>
      <c r="C93" s="90">
        <f t="shared" si="63"/>
        <v>103.5</v>
      </c>
      <c r="D93" s="82">
        <v>55</v>
      </c>
      <c r="E93" s="82">
        <v>40</v>
      </c>
      <c r="F93" s="82">
        <v>8.5</v>
      </c>
      <c r="G93" s="82"/>
      <c r="H93" s="89">
        <f t="shared" si="66"/>
        <v>0</v>
      </c>
      <c r="I93" s="192">
        <f t="shared" si="67"/>
        <v>0</v>
      </c>
      <c r="J93" s="192">
        <f t="shared" si="68"/>
        <v>0</v>
      </c>
      <c r="K93" s="82"/>
      <c r="L93" s="82"/>
      <c r="M93" s="82"/>
      <c r="N93" s="82"/>
      <c r="O93" s="82"/>
      <c r="P93" s="82"/>
      <c r="Q93" s="82"/>
      <c r="R93" s="82"/>
      <c r="S93" s="5">
        <f>C93+I93-J93</f>
        <v>103.5</v>
      </c>
      <c r="T93" s="5">
        <f>D93+K93-L93</f>
        <v>55</v>
      </c>
      <c r="U93" s="5">
        <f>E93+M93-N93</f>
        <v>40</v>
      </c>
      <c r="V93" s="5">
        <f>F93+O93-P93</f>
        <v>8.5</v>
      </c>
      <c r="W93" s="5">
        <f>G93+Q93-R93</f>
        <v>0</v>
      </c>
      <c r="Y93" s="94">
        <f>S93-'3 priedas_asignavimai'!AG297</f>
        <v>0</v>
      </c>
    </row>
    <row r="94" spans="1:25" x14ac:dyDescent="0.25">
      <c r="A94" s="17" t="s">
        <v>39</v>
      </c>
      <c r="B94" s="73" t="s">
        <v>274</v>
      </c>
      <c r="C94" s="89">
        <f t="shared" si="63"/>
        <v>3.5</v>
      </c>
      <c r="D94" s="85">
        <f t="shared" ref="D94:R94" si="85">D95</f>
        <v>0.2</v>
      </c>
      <c r="E94" s="85">
        <f t="shared" si="85"/>
        <v>3.3</v>
      </c>
      <c r="F94" s="85">
        <f t="shared" si="85"/>
        <v>0</v>
      </c>
      <c r="G94" s="85">
        <f t="shared" si="85"/>
        <v>0</v>
      </c>
      <c r="H94" s="89">
        <f t="shared" si="66"/>
        <v>0</v>
      </c>
      <c r="I94" s="192">
        <f t="shared" si="67"/>
        <v>0</v>
      </c>
      <c r="J94" s="192">
        <f t="shared" si="68"/>
        <v>0</v>
      </c>
      <c r="K94" s="85">
        <f t="shared" si="85"/>
        <v>0</v>
      </c>
      <c r="L94" s="85">
        <f t="shared" si="85"/>
        <v>0</v>
      </c>
      <c r="M94" s="85">
        <f t="shared" si="85"/>
        <v>0</v>
      </c>
      <c r="N94" s="85">
        <f t="shared" si="85"/>
        <v>0</v>
      </c>
      <c r="O94" s="85">
        <f t="shared" si="85"/>
        <v>0</v>
      </c>
      <c r="P94" s="85">
        <f t="shared" si="85"/>
        <v>0</v>
      </c>
      <c r="Q94" s="85">
        <f t="shared" si="85"/>
        <v>0</v>
      </c>
      <c r="R94" s="85">
        <f t="shared" si="85"/>
        <v>0</v>
      </c>
      <c r="S94" s="67">
        <f>S95</f>
        <v>3.5</v>
      </c>
      <c r="T94" s="67">
        <f>T95</f>
        <v>0.2</v>
      </c>
      <c r="U94" s="67">
        <f t="shared" ref="U94:W94" si="86">U95</f>
        <v>3.3</v>
      </c>
      <c r="V94" s="67">
        <f t="shared" si="86"/>
        <v>0</v>
      </c>
      <c r="W94" s="67">
        <f t="shared" si="86"/>
        <v>0</v>
      </c>
      <c r="Y94" s="94"/>
    </row>
    <row r="95" spans="1:25" x14ac:dyDescent="0.25">
      <c r="A95" s="18"/>
      <c r="B95" s="12" t="s">
        <v>462</v>
      </c>
      <c r="C95" s="90">
        <f t="shared" si="63"/>
        <v>3.5</v>
      </c>
      <c r="D95" s="82">
        <v>0.2</v>
      </c>
      <c r="E95" s="82">
        <v>3.3</v>
      </c>
      <c r="F95" s="82"/>
      <c r="G95" s="82"/>
      <c r="H95" s="89">
        <f t="shared" si="66"/>
        <v>0</v>
      </c>
      <c r="I95" s="192">
        <f t="shared" si="67"/>
        <v>0</v>
      </c>
      <c r="J95" s="192">
        <f t="shared" si="68"/>
        <v>0</v>
      </c>
      <c r="K95" s="82"/>
      <c r="L95" s="82"/>
      <c r="M95" s="82"/>
      <c r="N95" s="82"/>
      <c r="O95" s="82"/>
      <c r="P95" s="82"/>
      <c r="Q95" s="82"/>
      <c r="R95" s="82"/>
      <c r="S95" s="5">
        <f>C95+I95-J95</f>
        <v>3.5</v>
      </c>
      <c r="T95" s="5">
        <f>D95+K95-L95</f>
        <v>0.2</v>
      </c>
      <c r="U95" s="5">
        <f>E95+M95-N95</f>
        <v>3.3</v>
      </c>
      <c r="V95" s="5">
        <f>F95+O95-P95</f>
        <v>0</v>
      </c>
      <c r="W95" s="5">
        <f>G95+Q95-R95</f>
        <v>0</v>
      </c>
      <c r="Y95" s="94">
        <f>S95-'3 priedas_asignavimai'!AG299</f>
        <v>0</v>
      </c>
    </row>
    <row r="96" spans="1:25" x14ac:dyDescent="0.25">
      <c r="A96" s="17" t="s">
        <v>40</v>
      </c>
      <c r="B96" s="73" t="s">
        <v>275</v>
      </c>
      <c r="C96" s="89">
        <f t="shared" si="63"/>
        <v>6</v>
      </c>
      <c r="D96" s="85">
        <f t="shared" ref="D96:R96" si="87">D97</f>
        <v>1</v>
      </c>
      <c r="E96" s="85">
        <f t="shared" si="87"/>
        <v>5</v>
      </c>
      <c r="F96" s="85">
        <f t="shared" si="87"/>
        <v>0</v>
      </c>
      <c r="G96" s="85">
        <f t="shared" si="87"/>
        <v>0</v>
      </c>
      <c r="H96" s="89">
        <f t="shared" si="66"/>
        <v>0</v>
      </c>
      <c r="I96" s="192">
        <f t="shared" si="67"/>
        <v>0</v>
      </c>
      <c r="J96" s="192">
        <f t="shared" si="68"/>
        <v>0</v>
      </c>
      <c r="K96" s="85">
        <f t="shared" si="87"/>
        <v>0</v>
      </c>
      <c r="L96" s="85">
        <f t="shared" si="87"/>
        <v>0</v>
      </c>
      <c r="M96" s="85">
        <f t="shared" si="87"/>
        <v>0</v>
      </c>
      <c r="N96" s="85">
        <f t="shared" si="87"/>
        <v>0</v>
      </c>
      <c r="O96" s="85">
        <f t="shared" si="87"/>
        <v>0</v>
      </c>
      <c r="P96" s="85">
        <f t="shared" si="87"/>
        <v>0</v>
      </c>
      <c r="Q96" s="85">
        <f t="shared" si="87"/>
        <v>0</v>
      </c>
      <c r="R96" s="85">
        <f t="shared" si="87"/>
        <v>0</v>
      </c>
      <c r="S96" s="67">
        <f>S97</f>
        <v>6</v>
      </c>
      <c r="T96" s="67">
        <f>T97</f>
        <v>1</v>
      </c>
      <c r="U96" s="67">
        <f t="shared" ref="U96:W96" si="88">U97</f>
        <v>5</v>
      </c>
      <c r="V96" s="67">
        <f t="shared" si="88"/>
        <v>0</v>
      </c>
      <c r="W96" s="67">
        <f t="shared" si="88"/>
        <v>0</v>
      </c>
      <c r="Y96" s="94"/>
    </row>
    <row r="97" spans="1:25" x14ac:dyDescent="0.25">
      <c r="A97" s="18"/>
      <c r="B97" s="12" t="s">
        <v>462</v>
      </c>
      <c r="C97" s="90">
        <f t="shared" si="63"/>
        <v>6</v>
      </c>
      <c r="D97" s="82">
        <v>1</v>
      </c>
      <c r="E97" s="82">
        <v>5</v>
      </c>
      <c r="F97" s="82"/>
      <c r="G97" s="82"/>
      <c r="H97" s="89">
        <f t="shared" si="66"/>
        <v>0</v>
      </c>
      <c r="I97" s="192">
        <f t="shared" si="67"/>
        <v>0</v>
      </c>
      <c r="J97" s="192">
        <f t="shared" si="68"/>
        <v>0</v>
      </c>
      <c r="K97" s="82"/>
      <c r="L97" s="82"/>
      <c r="M97" s="82"/>
      <c r="N97" s="82"/>
      <c r="O97" s="82"/>
      <c r="P97" s="82"/>
      <c r="Q97" s="82"/>
      <c r="R97" s="82"/>
      <c r="S97" s="5">
        <f>C97+I97-J97</f>
        <v>6</v>
      </c>
      <c r="T97" s="5">
        <f>D97+K97-L97</f>
        <v>1</v>
      </c>
      <c r="U97" s="5">
        <f>E97+M97-N97</f>
        <v>5</v>
      </c>
      <c r="V97" s="5">
        <f>F97+O97-P97</f>
        <v>0</v>
      </c>
      <c r="W97" s="5">
        <f>G97+Q97-R97</f>
        <v>0</v>
      </c>
      <c r="Y97" s="94">
        <f>S97-'3 priedas_asignavimai'!AG301</f>
        <v>0</v>
      </c>
    </row>
    <row r="98" spans="1:25" x14ac:dyDescent="0.25">
      <c r="A98" s="17" t="s">
        <v>41</v>
      </c>
      <c r="B98" s="73" t="s">
        <v>276</v>
      </c>
      <c r="C98" s="89">
        <f t="shared" si="63"/>
        <v>4.0999999999999996</v>
      </c>
      <c r="D98" s="85">
        <f t="shared" ref="D98:R98" si="89">D99</f>
        <v>0.6</v>
      </c>
      <c r="E98" s="85">
        <f t="shared" si="89"/>
        <v>3.5</v>
      </c>
      <c r="F98" s="85">
        <f t="shared" si="89"/>
        <v>0</v>
      </c>
      <c r="G98" s="85">
        <f t="shared" si="89"/>
        <v>0</v>
      </c>
      <c r="H98" s="89">
        <f t="shared" si="66"/>
        <v>0</v>
      </c>
      <c r="I98" s="192">
        <f t="shared" si="67"/>
        <v>0</v>
      </c>
      <c r="J98" s="192">
        <f t="shared" si="68"/>
        <v>0</v>
      </c>
      <c r="K98" s="85">
        <f t="shared" si="89"/>
        <v>0</v>
      </c>
      <c r="L98" s="85">
        <f t="shared" si="89"/>
        <v>0</v>
      </c>
      <c r="M98" s="85">
        <f t="shared" si="89"/>
        <v>0</v>
      </c>
      <c r="N98" s="85">
        <f t="shared" si="89"/>
        <v>0</v>
      </c>
      <c r="O98" s="85">
        <f t="shared" si="89"/>
        <v>0</v>
      </c>
      <c r="P98" s="85">
        <f t="shared" si="89"/>
        <v>0</v>
      </c>
      <c r="Q98" s="85">
        <f t="shared" si="89"/>
        <v>0</v>
      </c>
      <c r="R98" s="85">
        <f t="shared" si="89"/>
        <v>0</v>
      </c>
      <c r="S98" s="67">
        <f>S99</f>
        <v>4.0999999999999996</v>
      </c>
      <c r="T98" s="67">
        <f>T99</f>
        <v>0.6</v>
      </c>
      <c r="U98" s="67">
        <f t="shared" ref="U98:W98" si="90">U99</f>
        <v>3.5</v>
      </c>
      <c r="V98" s="67">
        <f t="shared" si="90"/>
        <v>0</v>
      </c>
      <c r="W98" s="67">
        <f t="shared" si="90"/>
        <v>0</v>
      </c>
      <c r="Y98" s="94"/>
    </row>
    <row r="99" spans="1:25" x14ac:dyDescent="0.25">
      <c r="A99" s="18"/>
      <c r="B99" s="12" t="s">
        <v>462</v>
      </c>
      <c r="C99" s="90">
        <f t="shared" si="63"/>
        <v>4.0999999999999996</v>
      </c>
      <c r="D99" s="82">
        <v>0.6</v>
      </c>
      <c r="E99" s="82">
        <v>3.5</v>
      </c>
      <c r="F99" s="82"/>
      <c r="G99" s="82"/>
      <c r="H99" s="89">
        <f t="shared" si="66"/>
        <v>0</v>
      </c>
      <c r="I99" s="192">
        <f t="shared" si="67"/>
        <v>0</v>
      </c>
      <c r="J99" s="192">
        <f t="shared" si="68"/>
        <v>0</v>
      </c>
      <c r="K99" s="82"/>
      <c r="L99" s="82"/>
      <c r="M99" s="82"/>
      <c r="N99" s="82"/>
      <c r="O99" s="82"/>
      <c r="P99" s="82"/>
      <c r="Q99" s="82"/>
      <c r="R99" s="82"/>
      <c r="S99" s="5">
        <f>C99+I99-J99</f>
        <v>4.0999999999999996</v>
      </c>
      <c r="T99" s="5">
        <f>D99+K99-L99</f>
        <v>0.6</v>
      </c>
      <c r="U99" s="5">
        <f>E99+M99-N99</f>
        <v>3.5</v>
      </c>
      <c r="V99" s="5">
        <f>F99+O99-P99</f>
        <v>0</v>
      </c>
      <c r="W99" s="5">
        <f>G99+Q99-R99</f>
        <v>0</v>
      </c>
      <c r="Y99" s="94">
        <f>S99-'3 priedas_asignavimai'!AG303</f>
        <v>0</v>
      </c>
    </row>
    <row r="100" spans="1:25" x14ac:dyDescent="0.25">
      <c r="A100" s="17" t="s">
        <v>42</v>
      </c>
      <c r="B100" s="73" t="s">
        <v>277</v>
      </c>
      <c r="C100" s="89">
        <f t="shared" si="63"/>
        <v>5.0999999999999996</v>
      </c>
      <c r="D100" s="85">
        <f t="shared" ref="D100:R100" si="91">D101</f>
        <v>0.1</v>
      </c>
      <c r="E100" s="85">
        <f t="shared" si="91"/>
        <v>5</v>
      </c>
      <c r="F100" s="85">
        <f t="shared" si="91"/>
        <v>0</v>
      </c>
      <c r="G100" s="85">
        <f t="shared" si="91"/>
        <v>0</v>
      </c>
      <c r="H100" s="89">
        <f t="shared" si="66"/>
        <v>0</v>
      </c>
      <c r="I100" s="192">
        <f t="shared" si="67"/>
        <v>0</v>
      </c>
      <c r="J100" s="192">
        <f t="shared" si="68"/>
        <v>0</v>
      </c>
      <c r="K100" s="85">
        <f t="shared" si="91"/>
        <v>0</v>
      </c>
      <c r="L100" s="85">
        <f t="shared" si="91"/>
        <v>0</v>
      </c>
      <c r="M100" s="85">
        <f t="shared" si="91"/>
        <v>0</v>
      </c>
      <c r="N100" s="85">
        <f t="shared" si="91"/>
        <v>0</v>
      </c>
      <c r="O100" s="85">
        <f t="shared" si="91"/>
        <v>0</v>
      </c>
      <c r="P100" s="85">
        <f t="shared" si="91"/>
        <v>0</v>
      </c>
      <c r="Q100" s="85">
        <f t="shared" si="91"/>
        <v>0</v>
      </c>
      <c r="R100" s="85">
        <f t="shared" si="91"/>
        <v>0</v>
      </c>
      <c r="S100" s="67">
        <f>S101</f>
        <v>5.0999999999999996</v>
      </c>
      <c r="T100" s="67">
        <f>T101</f>
        <v>0.1</v>
      </c>
      <c r="U100" s="67">
        <f t="shared" ref="U100:W100" si="92">U101</f>
        <v>5</v>
      </c>
      <c r="V100" s="67">
        <f t="shared" si="92"/>
        <v>0</v>
      </c>
      <c r="W100" s="67">
        <f t="shared" si="92"/>
        <v>0</v>
      </c>
      <c r="Y100" s="94"/>
    </row>
    <row r="101" spans="1:25" x14ac:dyDescent="0.25">
      <c r="A101" s="18"/>
      <c r="B101" s="12" t="s">
        <v>462</v>
      </c>
      <c r="C101" s="90">
        <f t="shared" si="63"/>
        <v>5.0999999999999996</v>
      </c>
      <c r="D101" s="82">
        <v>0.1</v>
      </c>
      <c r="E101" s="82">
        <v>5</v>
      </c>
      <c r="F101" s="82"/>
      <c r="G101" s="82"/>
      <c r="H101" s="89">
        <f t="shared" si="66"/>
        <v>0</v>
      </c>
      <c r="I101" s="192">
        <f t="shared" si="67"/>
        <v>0</v>
      </c>
      <c r="J101" s="192">
        <f t="shared" si="68"/>
        <v>0</v>
      </c>
      <c r="K101" s="82"/>
      <c r="L101" s="82"/>
      <c r="M101" s="82"/>
      <c r="N101" s="82"/>
      <c r="O101" s="82"/>
      <c r="P101" s="82"/>
      <c r="Q101" s="82"/>
      <c r="R101" s="82"/>
      <c r="S101" s="5">
        <f>C101+I101-J101</f>
        <v>5.0999999999999996</v>
      </c>
      <c r="T101" s="5">
        <f>D101+K101-L101</f>
        <v>0.1</v>
      </c>
      <c r="U101" s="5">
        <f>E101+M101-N101</f>
        <v>5</v>
      </c>
      <c r="V101" s="5">
        <f>F101+O101-P101</f>
        <v>0</v>
      </c>
      <c r="W101" s="5">
        <f>G101+Q101-R101</f>
        <v>0</v>
      </c>
      <c r="Y101" s="94">
        <f>S101-'3 priedas_asignavimai'!AG305</f>
        <v>0</v>
      </c>
    </row>
    <row r="102" spans="1:25" x14ac:dyDescent="0.25">
      <c r="A102" s="17" t="s">
        <v>49</v>
      </c>
      <c r="B102" s="73" t="s">
        <v>278</v>
      </c>
      <c r="C102" s="89">
        <f t="shared" si="63"/>
        <v>2.1</v>
      </c>
      <c r="D102" s="85">
        <f t="shared" ref="D102:R102" si="93">D103</f>
        <v>0.5</v>
      </c>
      <c r="E102" s="85">
        <f t="shared" si="93"/>
        <v>1.6</v>
      </c>
      <c r="F102" s="85">
        <f t="shared" si="93"/>
        <v>0</v>
      </c>
      <c r="G102" s="85">
        <f t="shared" si="93"/>
        <v>0</v>
      </c>
      <c r="H102" s="89">
        <f t="shared" si="66"/>
        <v>0</v>
      </c>
      <c r="I102" s="192">
        <f t="shared" si="67"/>
        <v>0</v>
      </c>
      <c r="J102" s="192">
        <f t="shared" si="68"/>
        <v>0</v>
      </c>
      <c r="K102" s="85">
        <f t="shared" si="93"/>
        <v>0</v>
      </c>
      <c r="L102" s="85">
        <f t="shared" si="93"/>
        <v>0</v>
      </c>
      <c r="M102" s="85">
        <f t="shared" si="93"/>
        <v>0</v>
      </c>
      <c r="N102" s="85">
        <f t="shared" si="93"/>
        <v>0</v>
      </c>
      <c r="O102" s="85">
        <f t="shared" si="93"/>
        <v>0</v>
      </c>
      <c r="P102" s="85">
        <f t="shared" si="93"/>
        <v>0</v>
      </c>
      <c r="Q102" s="85">
        <f t="shared" si="93"/>
        <v>0</v>
      </c>
      <c r="R102" s="85">
        <f t="shared" si="93"/>
        <v>0</v>
      </c>
      <c r="S102" s="67">
        <f>S103</f>
        <v>2.1</v>
      </c>
      <c r="T102" s="67">
        <f>T103</f>
        <v>0.5</v>
      </c>
      <c r="U102" s="67">
        <f t="shared" ref="U102:W102" si="94">U103</f>
        <v>1.6</v>
      </c>
      <c r="V102" s="67">
        <f t="shared" si="94"/>
        <v>0</v>
      </c>
      <c r="W102" s="67">
        <f t="shared" si="94"/>
        <v>0</v>
      </c>
      <c r="Y102" s="94"/>
    </row>
    <row r="103" spans="1:25" x14ac:dyDescent="0.25">
      <c r="A103" s="18"/>
      <c r="B103" s="12" t="s">
        <v>462</v>
      </c>
      <c r="C103" s="90">
        <f t="shared" si="63"/>
        <v>2.1</v>
      </c>
      <c r="D103" s="82">
        <v>0.5</v>
      </c>
      <c r="E103" s="82">
        <v>1.6</v>
      </c>
      <c r="F103" s="82"/>
      <c r="G103" s="82"/>
      <c r="H103" s="89">
        <f t="shared" si="66"/>
        <v>0</v>
      </c>
      <c r="I103" s="192">
        <f t="shared" si="67"/>
        <v>0</v>
      </c>
      <c r="J103" s="192">
        <f t="shared" si="68"/>
        <v>0</v>
      </c>
      <c r="K103" s="82"/>
      <c r="L103" s="82"/>
      <c r="M103" s="82"/>
      <c r="N103" s="82"/>
      <c r="O103" s="82"/>
      <c r="P103" s="82"/>
      <c r="Q103" s="82"/>
      <c r="R103" s="82"/>
      <c r="S103" s="5">
        <f>C103+I103-J103</f>
        <v>2.1</v>
      </c>
      <c r="T103" s="5">
        <f>D103+K103-L103</f>
        <v>0.5</v>
      </c>
      <c r="U103" s="5">
        <f>E103+M103-N103</f>
        <v>1.6</v>
      </c>
      <c r="V103" s="5">
        <f>F103+O103-P103</f>
        <v>0</v>
      </c>
      <c r="W103" s="5">
        <f>G103+Q103-R103</f>
        <v>0</v>
      </c>
      <c r="Y103" s="94">
        <f>S103-'3 priedas_asignavimai'!AG307</f>
        <v>0</v>
      </c>
    </row>
    <row r="104" spans="1:25" x14ac:dyDescent="0.25">
      <c r="A104" s="17" t="s">
        <v>50</v>
      </c>
      <c r="B104" s="73" t="s">
        <v>279</v>
      </c>
      <c r="C104" s="89">
        <f t="shared" si="63"/>
        <v>1.8</v>
      </c>
      <c r="D104" s="85">
        <f t="shared" ref="D104:R104" si="95">D105</f>
        <v>0.7</v>
      </c>
      <c r="E104" s="85">
        <f t="shared" si="95"/>
        <v>1.1000000000000001</v>
      </c>
      <c r="F104" s="85">
        <f t="shared" si="95"/>
        <v>0</v>
      </c>
      <c r="G104" s="85">
        <f t="shared" si="95"/>
        <v>0</v>
      </c>
      <c r="H104" s="89">
        <f t="shared" si="66"/>
        <v>0</v>
      </c>
      <c r="I104" s="192">
        <f t="shared" si="67"/>
        <v>0</v>
      </c>
      <c r="J104" s="192">
        <f t="shared" si="68"/>
        <v>0</v>
      </c>
      <c r="K104" s="85">
        <f t="shared" si="95"/>
        <v>0</v>
      </c>
      <c r="L104" s="85">
        <f t="shared" si="95"/>
        <v>0</v>
      </c>
      <c r="M104" s="85">
        <f t="shared" si="95"/>
        <v>0</v>
      </c>
      <c r="N104" s="85">
        <f t="shared" si="95"/>
        <v>0</v>
      </c>
      <c r="O104" s="85">
        <f t="shared" si="95"/>
        <v>0</v>
      </c>
      <c r="P104" s="85">
        <f t="shared" si="95"/>
        <v>0</v>
      </c>
      <c r="Q104" s="85">
        <f t="shared" si="95"/>
        <v>0</v>
      </c>
      <c r="R104" s="85">
        <f t="shared" si="95"/>
        <v>0</v>
      </c>
      <c r="S104" s="67">
        <f>S105</f>
        <v>1.8</v>
      </c>
      <c r="T104" s="67">
        <f>T105</f>
        <v>0.7</v>
      </c>
      <c r="U104" s="67">
        <f t="shared" ref="U104:W104" si="96">U105</f>
        <v>1.1000000000000001</v>
      </c>
      <c r="V104" s="67">
        <f t="shared" si="96"/>
        <v>0</v>
      </c>
      <c r="W104" s="67">
        <f t="shared" si="96"/>
        <v>0</v>
      </c>
      <c r="Y104" s="94"/>
    </row>
    <row r="105" spans="1:25" x14ac:dyDescent="0.25">
      <c r="A105" s="18"/>
      <c r="B105" s="12" t="s">
        <v>462</v>
      </c>
      <c r="C105" s="90">
        <f t="shared" si="63"/>
        <v>1.8</v>
      </c>
      <c r="D105" s="82">
        <v>0.7</v>
      </c>
      <c r="E105" s="82">
        <v>1.1000000000000001</v>
      </c>
      <c r="F105" s="82"/>
      <c r="G105" s="82"/>
      <c r="H105" s="89">
        <f t="shared" si="66"/>
        <v>0</v>
      </c>
      <c r="I105" s="192">
        <f t="shared" si="67"/>
        <v>0</v>
      </c>
      <c r="J105" s="192">
        <f t="shared" si="68"/>
        <v>0</v>
      </c>
      <c r="K105" s="82"/>
      <c r="L105" s="82"/>
      <c r="M105" s="82"/>
      <c r="N105" s="82"/>
      <c r="O105" s="82"/>
      <c r="P105" s="82"/>
      <c r="Q105" s="82"/>
      <c r="R105" s="82"/>
      <c r="S105" s="5">
        <f>C105+I105-J105</f>
        <v>1.8</v>
      </c>
      <c r="T105" s="5">
        <f>D105+K105-L105</f>
        <v>0.7</v>
      </c>
      <c r="U105" s="5">
        <f>E105+M105-N105</f>
        <v>1.1000000000000001</v>
      </c>
      <c r="V105" s="5">
        <f>F105+O105-P105</f>
        <v>0</v>
      </c>
      <c r="W105" s="5">
        <f>G105+Q105-R105</f>
        <v>0</v>
      </c>
      <c r="Y105" s="94">
        <f>S105-'3 priedas_asignavimai'!AG309</f>
        <v>0</v>
      </c>
    </row>
    <row r="106" spans="1:25" x14ac:dyDescent="0.25">
      <c r="A106" s="17" t="s">
        <v>43</v>
      </c>
      <c r="B106" s="73" t="s">
        <v>281</v>
      </c>
      <c r="C106" s="89">
        <f t="shared" si="63"/>
        <v>5</v>
      </c>
      <c r="D106" s="85">
        <f t="shared" ref="D106:R106" si="97">D107</f>
        <v>1</v>
      </c>
      <c r="E106" s="85">
        <f t="shared" si="97"/>
        <v>4</v>
      </c>
      <c r="F106" s="85">
        <f t="shared" si="97"/>
        <v>0</v>
      </c>
      <c r="G106" s="85">
        <f t="shared" si="97"/>
        <v>0</v>
      </c>
      <c r="H106" s="89">
        <f t="shared" si="66"/>
        <v>0</v>
      </c>
      <c r="I106" s="192">
        <f t="shared" si="67"/>
        <v>0</v>
      </c>
      <c r="J106" s="192">
        <f t="shared" si="68"/>
        <v>0</v>
      </c>
      <c r="K106" s="85">
        <f t="shared" si="97"/>
        <v>0</v>
      </c>
      <c r="L106" s="85">
        <f t="shared" si="97"/>
        <v>0</v>
      </c>
      <c r="M106" s="85">
        <f t="shared" si="97"/>
        <v>0</v>
      </c>
      <c r="N106" s="85">
        <f t="shared" si="97"/>
        <v>0</v>
      </c>
      <c r="O106" s="85">
        <f t="shared" si="97"/>
        <v>0</v>
      </c>
      <c r="P106" s="85">
        <f t="shared" si="97"/>
        <v>0</v>
      </c>
      <c r="Q106" s="85">
        <f t="shared" si="97"/>
        <v>0</v>
      </c>
      <c r="R106" s="85">
        <f t="shared" si="97"/>
        <v>0</v>
      </c>
      <c r="S106" s="67">
        <f>S107</f>
        <v>5</v>
      </c>
      <c r="T106" s="67">
        <f>T107</f>
        <v>1</v>
      </c>
      <c r="U106" s="67">
        <f t="shared" ref="U106:W106" si="98">U107</f>
        <v>4</v>
      </c>
      <c r="V106" s="67">
        <f t="shared" si="98"/>
        <v>0</v>
      </c>
      <c r="W106" s="67">
        <f t="shared" si="98"/>
        <v>0</v>
      </c>
      <c r="Y106" s="94"/>
    </row>
    <row r="107" spans="1:25" x14ac:dyDescent="0.25">
      <c r="A107" s="18"/>
      <c r="B107" s="12" t="s">
        <v>462</v>
      </c>
      <c r="C107" s="90">
        <f t="shared" si="63"/>
        <v>5</v>
      </c>
      <c r="D107" s="82">
        <v>1</v>
      </c>
      <c r="E107" s="82">
        <v>4</v>
      </c>
      <c r="F107" s="82"/>
      <c r="G107" s="82"/>
      <c r="H107" s="89">
        <f t="shared" si="66"/>
        <v>0</v>
      </c>
      <c r="I107" s="192">
        <f t="shared" si="67"/>
        <v>0</v>
      </c>
      <c r="J107" s="192">
        <f t="shared" si="68"/>
        <v>0</v>
      </c>
      <c r="K107" s="82"/>
      <c r="L107" s="82"/>
      <c r="M107" s="82"/>
      <c r="N107" s="82"/>
      <c r="O107" s="82"/>
      <c r="P107" s="82"/>
      <c r="Q107" s="82"/>
      <c r="R107" s="82"/>
      <c r="S107" s="5">
        <f>C107+I107-J107</f>
        <v>5</v>
      </c>
      <c r="T107" s="5">
        <f>D107+K107-L107</f>
        <v>1</v>
      </c>
      <c r="U107" s="5">
        <f>E107+M107-N107</f>
        <v>4</v>
      </c>
      <c r="V107" s="5">
        <f>F107+O107-P107</f>
        <v>0</v>
      </c>
      <c r="W107" s="5">
        <f>G107+Q107-R107</f>
        <v>0</v>
      </c>
      <c r="Y107" s="94">
        <f>S107-'3 priedas_asignavimai'!AG311</f>
        <v>0</v>
      </c>
    </row>
    <row r="108" spans="1:25" x14ac:dyDescent="0.25">
      <c r="A108" s="17" t="s">
        <v>51</v>
      </c>
      <c r="B108" s="73" t="s">
        <v>280</v>
      </c>
      <c r="C108" s="89">
        <f t="shared" ref="C108:C118" si="99">D108+E108+F108+G108</f>
        <v>47.3</v>
      </c>
      <c r="D108" s="85">
        <f t="shared" ref="D108:R108" si="100">D109</f>
        <v>13.2</v>
      </c>
      <c r="E108" s="85">
        <f t="shared" si="100"/>
        <v>28.6</v>
      </c>
      <c r="F108" s="85">
        <f t="shared" si="100"/>
        <v>5.5</v>
      </c>
      <c r="G108" s="85">
        <f t="shared" si="100"/>
        <v>0</v>
      </c>
      <c r="H108" s="89">
        <f t="shared" si="66"/>
        <v>0</v>
      </c>
      <c r="I108" s="192">
        <f t="shared" si="67"/>
        <v>0</v>
      </c>
      <c r="J108" s="192">
        <f t="shared" si="68"/>
        <v>0</v>
      </c>
      <c r="K108" s="85">
        <f t="shared" si="100"/>
        <v>0</v>
      </c>
      <c r="L108" s="85">
        <f t="shared" si="100"/>
        <v>0</v>
      </c>
      <c r="M108" s="85">
        <f t="shared" si="100"/>
        <v>0</v>
      </c>
      <c r="N108" s="85">
        <f t="shared" si="100"/>
        <v>0</v>
      </c>
      <c r="O108" s="85">
        <f t="shared" si="100"/>
        <v>0</v>
      </c>
      <c r="P108" s="85">
        <f t="shared" si="100"/>
        <v>0</v>
      </c>
      <c r="Q108" s="85">
        <f t="shared" si="100"/>
        <v>0</v>
      </c>
      <c r="R108" s="85">
        <f t="shared" si="100"/>
        <v>0</v>
      </c>
      <c r="S108" s="67">
        <f>S109</f>
        <v>47.3</v>
      </c>
      <c r="T108" s="67">
        <f>T109</f>
        <v>13.2</v>
      </c>
      <c r="U108" s="67">
        <f t="shared" ref="U108:W108" si="101">U109</f>
        <v>28.6</v>
      </c>
      <c r="V108" s="67">
        <f t="shared" si="101"/>
        <v>5.5</v>
      </c>
      <c r="W108" s="67">
        <f t="shared" si="101"/>
        <v>0</v>
      </c>
      <c r="Y108" s="94"/>
    </row>
    <row r="109" spans="1:25" x14ac:dyDescent="0.25">
      <c r="A109" s="18"/>
      <c r="B109" s="12" t="s">
        <v>462</v>
      </c>
      <c r="C109" s="90">
        <f t="shared" si="99"/>
        <v>47.3</v>
      </c>
      <c r="D109" s="82">
        <v>13.2</v>
      </c>
      <c r="E109" s="82">
        <v>28.6</v>
      </c>
      <c r="F109" s="82">
        <v>5.5</v>
      </c>
      <c r="G109" s="82"/>
      <c r="H109" s="89">
        <f t="shared" si="66"/>
        <v>0</v>
      </c>
      <c r="I109" s="192">
        <f t="shared" si="67"/>
        <v>0</v>
      </c>
      <c r="J109" s="192">
        <f t="shared" si="68"/>
        <v>0</v>
      </c>
      <c r="K109" s="82"/>
      <c r="L109" s="82"/>
      <c r="M109" s="82"/>
      <c r="N109" s="82"/>
      <c r="O109" s="82"/>
      <c r="P109" s="82"/>
      <c r="Q109" s="82"/>
      <c r="R109" s="82"/>
      <c r="S109" s="5">
        <f>C109+I109-J109</f>
        <v>47.3</v>
      </c>
      <c r="T109" s="5">
        <f>D109+K109-L109</f>
        <v>13.2</v>
      </c>
      <c r="U109" s="5">
        <f>E109+M109-N109</f>
        <v>28.6</v>
      </c>
      <c r="V109" s="5">
        <f>F109+O109-P109</f>
        <v>5.5</v>
      </c>
      <c r="W109" s="5">
        <f>G109+Q109-R109</f>
        <v>0</v>
      </c>
      <c r="Y109" s="94">
        <f>S109-'3 priedas_asignavimai'!AG314</f>
        <v>0</v>
      </c>
    </row>
    <row r="110" spans="1:25" x14ac:dyDescent="0.25">
      <c r="A110" s="17" t="s">
        <v>52</v>
      </c>
      <c r="B110" s="73" t="s">
        <v>337</v>
      </c>
      <c r="C110" s="89">
        <f t="shared" si="99"/>
        <v>5</v>
      </c>
      <c r="D110" s="85">
        <f t="shared" ref="D110:R110" si="102">D111</f>
        <v>0</v>
      </c>
      <c r="E110" s="85">
        <f t="shared" si="102"/>
        <v>0</v>
      </c>
      <c r="F110" s="85">
        <f t="shared" si="102"/>
        <v>5</v>
      </c>
      <c r="G110" s="85">
        <f t="shared" si="102"/>
        <v>0</v>
      </c>
      <c r="H110" s="89">
        <f t="shared" si="66"/>
        <v>0</v>
      </c>
      <c r="I110" s="192">
        <f t="shared" si="67"/>
        <v>0</v>
      </c>
      <c r="J110" s="192">
        <f t="shared" si="68"/>
        <v>0</v>
      </c>
      <c r="K110" s="85">
        <f t="shared" si="102"/>
        <v>0</v>
      </c>
      <c r="L110" s="85">
        <f t="shared" si="102"/>
        <v>0</v>
      </c>
      <c r="M110" s="85">
        <f t="shared" si="102"/>
        <v>0</v>
      </c>
      <c r="N110" s="85">
        <f t="shared" si="102"/>
        <v>0</v>
      </c>
      <c r="O110" s="85">
        <f t="shared" si="102"/>
        <v>0</v>
      </c>
      <c r="P110" s="85">
        <f t="shared" si="102"/>
        <v>0</v>
      </c>
      <c r="Q110" s="85">
        <f t="shared" si="102"/>
        <v>0</v>
      </c>
      <c r="R110" s="85">
        <f t="shared" si="102"/>
        <v>0</v>
      </c>
      <c r="S110" s="67">
        <f>S111</f>
        <v>5</v>
      </c>
      <c r="T110" s="67">
        <f>T111</f>
        <v>0</v>
      </c>
      <c r="U110" s="67">
        <f t="shared" ref="U110:W110" si="103">U111</f>
        <v>0</v>
      </c>
      <c r="V110" s="67">
        <f t="shared" si="103"/>
        <v>5</v>
      </c>
      <c r="W110" s="67">
        <f t="shared" si="103"/>
        <v>0</v>
      </c>
      <c r="Y110" s="94"/>
    </row>
    <row r="111" spans="1:25" x14ac:dyDescent="0.25">
      <c r="A111" s="18"/>
      <c r="B111" s="12" t="s">
        <v>461</v>
      </c>
      <c r="C111" s="90">
        <f t="shared" si="99"/>
        <v>5</v>
      </c>
      <c r="D111" s="82"/>
      <c r="E111" s="82"/>
      <c r="F111" s="82">
        <v>5</v>
      </c>
      <c r="G111" s="82"/>
      <c r="H111" s="89">
        <f t="shared" si="66"/>
        <v>0</v>
      </c>
      <c r="I111" s="192">
        <f t="shared" si="67"/>
        <v>0</v>
      </c>
      <c r="J111" s="192">
        <f t="shared" si="68"/>
        <v>0</v>
      </c>
      <c r="K111" s="82"/>
      <c r="L111" s="82"/>
      <c r="M111" s="82"/>
      <c r="N111" s="82"/>
      <c r="O111" s="82"/>
      <c r="P111" s="82"/>
      <c r="Q111" s="82"/>
      <c r="R111" s="82"/>
      <c r="S111" s="5">
        <f>C111+I111-J111</f>
        <v>5</v>
      </c>
      <c r="T111" s="5">
        <f>D111+K111-L111</f>
        <v>0</v>
      </c>
      <c r="U111" s="5">
        <f>E111+M111-N111</f>
        <v>0</v>
      </c>
      <c r="V111" s="5">
        <f>F111+O111-P111</f>
        <v>5</v>
      </c>
      <c r="W111" s="5">
        <f>G111+Q111-R111</f>
        <v>0</v>
      </c>
      <c r="Y111" s="94">
        <f>S111-'3 priedas_asignavimai'!AG316</f>
        <v>0</v>
      </c>
    </row>
    <row r="112" spans="1:25" x14ac:dyDescent="0.25">
      <c r="A112" s="17" t="s">
        <v>44</v>
      </c>
      <c r="B112" s="73" t="s">
        <v>282</v>
      </c>
      <c r="C112" s="89">
        <f t="shared" si="99"/>
        <v>81</v>
      </c>
      <c r="D112" s="85">
        <f t="shared" ref="D112:R112" si="104">D113</f>
        <v>0</v>
      </c>
      <c r="E112" s="85">
        <f t="shared" si="104"/>
        <v>0</v>
      </c>
      <c r="F112" s="85">
        <f t="shared" si="104"/>
        <v>81</v>
      </c>
      <c r="G112" s="85">
        <f t="shared" si="104"/>
        <v>0</v>
      </c>
      <c r="H112" s="89">
        <f t="shared" si="66"/>
        <v>0</v>
      </c>
      <c r="I112" s="192">
        <f t="shared" si="67"/>
        <v>0</v>
      </c>
      <c r="J112" s="192">
        <f t="shared" si="68"/>
        <v>0</v>
      </c>
      <c r="K112" s="85">
        <f t="shared" si="104"/>
        <v>0</v>
      </c>
      <c r="L112" s="85">
        <f t="shared" si="104"/>
        <v>0</v>
      </c>
      <c r="M112" s="85">
        <f t="shared" si="104"/>
        <v>0</v>
      </c>
      <c r="N112" s="85">
        <f t="shared" si="104"/>
        <v>0</v>
      </c>
      <c r="O112" s="85">
        <f t="shared" si="104"/>
        <v>0</v>
      </c>
      <c r="P112" s="85">
        <f t="shared" si="104"/>
        <v>0</v>
      </c>
      <c r="Q112" s="85">
        <f t="shared" si="104"/>
        <v>0</v>
      </c>
      <c r="R112" s="85">
        <f t="shared" si="104"/>
        <v>0</v>
      </c>
      <c r="S112" s="67">
        <f>S113</f>
        <v>81</v>
      </c>
      <c r="T112" s="67">
        <f>T113</f>
        <v>0</v>
      </c>
      <c r="U112" s="67">
        <f t="shared" ref="U112:W112" si="105">U113</f>
        <v>0</v>
      </c>
      <c r="V112" s="67">
        <f t="shared" si="105"/>
        <v>81</v>
      </c>
      <c r="W112" s="67">
        <f t="shared" si="105"/>
        <v>0</v>
      </c>
      <c r="Y112" s="94"/>
    </row>
    <row r="113" spans="1:27" x14ac:dyDescent="0.25">
      <c r="A113" s="18"/>
      <c r="B113" s="12" t="s">
        <v>461</v>
      </c>
      <c r="C113" s="90">
        <f t="shared" si="99"/>
        <v>81</v>
      </c>
      <c r="D113" s="82"/>
      <c r="E113" s="82"/>
      <c r="F113" s="82">
        <v>81</v>
      </c>
      <c r="G113" s="82"/>
      <c r="H113" s="89">
        <f t="shared" si="66"/>
        <v>0</v>
      </c>
      <c r="I113" s="192">
        <f t="shared" si="67"/>
        <v>0</v>
      </c>
      <c r="J113" s="192">
        <f t="shared" si="68"/>
        <v>0</v>
      </c>
      <c r="K113" s="82"/>
      <c r="L113" s="82"/>
      <c r="M113" s="82"/>
      <c r="N113" s="82"/>
      <c r="O113" s="82"/>
      <c r="P113" s="82"/>
      <c r="Q113" s="82"/>
      <c r="R113" s="82"/>
      <c r="S113" s="5">
        <f>C113+I113-J113</f>
        <v>81</v>
      </c>
      <c r="T113" s="5">
        <f>D113+K113-L113</f>
        <v>0</v>
      </c>
      <c r="U113" s="5">
        <f>E113+M113-N113</f>
        <v>0</v>
      </c>
      <c r="V113" s="5">
        <f>F113+O113-P113</f>
        <v>81</v>
      </c>
      <c r="W113" s="5">
        <f>G113+Q113-R113</f>
        <v>0</v>
      </c>
      <c r="Y113" s="94">
        <f>S113-'3 priedas_asignavimai'!AG321</f>
        <v>0</v>
      </c>
    </row>
    <row r="114" spans="1:27" x14ac:dyDescent="0.25">
      <c r="A114" s="17" t="s">
        <v>45</v>
      </c>
      <c r="B114" s="73" t="s">
        <v>284</v>
      </c>
      <c r="C114" s="89">
        <f t="shared" si="99"/>
        <v>150</v>
      </c>
      <c r="D114" s="85">
        <f t="shared" ref="D114:R114" si="106">D115</f>
        <v>0</v>
      </c>
      <c r="E114" s="85">
        <f t="shared" si="106"/>
        <v>0</v>
      </c>
      <c r="F114" s="85">
        <f t="shared" si="106"/>
        <v>150</v>
      </c>
      <c r="G114" s="85">
        <f t="shared" si="106"/>
        <v>0</v>
      </c>
      <c r="H114" s="89">
        <f t="shared" si="66"/>
        <v>0</v>
      </c>
      <c r="I114" s="192">
        <f t="shared" si="67"/>
        <v>0</v>
      </c>
      <c r="J114" s="192">
        <f t="shared" si="68"/>
        <v>0</v>
      </c>
      <c r="K114" s="85">
        <f t="shared" si="106"/>
        <v>0</v>
      </c>
      <c r="L114" s="85">
        <f t="shared" si="106"/>
        <v>0</v>
      </c>
      <c r="M114" s="85">
        <f t="shared" si="106"/>
        <v>0</v>
      </c>
      <c r="N114" s="85">
        <f t="shared" si="106"/>
        <v>0</v>
      </c>
      <c r="O114" s="85">
        <f t="shared" si="106"/>
        <v>0</v>
      </c>
      <c r="P114" s="85">
        <f t="shared" si="106"/>
        <v>0</v>
      </c>
      <c r="Q114" s="85">
        <f t="shared" si="106"/>
        <v>0</v>
      </c>
      <c r="R114" s="85">
        <f t="shared" si="106"/>
        <v>0</v>
      </c>
      <c r="S114" s="67">
        <f>S115</f>
        <v>150</v>
      </c>
      <c r="T114" s="67">
        <f>T115</f>
        <v>0</v>
      </c>
      <c r="U114" s="67">
        <f t="shared" ref="U114:W114" si="107">U115</f>
        <v>0</v>
      </c>
      <c r="V114" s="67">
        <f t="shared" si="107"/>
        <v>150</v>
      </c>
      <c r="W114" s="67">
        <f t="shared" si="107"/>
        <v>0</v>
      </c>
      <c r="Y114" s="94"/>
    </row>
    <row r="115" spans="1:27" x14ac:dyDescent="0.25">
      <c r="A115" s="18"/>
      <c r="B115" s="12" t="s">
        <v>461</v>
      </c>
      <c r="C115" s="90">
        <f t="shared" si="99"/>
        <v>150</v>
      </c>
      <c r="D115" s="82"/>
      <c r="E115" s="82"/>
      <c r="F115" s="82">
        <v>150</v>
      </c>
      <c r="G115" s="82"/>
      <c r="H115" s="89">
        <f t="shared" si="66"/>
        <v>0</v>
      </c>
      <c r="I115" s="192">
        <f t="shared" si="67"/>
        <v>0</v>
      </c>
      <c r="J115" s="192">
        <f t="shared" si="68"/>
        <v>0</v>
      </c>
      <c r="K115" s="82"/>
      <c r="L115" s="82"/>
      <c r="M115" s="82"/>
      <c r="N115" s="82"/>
      <c r="O115" s="82"/>
      <c r="P115" s="82"/>
      <c r="Q115" s="82"/>
      <c r="R115" s="82"/>
      <c r="S115" s="5">
        <f>C115+I115-J115</f>
        <v>150</v>
      </c>
      <c r="T115" s="5">
        <f>D115+K115-L115</f>
        <v>0</v>
      </c>
      <c r="U115" s="5">
        <f>E115+M115-N115</f>
        <v>0</v>
      </c>
      <c r="V115" s="5">
        <f>F115+O115-P115</f>
        <v>150</v>
      </c>
      <c r="W115" s="5">
        <f>G115+Q115-R115</f>
        <v>0</v>
      </c>
      <c r="Y115" s="94">
        <f>S115-'3 priedas_asignavimai'!AG324</f>
        <v>0</v>
      </c>
    </row>
    <row r="116" spans="1:27" x14ac:dyDescent="0.25">
      <c r="A116" s="17" t="s">
        <v>46</v>
      </c>
      <c r="B116" s="73" t="s">
        <v>283</v>
      </c>
      <c r="C116" s="89">
        <f t="shared" si="99"/>
        <v>500</v>
      </c>
      <c r="D116" s="85">
        <f t="shared" ref="D116:R116" si="108">D117</f>
        <v>0</v>
      </c>
      <c r="E116" s="85">
        <f t="shared" si="108"/>
        <v>0</v>
      </c>
      <c r="F116" s="85">
        <f t="shared" si="108"/>
        <v>500</v>
      </c>
      <c r="G116" s="85">
        <f t="shared" si="108"/>
        <v>0</v>
      </c>
      <c r="H116" s="89">
        <f t="shared" si="66"/>
        <v>0</v>
      </c>
      <c r="I116" s="192">
        <f t="shared" si="67"/>
        <v>0</v>
      </c>
      <c r="J116" s="192">
        <f t="shared" si="68"/>
        <v>0</v>
      </c>
      <c r="K116" s="85">
        <f t="shared" si="108"/>
        <v>0</v>
      </c>
      <c r="L116" s="85">
        <f t="shared" si="108"/>
        <v>0</v>
      </c>
      <c r="M116" s="85">
        <f t="shared" si="108"/>
        <v>0</v>
      </c>
      <c r="N116" s="85">
        <f t="shared" si="108"/>
        <v>0</v>
      </c>
      <c r="O116" s="85">
        <f t="shared" si="108"/>
        <v>0</v>
      </c>
      <c r="P116" s="85">
        <f t="shared" si="108"/>
        <v>0</v>
      </c>
      <c r="Q116" s="85">
        <f t="shared" si="108"/>
        <v>0</v>
      </c>
      <c r="R116" s="85">
        <f t="shared" si="108"/>
        <v>0</v>
      </c>
      <c r="S116" s="67">
        <f>S117</f>
        <v>500</v>
      </c>
      <c r="T116" s="67">
        <f>T117</f>
        <v>0</v>
      </c>
      <c r="U116" s="67">
        <f t="shared" ref="U116:W116" si="109">U117</f>
        <v>0</v>
      </c>
      <c r="V116" s="67">
        <f t="shared" si="109"/>
        <v>500</v>
      </c>
      <c r="W116" s="67">
        <f t="shared" si="109"/>
        <v>0</v>
      </c>
      <c r="Y116" s="94"/>
    </row>
    <row r="117" spans="1:27" x14ac:dyDescent="0.25">
      <c r="A117" s="18"/>
      <c r="B117" s="4" t="s">
        <v>461</v>
      </c>
      <c r="C117" s="90">
        <f t="shared" si="99"/>
        <v>500</v>
      </c>
      <c r="D117" s="82"/>
      <c r="E117" s="82"/>
      <c r="F117" s="82">
        <v>500</v>
      </c>
      <c r="G117" s="82"/>
      <c r="H117" s="89">
        <f t="shared" si="66"/>
        <v>0</v>
      </c>
      <c r="I117" s="192">
        <f t="shared" si="67"/>
        <v>0</v>
      </c>
      <c r="J117" s="192">
        <f t="shared" si="68"/>
        <v>0</v>
      </c>
      <c r="K117" s="82"/>
      <c r="L117" s="82"/>
      <c r="M117" s="82"/>
      <c r="N117" s="82"/>
      <c r="O117" s="82"/>
      <c r="P117" s="82"/>
      <c r="Q117" s="82"/>
      <c r="R117" s="82"/>
      <c r="S117" s="5">
        <f>C117+I117-J117</f>
        <v>500</v>
      </c>
      <c r="T117" s="5">
        <f>D117+K117-L117</f>
        <v>0</v>
      </c>
      <c r="U117" s="5">
        <f>E117+M117-N117</f>
        <v>0</v>
      </c>
      <c r="V117" s="5">
        <f>F117+O117-P117</f>
        <v>500</v>
      </c>
      <c r="W117" s="5">
        <f>G117+Q117-R117</f>
        <v>0</v>
      </c>
      <c r="Y117" s="94">
        <f>S117-'3 priedas_asignavimai'!AG332</f>
        <v>0</v>
      </c>
    </row>
    <row r="118" spans="1:27" x14ac:dyDescent="0.25">
      <c r="A118" s="225" t="s">
        <v>47</v>
      </c>
      <c r="B118" s="226" t="s">
        <v>55</v>
      </c>
      <c r="C118" s="91">
        <f t="shared" si="99"/>
        <v>2196.1000000000004</v>
      </c>
      <c r="D118" s="83">
        <f>D12+D16+D19+D22+D25+D28+D30+D33+D35+D38+D41+D44+D46+D48+D50+D52+D54+D56+D58+D60+D62+D64+D66+D68+D70+D72+D74+D76+D78+D80+D82+D84+D86+D88+D90+D92+D94+D96+D98+D100+D102+D104+D106+D108+D110+D112+D114+D116</f>
        <v>452.00000000000028</v>
      </c>
      <c r="E118" s="83">
        <f>E12+E16+E19+E22+E25+E28+E30+E33+E35+E38+E41+E44+E46+E48+E50+E52+E54+E56+E58+E60+E62+E64+E66+E68+E70+E72+E74+E76+E78+E80+E82+E84+E86+E88+E90+E92+E94+E96+E98+E100+E102+E104+E106+E108+E110+E112+E114+E116</f>
        <v>302.70000000000005</v>
      </c>
      <c r="F118" s="83">
        <f>F12+F16+F19+F22+F25+F28+F30+F33+F35+F38+F41+F44+F46+F48+F50+F52+F54+F56+F58+F60+F62+F64+F66+F68+F70+F72+F74+F76+F78+F80+F82+F84+F86+F88+F90+F92+F94+F96+F98+F100+F102+F104+F106+F108+F110+F112+F114+F116</f>
        <v>1361.4</v>
      </c>
      <c r="G118" s="83">
        <f>G12+G16+G19+G22+G25+G28+G30+G33+G35+G38+G41+G44+G46+G48+G50+G52+G54+G56+G58+G60+G62+G64+G66+G68+G70+G72+G74+G76+G78+G80+G82+G84+G86+G88+G90+G92+G94+G96+G98+G100+G102+G104+G106+G108+G110+G112+G114+G116</f>
        <v>80</v>
      </c>
      <c r="H118" s="89">
        <f>H12+H16+H19+H22+H25+H28+H30+H33+H35+H38+H41+H44+H46+H48+H50+H52+H54+H56+H58+H60+H62+H64+H66+H68+H70+H72+H74+H76+H78+H80+H82+H84+H86+H88+H90+H92+H94+H96+H98+H100+H102+H104+H106+H108+H110+H112+H114+H116</f>
        <v>0</v>
      </c>
      <c r="I118" s="83">
        <f>K118+M118+O118+Q118</f>
        <v>0</v>
      </c>
      <c r="J118" s="83">
        <f>L118+N118+P118+R118</f>
        <v>0</v>
      </c>
      <c r="K118" s="83">
        <f t="shared" ref="K118:R118" si="110">K12+K16+K19+K22+K25+K28+K30+K33+K35+K38+K41+K44+K46+K48+K50+K52+K54+K56+K58+K60+K62+K64+K66+K68+K70+K72+K74+K76+K78+K80+K82+K84+K86+K88+K90+K92+K94+K96+K98+K100+K102+K104+K106+K108+K110+K112+K114+K116</f>
        <v>0</v>
      </c>
      <c r="L118" s="83">
        <f t="shared" si="110"/>
        <v>0</v>
      </c>
      <c r="M118" s="83">
        <f t="shared" si="110"/>
        <v>0</v>
      </c>
      <c r="N118" s="83">
        <f t="shared" si="110"/>
        <v>0</v>
      </c>
      <c r="O118" s="83">
        <f t="shared" si="110"/>
        <v>0</v>
      </c>
      <c r="P118" s="83">
        <f t="shared" si="110"/>
        <v>0</v>
      </c>
      <c r="Q118" s="83">
        <f t="shared" si="110"/>
        <v>0</v>
      </c>
      <c r="R118" s="83">
        <f t="shared" si="110"/>
        <v>0</v>
      </c>
      <c r="S118" s="228">
        <f>T118+U118+V118+W118</f>
        <v>2196.1000000000004</v>
      </c>
      <c r="T118" s="228">
        <f>T12+T16+T19+T22+T25+T28+T30+T33+T35+T38+T41+T44+T46+T48+T50+T52+T54+T56+T58+T60+T62+T64+T66+T68+T70+T72+T74+T76+T78+T80+T82+T84+T86+T88+T90+T92+T94+T96+T98+T100+T102+T104+T106+T108+T110+T112+T114+T116</f>
        <v>452.00000000000028</v>
      </c>
      <c r="U118" s="228">
        <f>U12+U16+U19+U22+U25+U28+U30+U33+U35+U38+U41+U44+U46+U48+U50+U52+U54+U56+U58+U60+U62+U64+U66+U68+U70+U72+U74+U76+U78+U80+U82+U84+U86+U88+U90+U92+U94+U96+U98+U100+U102+U104+U106+U108+U110+U112+U114+U116</f>
        <v>302.70000000000005</v>
      </c>
      <c r="V118" s="228">
        <f>V12+V16+V19+V22+V25+V28+V30+V33+V35+V38+V41+V44+V46+V48+V50+V52+V54+V56+V58+V60+V62+V64+V66+V68+V70+V72+V74+V76+V78+V80+V82+V84+V86+V88+V90+V92+V94+V96+V98+V100+V102+V104+V106+V108+V110+V112+V114+V116</f>
        <v>1361.4</v>
      </c>
      <c r="W118" s="228">
        <f>W12+W16+W19+W22+W25+W28+W30+W33+W35+W38+W41+W44+W46+W48+W50+W52+W54+W56+W58+W60+W62+W64+W66+W68+W70+W72+W74+W76+W78+W80+W82+W84+W86+W88+W90+W92+W94+W96+W98+W100+W102+W104+W106+W108+W110+W112+W114+W116</f>
        <v>80</v>
      </c>
      <c r="Y118" s="94">
        <f>S118-'3 priedas_asignavimai'!AG334</f>
        <v>-310.99999999999909</v>
      </c>
    </row>
    <row r="120" spans="1:27" hidden="1" x14ac:dyDescent="0.25">
      <c r="C120" s="195">
        <f>C12+C16+C19+C22+C25+C28+C30+C33+C35+C38+C41+C44+C46+C48+C50+C52+C54+C56+C58+C60+C62+C64+C66+C68+C70+C72+C74+C76+C78+C80+C82+C84+C86+C88+C90+C92+C94+C96+C98+C100+C102+C104+C106+C108+C110+C112+C114+C116</f>
        <v>2196.0999999999995</v>
      </c>
      <c r="D120" s="195">
        <f t="shared" ref="D120:G120" si="111">D12+D16+D19+D22+D25+D28+D30+D33+D35+D38+D41+D44+D46+D48+D50+D52+D54+D56+D58+D60+D62+D64+D66+D68+D70+D72+D74+D76+D78+D80+D82+D84+D86+D88+D90+D92+D94+D96+D98+D100+D102+D104+D106+D108+D110+D112+D114+D116</f>
        <v>452.00000000000028</v>
      </c>
      <c r="E120" s="195">
        <f t="shared" si="111"/>
        <v>302.70000000000005</v>
      </c>
      <c r="F120" s="195">
        <f t="shared" si="111"/>
        <v>1361.4</v>
      </c>
      <c r="G120" s="195">
        <f t="shared" si="111"/>
        <v>80</v>
      </c>
      <c r="H120" s="195">
        <f>H12+H16+H19+H22+H25+H28+H30+H33+H35+H38+H41+H44+H46+H48+H50+H52+H54+H56+H58+H60+H62+H64+H66+H68+H70+H72+H74+H76+H78+H80+H82+H84+H86+H88+H90+H92+H94+H96+H98+H100+H102+H104+H106+H108+H110+H112+H114+H116</f>
        <v>0</v>
      </c>
      <c r="I120" s="195">
        <f t="shared" ref="I120:R120" si="112">I12+I16+I19+I22+I25+I28+I30+I33+I35+I38+I41+I44+I46+I48+I50+I52+I54+I56+I58+I60+I62+I64+I66+I68+I70+I72+I74+I76+I78+I80+I82+I84+I86+I88+I90+I92+I94+I96+I98+I100+I102+I104+I106+I108+I110+I112+I114+I116</f>
        <v>0</v>
      </c>
      <c r="J120" s="195">
        <f t="shared" si="112"/>
        <v>0</v>
      </c>
      <c r="K120" s="195">
        <f t="shared" si="112"/>
        <v>0</v>
      </c>
      <c r="L120" s="195">
        <f t="shared" si="112"/>
        <v>0</v>
      </c>
      <c r="M120" s="195">
        <f t="shared" si="112"/>
        <v>0</v>
      </c>
      <c r="N120" s="195">
        <f t="shared" si="112"/>
        <v>0</v>
      </c>
      <c r="O120" s="195">
        <f t="shared" si="112"/>
        <v>0</v>
      </c>
      <c r="P120" s="195">
        <f t="shared" si="112"/>
        <v>0</v>
      </c>
      <c r="Q120" s="195">
        <f t="shared" si="112"/>
        <v>0</v>
      </c>
      <c r="R120" s="195">
        <f t="shared" si="112"/>
        <v>0</v>
      </c>
      <c r="S120" s="195">
        <f>(S12+S16+S19+S22+S25+S28+S30+S33+S35+S38+S41+S44+S46+S48+S50+S52+S54+S56+S58+S60+S62+S64+S66+S68+S70+S72+S74+S76+S78+S80+S82+S84+S86+S88+S90+S92+S94+S96+S98+S100+S102+S104+S106+S108+S110+S112+S114+S116)</f>
        <v>2196.0999999999995</v>
      </c>
      <c r="T120" s="195">
        <f t="shared" ref="T120:W120" si="113">(T12+T16+T19+T22+T25+T28+T30+T33+T35+T38+T41+T44+T46+T48+T50+T52+T54+T56+T58+T60+T62+T64+T66+T68+T70+T72+T74+T76+T78+T80+T82+T84+T86+T88+T90+T92+T94+T96+T98+T100+T102+T104+T106+T108+T110+T112+T114+T116)</f>
        <v>452.00000000000028</v>
      </c>
      <c r="U120" s="195">
        <f t="shared" si="113"/>
        <v>302.70000000000005</v>
      </c>
      <c r="V120" s="195">
        <f t="shared" si="113"/>
        <v>1361.4</v>
      </c>
      <c r="W120" s="195">
        <f t="shared" si="113"/>
        <v>80</v>
      </c>
    </row>
    <row r="121" spans="1:27" hidden="1" x14ac:dyDescent="0.25">
      <c r="C121" s="220">
        <f>C120-C118</f>
        <v>0</v>
      </c>
      <c r="D121" s="220">
        <f t="shared" ref="D121:W121" si="114">D120-D118</f>
        <v>0</v>
      </c>
      <c r="E121" s="220">
        <f t="shared" si="114"/>
        <v>0</v>
      </c>
      <c r="F121" s="220">
        <f t="shared" si="114"/>
        <v>0</v>
      </c>
      <c r="G121" s="220">
        <f t="shared" si="114"/>
        <v>0</v>
      </c>
      <c r="H121" s="220">
        <f t="shared" si="114"/>
        <v>0</v>
      </c>
      <c r="I121" s="220">
        <f t="shared" si="114"/>
        <v>0</v>
      </c>
      <c r="J121" s="220">
        <f t="shared" si="114"/>
        <v>0</v>
      </c>
      <c r="K121" s="220">
        <f t="shared" si="114"/>
        <v>0</v>
      </c>
      <c r="L121" s="220">
        <f t="shared" si="114"/>
        <v>0</v>
      </c>
      <c r="M121" s="220">
        <f t="shared" si="114"/>
        <v>0</v>
      </c>
      <c r="N121" s="220">
        <f t="shared" si="114"/>
        <v>0</v>
      </c>
      <c r="O121" s="220">
        <f t="shared" si="114"/>
        <v>0</v>
      </c>
      <c r="P121" s="220">
        <f t="shared" si="114"/>
        <v>0</v>
      </c>
      <c r="Q121" s="220">
        <f t="shared" si="114"/>
        <v>0</v>
      </c>
      <c r="R121" s="220">
        <f t="shared" si="114"/>
        <v>0</v>
      </c>
      <c r="S121" s="220">
        <f t="shared" si="114"/>
        <v>0</v>
      </c>
      <c r="T121" s="220">
        <f t="shared" si="114"/>
        <v>0</v>
      </c>
      <c r="U121" s="220">
        <f t="shared" si="114"/>
        <v>0</v>
      </c>
      <c r="V121" s="220">
        <f t="shared" si="114"/>
        <v>0</v>
      </c>
      <c r="W121" s="220">
        <f t="shared" si="114"/>
        <v>0</v>
      </c>
    </row>
    <row r="122" spans="1:27" x14ac:dyDescent="0.25">
      <c r="B122" s="194"/>
      <c r="C122" s="1">
        <v>2196.1000000000004</v>
      </c>
      <c r="D122" s="1">
        <v>452.00000000000028</v>
      </c>
      <c r="E122" s="1">
        <v>302.70000000000005</v>
      </c>
      <c r="F122" s="1">
        <v>1361.4</v>
      </c>
      <c r="G122" s="1">
        <v>80</v>
      </c>
      <c r="H122" s="325" t="s">
        <v>423</v>
      </c>
      <c r="I122" s="325"/>
      <c r="J122" s="195"/>
      <c r="K122" s="195"/>
      <c r="L122" s="195"/>
      <c r="M122" s="195"/>
      <c r="N122" s="195"/>
      <c r="O122" s="195"/>
      <c r="P122" s="195"/>
      <c r="Q122" s="195"/>
      <c r="R122" s="195"/>
      <c r="S122" s="195"/>
      <c r="T122" s="195"/>
      <c r="U122" s="195"/>
      <c r="V122" s="195"/>
      <c r="W122" s="195"/>
      <c r="X122" s="1">
        <f t="shared" ref="X122:AA122" si="115">X120-X118</f>
        <v>0</v>
      </c>
      <c r="Y122" s="1">
        <f t="shared" si="115"/>
        <v>310.99999999999909</v>
      </c>
      <c r="Z122" s="1">
        <f t="shared" si="115"/>
        <v>0</v>
      </c>
      <c r="AA122" s="1">
        <f t="shared" si="115"/>
        <v>0</v>
      </c>
    </row>
    <row r="123" spans="1:27" x14ac:dyDescent="0.25">
      <c r="C123" s="221">
        <f>C122-C118</f>
        <v>0</v>
      </c>
      <c r="D123" s="221">
        <f t="shared" ref="D123:G123" si="116">D122-D118</f>
        <v>0</v>
      </c>
      <c r="E123" s="221">
        <f t="shared" si="116"/>
        <v>0</v>
      </c>
      <c r="F123" s="221"/>
      <c r="G123" s="221">
        <f t="shared" si="116"/>
        <v>0</v>
      </c>
    </row>
  </sheetData>
  <mergeCells count="28">
    <mergeCell ref="H122:I122"/>
    <mergeCell ref="A1:W1"/>
    <mergeCell ref="A2:W2"/>
    <mergeCell ref="A3:W3"/>
    <mergeCell ref="A4:W4"/>
    <mergeCell ref="A6:W6"/>
    <mergeCell ref="K8:R8"/>
    <mergeCell ref="T8:W8"/>
    <mergeCell ref="D8:G8"/>
    <mergeCell ref="A8:A11"/>
    <mergeCell ref="B8:B11"/>
    <mergeCell ref="C8:C11"/>
    <mergeCell ref="D9:D11"/>
    <mergeCell ref="E9:E11"/>
    <mergeCell ref="W9:W11"/>
    <mergeCell ref="F9:F11"/>
    <mergeCell ref="G9:G11"/>
    <mergeCell ref="H8:J9"/>
    <mergeCell ref="I10:J10"/>
    <mergeCell ref="H10:H11"/>
    <mergeCell ref="T9:T11"/>
    <mergeCell ref="U9:U11"/>
    <mergeCell ref="V9:V11"/>
    <mergeCell ref="K9:L10"/>
    <mergeCell ref="M9:N10"/>
    <mergeCell ref="O9:P10"/>
    <mergeCell ref="Q9:R10"/>
    <mergeCell ref="S8:S11"/>
  </mergeCells>
  <pageMargins left="1.1811023622047245" right="0.39370078740157483" top="0.78740157480314965" bottom="0.78740157480314965" header="0.31496062992125984" footer="0.31496062992125984"/>
  <pageSetup paperSize="9" scale="78" fitToHeight="0" orientation="portrait" r:id="rId1"/>
  <ignoredErrors>
    <ignoredError sqref="W12 T12:U12 T19 T22 T25 T28 T30 T33 T35 T38 T41 T44 T46 T48 T50 T52 T54 T56 T58 T60 T62 T64 T66 T68 T70 T72 T74 T76 T78 T80 T82 T84 T86 T88 T90 T92 T94 T96 T98 T100 T102 T104 T106 T108"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I351"/>
  <sheetViews>
    <sheetView showZeros="0" zoomScaleNormal="100" workbookViewId="0">
      <pane xSplit="2" ySplit="12" topLeftCell="C13" activePane="bottomRight" state="frozen"/>
      <selection activeCell="G15" sqref="G15"/>
      <selection pane="topRight" activeCell="G15" sqref="G15"/>
      <selection pane="bottomLeft" activeCell="G15" sqref="G15"/>
      <selection pane="bottomRight" activeCell="AN18" sqref="AN18"/>
    </sheetView>
  </sheetViews>
  <sheetFormatPr defaultColWidth="9.140625" defaultRowHeight="15" x14ac:dyDescent="0.25"/>
  <cols>
    <col min="1" max="1" width="5.7109375" style="1" customWidth="1"/>
    <col min="2" max="2" width="76.7109375" style="1" customWidth="1"/>
    <col min="3" max="3" width="13.7109375" style="235" hidden="1" customWidth="1"/>
    <col min="4" max="4" width="14.5703125" style="117" hidden="1" customWidth="1"/>
    <col min="5" max="9" width="12.7109375" style="117" hidden="1" customWidth="1"/>
    <col min="10" max="10" width="12.7109375" style="130" hidden="1" customWidth="1"/>
    <col min="11" max="13" width="12.7109375" style="15" hidden="1" customWidth="1"/>
    <col min="14" max="25" width="10.7109375" style="1" hidden="1" customWidth="1"/>
    <col min="26" max="27" width="10.7109375" style="104" hidden="1" customWidth="1"/>
    <col min="28" max="28" width="14.7109375" style="123" customWidth="1"/>
    <col min="29" max="29" width="13.140625" style="117" hidden="1" customWidth="1"/>
    <col min="30" max="35" width="12.7109375" style="117" hidden="1" customWidth="1"/>
    <col min="36" max="37" width="9.140625" style="1" customWidth="1"/>
    <col min="38" max="16384" width="9.140625" style="1"/>
  </cols>
  <sheetData>
    <row r="1" spans="1:35" s="24" customFormat="1" x14ac:dyDescent="0.25">
      <c r="A1" s="353" t="s">
        <v>455</v>
      </c>
      <c r="B1" s="353"/>
      <c r="C1" s="353"/>
      <c r="D1" s="353"/>
      <c r="E1" s="353"/>
      <c r="F1" s="353"/>
      <c r="G1" s="353"/>
      <c r="H1" s="353"/>
      <c r="I1" s="353"/>
      <c r="J1" s="353"/>
      <c r="K1" s="353"/>
      <c r="L1" s="353"/>
      <c r="M1" s="353"/>
      <c r="N1" s="353"/>
      <c r="O1" s="353"/>
      <c r="P1" s="353"/>
      <c r="Q1" s="353"/>
      <c r="R1" s="353"/>
      <c r="S1" s="353"/>
      <c r="T1" s="353"/>
      <c r="U1" s="353"/>
      <c r="V1" s="353"/>
      <c r="W1" s="353"/>
      <c r="X1" s="353"/>
      <c r="Y1" s="353"/>
      <c r="Z1" s="353"/>
      <c r="AA1" s="353"/>
      <c r="AB1" s="353"/>
      <c r="AC1" s="353"/>
      <c r="AD1" s="353"/>
      <c r="AE1" s="118"/>
      <c r="AF1" s="118"/>
      <c r="AG1" s="118"/>
      <c r="AH1" s="352"/>
      <c r="AI1" s="352"/>
    </row>
    <row r="2" spans="1:35" s="24" customFormat="1" x14ac:dyDescent="0.25">
      <c r="A2" s="353" t="s">
        <v>397</v>
      </c>
      <c r="B2" s="353"/>
      <c r="C2" s="353"/>
      <c r="D2" s="353"/>
      <c r="E2" s="353"/>
      <c r="F2" s="353"/>
      <c r="G2" s="353"/>
      <c r="H2" s="353"/>
      <c r="I2" s="353"/>
      <c r="J2" s="353"/>
      <c r="K2" s="353"/>
      <c r="L2" s="353"/>
      <c r="M2" s="353"/>
      <c r="N2" s="353"/>
      <c r="O2" s="353"/>
      <c r="P2" s="353"/>
      <c r="Q2" s="353"/>
      <c r="R2" s="353"/>
      <c r="S2" s="353"/>
      <c r="T2" s="353"/>
      <c r="U2" s="353"/>
      <c r="V2" s="353"/>
      <c r="W2" s="353"/>
      <c r="X2" s="353"/>
      <c r="Y2" s="353"/>
      <c r="Z2" s="353"/>
      <c r="AA2" s="353"/>
      <c r="AB2" s="353"/>
      <c r="AC2" s="353"/>
      <c r="AD2" s="353"/>
      <c r="AE2" s="118"/>
      <c r="AF2" s="118"/>
      <c r="AG2" s="118"/>
      <c r="AH2" s="352"/>
      <c r="AI2" s="352"/>
    </row>
    <row r="3" spans="1:35" s="24" customFormat="1" x14ac:dyDescent="0.25">
      <c r="A3" s="353" t="s">
        <v>472</v>
      </c>
      <c r="B3" s="353"/>
      <c r="C3" s="353"/>
      <c r="D3" s="353"/>
      <c r="E3" s="353"/>
      <c r="F3" s="353"/>
      <c r="G3" s="353"/>
      <c r="H3" s="353"/>
      <c r="I3" s="353"/>
      <c r="J3" s="353"/>
      <c r="K3" s="353"/>
      <c r="L3" s="353"/>
      <c r="M3" s="353"/>
      <c r="N3" s="353"/>
      <c r="O3" s="353"/>
      <c r="P3" s="353"/>
      <c r="Q3" s="353"/>
      <c r="R3" s="353"/>
      <c r="S3" s="353"/>
      <c r="T3" s="353"/>
      <c r="U3" s="353"/>
      <c r="V3" s="353"/>
      <c r="W3" s="353"/>
      <c r="X3" s="353"/>
      <c r="Y3" s="353"/>
      <c r="Z3" s="353"/>
      <c r="AA3" s="353"/>
      <c r="AB3" s="353"/>
      <c r="AC3" s="353"/>
      <c r="AD3" s="353"/>
      <c r="AE3" s="118"/>
      <c r="AF3" s="118"/>
      <c r="AG3" s="118"/>
      <c r="AH3" s="352"/>
      <c r="AI3" s="352"/>
    </row>
    <row r="4" spans="1:35" s="24" customFormat="1" x14ac:dyDescent="0.25">
      <c r="A4" s="353" t="s">
        <v>222</v>
      </c>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118"/>
      <c r="AF4" s="118"/>
      <c r="AG4" s="118"/>
      <c r="AH4" s="352"/>
      <c r="AI4" s="352"/>
    </row>
    <row r="5" spans="1:35" s="24" customFormat="1" ht="15" hidden="1" customHeight="1" x14ac:dyDescent="0.25">
      <c r="C5" s="234"/>
      <c r="D5" s="118"/>
      <c r="E5" s="118"/>
      <c r="F5" s="118"/>
      <c r="G5" s="118"/>
      <c r="H5" s="118"/>
      <c r="I5" s="338"/>
      <c r="J5" s="338"/>
      <c r="K5" s="1"/>
      <c r="L5" s="1"/>
      <c r="M5" s="1"/>
      <c r="X5" s="351"/>
      <c r="Y5" s="351"/>
      <c r="Z5" s="351"/>
      <c r="AA5" s="351"/>
      <c r="AB5" s="338" t="s">
        <v>395</v>
      </c>
      <c r="AC5" s="338"/>
      <c r="AD5" s="338"/>
      <c r="AE5" s="118"/>
      <c r="AF5" s="118"/>
      <c r="AG5" s="118"/>
      <c r="AH5" s="338"/>
      <c r="AI5" s="338"/>
    </row>
    <row r="6" spans="1:35" s="24" customFormat="1" ht="15" hidden="1" customHeight="1" x14ac:dyDescent="0.25">
      <c r="C6" s="234"/>
      <c r="D6" s="118"/>
      <c r="E6" s="118"/>
      <c r="F6" s="118"/>
      <c r="G6" s="118"/>
      <c r="H6" s="118"/>
      <c r="I6" s="338"/>
      <c r="J6" s="338"/>
      <c r="K6" s="1"/>
      <c r="L6" s="1"/>
      <c r="M6" s="1"/>
      <c r="X6" s="351"/>
      <c r="Y6" s="351"/>
      <c r="Z6" s="351"/>
      <c r="AA6" s="351"/>
      <c r="AB6" s="338" t="s">
        <v>425</v>
      </c>
      <c r="AC6" s="338"/>
      <c r="AD6" s="338"/>
      <c r="AE6" s="118"/>
      <c r="AF6" s="118"/>
      <c r="AG6" s="118"/>
      <c r="AH6" s="338"/>
      <c r="AI6" s="338"/>
    </row>
    <row r="7" spans="1:35" s="24" customFormat="1" ht="15" customHeight="1" x14ac:dyDescent="0.25">
      <c r="C7" s="234"/>
      <c r="D7" s="118"/>
      <c r="E7" s="118"/>
      <c r="F7" s="118"/>
      <c r="G7" s="118"/>
      <c r="H7" s="118"/>
      <c r="I7" s="120"/>
      <c r="J7" s="120"/>
      <c r="K7" s="1"/>
      <c r="L7" s="1"/>
      <c r="M7" s="1"/>
      <c r="X7" s="108"/>
      <c r="Y7" s="108"/>
      <c r="Z7" s="108"/>
      <c r="AA7" s="108"/>
      <c r="AB7" s="117"/>
      <c r="AC7" s="118"/>
      <c r="AD7" s="118"/>
      <c r="AE7" s="118"/>
      <c r="AF7" s="118"/>
      <c r="AG7" s="118"/>
      <c r="AH7" s="120"/>
      <c r="AI7" s="120"/>
    </row>
    <row r="8" spans="1:35" ht="15" customHeight="1" x14ac:dyDescent="0.25">
      <c r="A8" s="327" t="s">
        <v>426</v>
      </c>
      <c r="B8" s="327"/>
      <c r="C8" s="327"/>
      <c r="D8" s="327"/>
      <c r="E8" s="327"/>
      <c r="F8" s="327"/>
      <c r="G8" s="327"/>
      <c r="H8" s="327"/>
      <c r="I8" s="327"/>
      <c r="J8" s="327"/>
      <c r="K8" s="327"/>
      <c r="L8" s="327"/>
      <c r="M8" s="327"/>
      <c r="N8" s="327"/>
      <c r="O8" s="327"/>
      <c r="P8" s="327"/>
      <c r="Q8" s="327"/>
      <c r="R8" s="327"/>
      <c r="S8" s="327"/>
      <c r="T8" s="327"/>
      <c r="U8" s="327"/>
      <c r="V8" s="327"/>
      <c r="W8" s="327"/>
      <c r="X8" s="327"/>
      <c r="Y8" s="327"/>
      <c r="Z8" s="327"/>
      <c r="AA8" s="327"/>
      <c r="AB8" s="327"/>
      <c r="AC8" s="327"/>
      <c r="AD8" s="327"/>
      <c r="AE8" s="327"/>
      <c r="AF8" s="327"/>
      <c r="AG8" s="327"/>
      <c r="AH8" s="327"/>
      <c r="AI8" s="327"/>
    </row>
    <row r="9" spans="1:35" x14ac:dyDescent="0.25">
      <c r="H9" s="124"/>
      <c r="I9" s="124"/>
      <c r="J9" s="130" t="s">
        <v>328</v>
      </c>
      <c r="M9" s="66"/>
      <c r="O9" s="2"/>
      <c r="Q9" s="2"/>
      <c r="S9" s="2"/>
      <c r="U9" s="2"/>
      <c r="V9" s="2"/>
      <c r="W9" s="2"/>
      <c r="X9" s="2"/>
      <c r="Y9" s="2"/>
      <c r="Z9" s="104" t="s">
        <v>328</v>
      </c>
      <c r="AA9" s="105"/>
      <c r="AB9" s="2" t="s">
        <v>140</v>
      </c>
      <c r="AG9" s="124"/>
      <c r="AH9" s="124"/>
    </row>
    <row r="10" spans="1:35" ht="15" customHeight="1" x14ac:dyDescent="0.25">
      <c r="A10" s="334" t="s">
        <v>1</v>
      </c>
      <c r="B10" s="360" t="s">
        <v>221</v>
      </c>
      <c r="C10" s="339" t="s">
        <v>0</v>
      </c>
      <c r="D10" s="361" t="s">
        <v>220</v>
      </c>
      <c r="E10" s="361"/>
      <c r="F10" s="361"/>
      <c r="G10" s="361"/>
      <c r="H10" s="361"/>
      <c r="I10" s="361"/>
      <c r="J10" s="361"/>
      <c r="K10" s="348" t="s">
        <v>424</v>
      </c>
      <c r="L10" s="349"/>
      <c r="M10" s="350"/>
      <c r="N10" s="362" t="s">
        <v>220</v>
      </c>
      <c r="O10" s="362"/>
      <c r="P10" s="362"/>
      <c r="Q10" s="362"/>
      <c r="R10" s="362"/>
      <c r="S10" s="362"/>
      <c r="T10" s="362"/>
      <c r="U10" s="362"/>
      <c r="V10" s="362"/>
      <c r="W10" s="362"/>
      <c r="X10" s="362"/>
      <c r="Y10" s="362"/>
      <c r="Z10" s="362"/>
      <c r="AA10" s="362"/>
      <c r="AB10" s="366" t="s">
        <v>0</v>
      </c>
      <c r="AC10" s="358" t="s">
        <v>220</v>
      </c>
      <c r="AD10" s="358"/>
      <c r="AE10" s="358"/>
      <c r="AF10" s="358"/>
      <c r="AG10" s="358"/>
      <c r="AH10" s="358"/>
      <c r="AI10" s="358"/>
    </row>
    <row r="11" spans="1:35" ht="52.5" customHeight="1" x14ac:dyDescent="0.25">
      <c r="A11" s="334"/>
      <c r="B11" s="360"/>
      <c r="C11" s="340"/>
      <c r="D11" s="342" t="s">
        <v>225</v>
      </c>
      <c r="E11" s="342" t="s">
        <v>227</v>
      </c>
      <c r="F11" s="342" t="s">
        <v>226</v>
      </c>
      <c r="G11" s="342" t="s">
        <v>228</v>
      </c>
      <c r="H11" s="342" t="s">
        <v>304</v>
      </c>
      <c r="I11" s="344" t="s">
        <v>230</v>
      </c>
      <c r="J11" s="346" t="s">
        <v>231</v>
      </c>
      <c r="K11" s="323" t="s">
        <v>0</v>
      </c>
      <c r="L11" s="324" t="s">
        <v>58</v>
      </c>
      <c r="M11" s="324"/>
      <c r="N11" s="363" t="s">
        <v>225</v>
      </c>
      <c r="O11" s="363"/>
      <c r="P11" s="363" t="s">
        <v>227</v>
      </c>
      <c r="Q11" s="363"/>
      <c r="R11" s="363" t="s">
        <v>226</v>
      </c>
      <c r="S11" s="363"/>
      <c r="T11" s="363" t="s">
        <v>228</v>
      </c>
      <c r="U11" s="363"/>
      <c r="V11" s="363" t="s">
        <v>229</v>
      </c>
      <c r="W11" s="363"/>
      <c r="X11" s="364" t="s">
        <v>230</v>
      </c>
      <c r="Y11" s="364"/>
      <c r="Z11" s="365" t="s">
        <v>231</v>
      </c>
      <c r="AA11" s="365"/>
      <c r="AB11" s="367"/>
      <c r="AC11" s="354" t="s">
        <v>194</v>
      </c>
      <c r="AD11" s="354" t="s">
        <v>227</v>
      </c>
      <c r="AE11" s="354" t="s">
        <v>226</v>
      </c>
      <c r="AF11" s="354" t="s">
        <v>228</v>
      </c>
      <c r="AG11" s="354" t="s">
        <v>304</v>
      </c>
      <c r="AH11" s="356" t="s">
        <v>230</v>
      </c>
      <c r="AI11" s="354" t="s">
        <v>231</v>
      </c>
    </row>
    <row r="12" spans="1:35" ht="30" customHeight="1" x14ac:dyDescent="0.25">
      <c r="A12" s="359"/>
      <c r="B12" s="310"/>
      <c r="C12" s="341"/>
      <c r="D12" s="343"/>
      <c r="E12" s="343"/>
      <c r="F12" s="343"/>
      <c r="G12" s="343"/>
      <c r="H12" s="343"/>
      <c r="I12" s="345"/>
      <c r="J12" s="347"/>
      <c r="K12" s="323"/>
      <c r="L12" s="193" t="s">
        <v>421</v>
      </c>
      <c r="M12" s="193" t="s">
        <v>422</v>
      </c>
      <c r="N12" s="180" t="s">
        <v>421</v>
      </c>
      <c r="O12" s="181" t="s">
        <v>422</v>
      </c>
      <c r="P12" s="180" t="s">
        <v>421</v>
      </c>
      <c r="Q12" s="181" t="s">
        <v>422</v>
      </c>
      <c r="R12" s="180" t="s">
        <v>421</v>
      </c>
      <c r="S12" s="181" t="s">
        <v>422</v>
      </c>
      <c r="T12" s="180" t="s">
        <v>421</v>
      </c>
      <c r="U12" s="181" t="s">
        <v>422</v>
      </c>
      <c r="V12" s="180" t="s">
        <v>421</v>
      </c>
      <c r="W12" s="181" t="s">
        <v>422</v>
      </c>
      <c r="X12" s="180" t="s">
        <v>421</v>
      </c>
      <c r="Y12" s="181" t="s">
        <v>422</v>
      </c>
      <c r="Z12" s="180" t="s">
        <v>421</v>
      </c>
      <c r="AA12" s="181" t="s">
        <v>422</v>
      </c>
      <c r="AB12" s="368"/>
      <c r="AC12" s="355"/>
      <c r="AD12" s="355"/>
      <c r="AE12" s="355"/>
      <c r="AF12" s="355"/>
      <c r="AG12" s="355"/>
      <c r="AH12" s="357"/>
      <c r="AI12" s="355"/>
    </row>
    <row r="13" spans="1:35" ht="15" customHeight="1" x14ac:dyDescent="0.25">
      <c r="A13" s="3" t="s">
        <v>5</v>
      </c>
      <c r="B13" s="72" t="s">
        <v>218</v>
      </c>
      <c r="C13" s="236">
        <f t="shared" ref="C13:C78" si="0">D13+E13+F13+G13+H13+I13+J13</f>
        <v>155.80000000000001</v>
      </c>
      <c r="D13" s="129">
        <f t="shared" ref="D13:AA13" si="1">D14</f>
        <v>155.80000000000001</v>
      </c>
      <c r="E13" s="129">
        <f t="shared" si="1"/>
        <v>0</v>
      </c>
      <c r="F13" s="129">
        <f t="shared" si="1"/>
        <v>0</v>
      </c>
      <c r="G13" s="129">
        <f t="shared" si="1"/>
        <v>0</v>
      </c>
      <c r="H13" s="129">
        <f t="shared" si="1"/>
        <v>0</v>
      </c>
      <c r="I13" s="129">
        <f t="shared" si="1"/>
        <v>0</v>
      </c>
      <c r="J13" s="129">
        <f t="shared" si="1"/>
        <v>0</v>
      </c>
      <c r="K13" s="136">
        <f>L13-M13</f>
        <v>0</v>
      </c>
      <c r="L13" s="197">
        <f>N13+P13+R13+T13+V13+X13+Z13</f>
        <v>0</v>
      </c>
      <c r="M13" s="197">
        <f>O13+Q13+S13+U13+W13+Y13+AA13</f>
        <v>0</v>
      </c>
      <c r="N13" s="129">
        <f t="shared" si="1"/>
        <v>0</v>
      </c>
      <c r="O13" s="129">
        <f t="shared" si="1"/>
        <v>0</v>
      </c>
      <c r="P13" s="129">
        <f t="shared" si="1"/>
        <v>0</v>
      </c>
      <c r="Q13" s="129">
        <f t="shared" si="1"/>
        <v>0</v>
      </c>
      <c r="R13" s="129">
        <f t="shared" si="1"/>
        <v>0</v>
      </c>
      <c r="S13" s="129">
        <f t="shared" si="1"/>
        <v>0</v>
      </c>
      <c r="T13" s="129">
        <f t="shared" si="1"/>
        <v>0</v>
      </c>
      <c r="U13" s="129">
        <f t="shared" si="1"/>
        <v>0</v>
      </c>
      <c r="V13" s="129">
        <f t="shared" si="1"/>
        <v>0</v>
      </c>
      <c r="W13" s="129">
        <f t="shared" si="1"/>
        <v>0</v>
      </c>
      <c r="X13" s="129">
        <f t="shared" si="1"/>
        <v>0</v>
      </c>
      <c r="Y13" s="129">
        <f t="shared" si="1"/>
        <v>0</v>
      </c>
      <c r="Z13" s="129">
        <f t="shared" si="1"/>
        <v>0</v>
      </c>
      <c r="AA13" s="129">
        <f t="shared" si="1"/>
        <v>0</v>
      </c>
      <c r="AB13" s="294">
        <f>AB14</f>
        <v>155.80000000000001</v>
      </c>
      <c r="AC13" s="282">
        <f t="shared" ref="AC13:AI13" si="2">AC14</f>
        <v>155.80000000000001</v>
      </c>
      <c r="AD13" s="282">
        <f t="shared" si="2"/>
        <v>0</v>
      </c>
      <c r="AE13" s="282">
        <f t="shared" si="2"/>
        <v>0</v>
      </c>
      <c r="AF13" s="282">
        <f t="shared" si="2"/>
        <v>0</v>
      </c>
      <c r="AG13" s="282">
        <f t="shared" si="2"/>
        <v>0</v>
      </c>
      <c r="AH13" s="282">
        <f t="shared" si="2"/>
        <v>0</v>
      </c>
      <c r="AI13" s="282">
        <f t="shared" si="2"/>
        <v>0</v>
      </c>
    </row>
    <row r="14" spans="1:35" s="39" customFormat="1" ht="15" customHeight="1" x14ac:dyDescent="0.25">
      <c r="A14" s="69"/>
      <c r="B14" s="12" t="s">
        <v>457</v>
      </c>
      <c r="C14" s="237">
        <f t="shared" si="0"/>
        <v>155.80000000000001</v>
      </c>
      <c r="D14" s="198">
        <v>155.80000000000001</v>
      </c>
      <c r="E14" s="128"/>
      <c r="F14" s="128"/>
      <c r="G14" s="128"/>
      <c r="H14" s="128"/>
      <c r="I14" s="128"/>
      <c r="J14" s="131"/>
      <c r="K14" s="136">
        <f t="shared" ref="K14:K79" si="3">L14-M14</f>
        <v>0</v>
      </c>
      <c r="L14" s="197">
        <f t="shared" ref="L14:L79" si="4">N14+P14+R14+T14+V14+X14+Z14</f>
        <v>0</v>
      </c>
      <c r="M14" s="197">
        <f t="shared" ref="M14:M79" si="5">O14+Q14+S14+U14+W14+Y14+AA14</f>
        <v>0</v>
      </c>
      <c r="N14" s="198"/>
      <c r="O14" s="198"/>
      <c r="P14" s="128"/>
      <c r="Q14" s="128"/>
      <c r="R14" s="128"/>
      <c r="S14" s="128"/>
      <c r="T14" s="128"/>
      <c r="U14" s="128"/>
      <c r="V14" s="128"/>
      <c r="W14" s="128"/>
      <c r="X14" s="128"/>
      <c r="Y14" s="128"/>
      <c r="Z14" s="131"/>
      <c r="AA14" s="131"/>
      <c r="AB14" s="7">
        <f>AC14+AD14+AE14+AF14+AG14+AH14+AI14</f>
        <v>155.80000000000001</v>
      </c>
      <c r="AC14" s="283">
        <f>D14+N14-O14</f>
        <v>155.80000000000001</v>
      </c>
      <c r="AD14" s="283">
        <f>E14+P14-Q14</f>
        <v>0</v>
      </c>
      <c r="AE14" s="283">
        <f>F14+R14-S14</f>
        <v>0</v>
      </c>
      <c r="AF14" s="283">
        <f>G14+T14-U14</f>
        <v>0</v>
      </c>
      <c r="AG14" s="283">
        <f>H14+V14-W14</f>
        <v>0</v>
      </c>
      <c r="AH14" s="283">
        <f>I14+X14-Y14</f>
        <v>0</v>
      </c>
      <c r="AI14" s="283">
        <f>J14+Z14</f>
        <v>0</v>
      </c>
    </row>
    <row r="15" spans="1:35" ht="15" customHeight="1" x14ac:dyDescent="0.25">
      <c r="A15" s="18" t="s">
        <v>57</v>
      </c>
      <c r="B15" s="72" t="s">
        <v>219</v>
      </c>
      <c r="C15" s="236">
        <f t="shared" si="0"/>
        <v>33571.160770000002</v>
      </c>
      <c r="D15" s="129">
        <f t="shared" ref="D15:J15" si="6">D16+D46+D55+D56+D64+D67+D70</f>
        <v>17367.700000000004</v>
      </c>
      <c r="E15" s="129">
        <f t="shared" si="6"/>
        <v>4000.7</v>
      </c>
      <c r="F15" s="129">
        <f t="shared" si="6"/>
        <v>4212.3413199999995</v>
      </c>
      <c r="G15" s="129">
        <f t="shared" si="6"/>
        <v>1860.481</v>
      </c>
      <c r="H15" s="129">
        <f t="shared" si="6"/>
        <v>654.20000000000005</v>
      </c>
      <c r="I15" s="129">
        <f t="shared" si="6"/>
        <v>1023</v>
      </c>
      <c r="J15" s="129">
        <f t="shared" si="6"/>
        <v>4452.7384499999998</v>
      </c>
      <c r="K15" s="136">
        <f t="shared" si="3"/>
        <v>0</v>
      </c>
      <c r="L15" s="197">
        <f t="shared" si="4"/>
        <v>0</v>
      </c>
      <c r="M15" s="197">
        <f t="shared" si="5"/>
        <v>0</v>
      </c>
      <c r="N15" s="129">
        <f t="shared" ref="N15:AI15" si="7">N16+N46+N55+N56+N64+N67+N70</f>
        <v>0</v>
      </c>
      <c r="O15" s="129">
        <f t="shared" si="7"/>
        <v>0</v>
      </c>
      <c r="P15" s="129">
        <f t="shared" si="7"/>
        <v>0</v>
      </c>
      <c r="Q15" s="129">
        <f t="shared" si="7"/>
        <v>0</v>
      </c>
      <c r="R15" s="129">
        <f t="shared" si="7"/>
        <v>0</v>
      </c>
      <c r="S15" s="129">
        <f t="shared" si="7"/>
        <v>0</v>
      </c>
      <c r="T15" s="129">
        <f t="shared" si="7"/>
        <v>0</v>
      </c>
      <c r="U15" s="129">
        <f t="shared" si="7"/>
        <v>0</v>
      </c>
      <c r="V15" s="129">
        <f t="shared" si="7"/>
        <v>0</v>
      </c>
      <c r="W15" s="129">
        <f t="shared" si="7"/>
        <v>0</v>
      </c>
      <c r="X15" s="129">
        <f t="shared" si="7"/>
        <v>0</v>
      </c>
      <c r="Y15" s="129">
        <f t="shared" si="7"/>
        <v>0</v>
      </c>
      <c r="Z15" s="129">
        <f t="shared" si="7"/>
        <v>0</v>
      </c>
      <c r="AA15" s="129">
        <f t="shared" si="7"/>
        <v>0</v>
      </c>
      <c r="AB15" s="216">
        <f t="shared" si="7"/>
        <v>33571.160770000002</v>
      </c>
      <c r="AC15" s="282">
        <f t="shared" si="7"/>
        <v>17367.700000000004</v>
      </c>
      <c r="AD15" s="282">
        <f t="shared" si="7"/>
        <v>4000.7</v>
      </c>
      <c r="AE15" s="282">
        <f t="shared" si="7"/>
        <v>4212.3413199999995</v>
      </c>
      <c r="AF15" s="282">
        <f t="shared" si="7"/>
        <v>1860.481</v>
      </c>
      <c r="AG15" s="282">
        <f t="shared" si="7"/>
        <v>654.20000000000005</v>
      </c>
      <c r="AH15" s="282">
        <f t="shared" si="7"/>
        <v>1023</v>
      </c>
      <c r="AI15" s="282">
        <f t="shared" si="7"/>
        <v>4452.7384499999998</v>
      </c>
    </row>
    <row r="16" spans="1:35" ht="15" customHeight="1" x14ac:dyDescent="0.25">
      <c r="A16" s="18"/>
      <c r="B16" s="12" t="s">
        <v>463</v>
      </c>
      <c r="C16" s="236">
        <f t="shared" si="0"/>
        <v>6957.1661300000005</v>
      </c>
      <c r="D16" s="198">
        <v>5978.7</v>
      </c>
      <c r="E16" s="128">
        <f>SUM(E17:E38)</f>
        <v>492.56400000000002</v>
      </c>
      <c r="F16" s="128">
        <f>SUM(F17:F45)</f>
        <v>33.118519999999997</v>
      </c>
      <c r="G16" s="128"/>
      <c r="H16" s="198">
        <v>23</v>
      </c>
      <c r="I16" s="198"/>
      <c r="J16" s="131">
        <f>'4 priedas_ nepanaudotos lėšos'!C12</f>
        <v>429.78361000000001</v>
      </c>
      <c r="K16" s="136">
        <f t="shared" si="3"/>
        <v>0</v>
      </c>
      <c r="L16" s="197">
        <f t="shared" si="4"/>
        <v>0</v>
      </c>
      <c r="M16" s="197">
        <f t="shared" si="5"/>
        <v>0</v>
      </c>
      <c r="N16" s="198"/>
      <c r="O16" s="209"/>
      <c r="P16" s="128">
        <f>SUM(P17:P38)</f>
        <v>0</v>
      </c>
      <c r="Q16" s="128">
        <f>SUM(Q17:Q38)</f>
        <v>0</v>
      </c>
      <c r="R16" s="128">
        <f>SUM(R17:R45)</f>
        <v>0</v>
      </c>
      <c r="S16" s="128">
        <f>SUM(S17:S45)</f>
        <v>0</v>
      </c>
      <c r="T16" s="128"/>
      <c r="U16" s="128"/>
      <c r="V16" s="198"/>
      <c r="W16" s="198"/>
      <c r="X16" s="198"/>
      <c r="Y16" s="198"/>
      <c r="Z16" s="131">
        <f>'4 priedas_ nepanaudotos lėšos'!J12</f>
        <v>0</v>
      </c>
      <c r="AA16" s="131">
        <f>'4 priedas_ nepanaudotos lėšos'!K12</f>
        <v>0</v>
      </c>
      <c r="AB16" s="214">
        <f t="shared" ref="AB16:AB49" si="8">AC16+AD16+AE16+AF16+AG16+AH16+AI16</f>
        <v>6957.1661300000005</v>
      </c>
      <c r="AC16" s="283">
        <f>D16+N16-O16</f>
        <v>5978.7</v>
      </c>
      <c r="AD16" s="283">
        <f>E16+P16-Q16</f>
        <v>492.56400000000002</v>
      </c>
      <c r="AE16" s="283">
        <f>F16+R16-S16</f>
        <v>33.118519999999997</v>
      </c>
      <c r="AF16" s="283">
        <f>G16+T16-U16</f>
        <v>0</v>
      </c>
      <c r="AG16" s="283">
        <f>H16+V16-W16</f>
        <v>23</v>
      </c>
      <c r="AH16" s="283">
        <f>I16+X16-Y16</f>
        <v>0</v>
      </c>
      <c r="AI16" s="283">
        <f>J16+Z16</f>
        <v>429.78361000000001</v>
      </c>
    </row>
    <row r="17" spans="1:35" s="39" customFormat="1" x14ac:dyDescent="0.25">
      <c r="A17" s="70"/>
      <c r="B17" s="19" t="s">
        <v>214</v>
      </c>
      <c r="C17" s="137">
        <f t="shared" si="0"/>
        <v>0.9</v>
      </c>
      <c r="D17" s="141"/>
      <c r="E17" s="208">
        <v>0.9</v>
      </c>
      <c r="F17" s="141"/>
      <c r="G17" s="141"/>
      <c r="H17" s="141"/>
      <c r="I17" s="141"/>
      <c r="J17" s="132"/>
      <c r="K17" s="136">
        <f t="shared" si="3"/>
        <v>0</v>
      </c>
      <c r="L17" s="197">
        <f t="shared" si="4"/>
        <v>0</v>
      </c>
      <c r="M17" s="197">
        <f t="shared" si="5"/>
        <v>0</v>
      </c>
      <c r="N17" s="141"/>
      <c r="O17" s="141"/>
      <c r="P17" s="208"/>
      <c r="Q17" s="208"/>
      <c r="R17" s="141"/>
      <c r="S17" s="141"/>
      <c r="T17" s="141"/>
      <c r="U17" s="141"/>
      <c r="V17" s="141"/>
      <c r="W17" s="141"/>
      <c r="X17" s="141"/>
      <c r="Y17" s="141"/>
      <c r="Z17" s="132"/>
      <c r="AA17" s="132"/>
      <c r="AB17" s="297">
        <f t="shared" si="8"/>
        <v>0.9</v>
      </c>
      <c r="AC17" s="283">
        <f t="shared" ref="AC17:AC45" si="9">D17+N17-O17</f>
        <v>0</v>
      </c>
      <c r="AD17" s="283">
        <f t="shared" ref="AD17:AD45" si="10">E17+P17-Q17</f>
        <v>0.9</v>
      </c>
      <c r="AE17" s="283">
        <f t="shared" ref="AE17:AE45" si="11">F17+R17-S17</f>
        <v>0</v>
      </c>
      <c r="AF17" s="283">
        <f t="shared" ref="AF17:AF45" si="12">G17+T17-U17</f>
        <v>0</v>
      </c>
      <c r="AG17" s="283">
        <f t="shared" ref="AG17:AG45" si="13">H17+V17-W17</f>
        <v>0</v>
      </c>
      <c r="AH17" s="283">
        <f t="shared" ref="AH17:AH45" si="14">I17+X17-Y17</f>
        <v>0</v>
      </c>
      <c r="AI17" s="283">
        <f t="shared" ref="AI17:AI45" si="15">J17+Z17</f>
        <v>0</v>
      </c>
    </row>
    <row r="18" spans="1:35" s="39" customFormat="1" ht="15" customHeight="1" x14ac:dyDescent="0.25">
      <c r="A18" s="70"/>
      <c r="B18" s="19" t="s">
        <v>60</v>
      </c>
      <c r="C18" s="137">
        <f t="shared" si="0"/>
        <v>27.2</v>
      </c>
      <c r="D18" s="141"/>
      <c r="E18" s="208">
        <v>27.2</v>
      </c>
      <c r="F18" s="141"/>
      <c r="G18" s="141"/>
      <c r="H18" s="141"/>
      <c r="I18" s="141"/>
      <c r="J18" s="132"/>
      <c r="K18" s="136">
        <f t="shared" si="3"/>
        <v>0</v>
      </c>
      <c r="L18" s="197">
        <f t="shared" si="4"/>
        <v>0</v>
      </c>
      <c r="M18" s="197">
        <f t="shared" si="5"/>
        <v>0</v>
      </c>
      <c r="N18" s="141"/>
      <c r="O18" s="141"/>
      <c r="P18" s="208"/>
      <c r="Q18" s="208"/>
      <c r="R18" s="141"/>
      <c r="S18" s="141"/>
      <c r="T18" s="141"/>
      <c r="U18" s="141"/>
      <c r="V18" s="141"/>
      <c r="W18" s="141"/>
      <c r="X18" s="141"/>
      <c r="Y18" s="141"/>
      <c r="Z18" s="132"/>
      <c r="AA18" s="132"/>
      <c r="AB18" s="297">
        <f t="shared" si="8"/>
        <v>27.2</v>
      </c>
      <c r="AC18" s="283">
        <f t="shared" si="9"/>
        <v>0</v>
      </c>
      <c r="AD18" s="283">
        <f t="shared" si="10"/>
        <v>27.2</v>
      </c>
      <c r="AE18" s="283">
        <f t="shared" si="11"/>
        <v>0</v>
      </c>
      <c r="AF18" s="283">
        <f t="shared" si="12"/>
        <v>0</v>
      </c>
      <c r="AG18" s="283">
        <f t="shared" si="13"/>
        <v>0</v>
      </c>
      <c r="AH18" s="283">
        <f t="shared" si="14"/>
        <v>0</v>
      </c>
      <c r="AI18" s="283">
        <f t="shared" si="15"/>
        <v>0</v>
      </c>
    </row>
    <row r="19" spans="1:35" s="39" customFormat="1" x14ac:dyDescent="0.25">
      <c r="A19" s="70"/>
      <c r="B19" s="19" t="s">
        <v>67</v>
      </c>
      <c r="C19" s="137">
        <f t="shared" si="0"/>
        <v>9</v>
      </c>
      <c r="D19" s="141"/>
      <c r="E19" s="208">
        <v>9</v>
      </c>
      <c r="F19" s="141"/>
      <c r="G19" s="141"/>
      <c r="H19" s="141"/>
      <c r="I19" s="141"/>
      <c r="J19" s="132"/>
      <c r="K19" s="136">
        <f t="shared" si="3"/>
        <v>0</v>
      </c>
      <c r="L19" s="197">
        <f t="shared" si="4"/>
        <v>0</v>
      </c>
      <c r="M19" s="197">
        <f t="shared" si="5"/>
        <v>0</v>
      </c>
      <c r="N19" s="141"/>
      <c r="O19" s="141"/>
      <c r="P19" s="208"/>
      <c r="Q19" s="208"/>
      <c r="R19" s="141"/>
      <c r="S19" s="141"/>
      <c r="T19" s="141"/>
      <c r="U19" s="141"/>
      <c r="V19" s="141"/>
      <c r="W19" s="141"/>
      <c r="X19" s="141"/>
      <c r="Y19" s="141"/>
      <c r="Z19" s="132"/>
      <c r="AA19" s="132"/>
      <c r="AB19" s="297">
        <f t="shared" si="8"/>
        <v>9</v>
      </c>
      <c r="AC19" s="283">
        <f t="shared" si="9"/>
        <v>0</v>
      </c>
      <c r="AD19" s="283">
        <f t="shared" si="10"/>
        <v>9</v>
      </c>
      <c r="AE19" s="283">
        <f t="shared" si="11"/>
        <v>0</v>
      </c>
      <c r="AF19" s="283">
        <f t="shared" si="12"/>
        <v>0</v>
      </c>
      <c r="AG19" s="283">
        <f t="shared" si="13"/>
        <v>0</v>
      </c>
      <c r="AH19" s="283">
        <f t="shared" si="14"/>
        <v>0</v>
      </c>
      <c r="AI19" s="283">
        <f t="shared" si="15"/>
        <v>0</v>
      </c>
    </row>
    <row r="20" spans="1:35" s="39" customFormat="1" ht="26.25" x14ac:dyDescent="0.25">
      <c r="A20" s="70"/>
      <c r="B20" s="19" t="s">
        <v>349</v>
      </c>
      <c r="C20" s="137">
        <f t="shared" si="0"/>
        <v>9.5939999999999994</v>
      </c>
      <c r="D20" s="141"/>
      <c r="E20" s="208">
        <v>9.5939999999999994</v>
      </c>
      <c r="F20" s="141"/>
      <c r="G20" s="141"/>
      <c r="H20" s="141"/>
      <c r="I20" s="141"/>
      <c r="J20" s="132"/>
      <c r="K20" s="136">
        <f t="shared" si="3"/>
        <v>0</v>
      </c>
      <c r="L20" s="197">
        <f t="shared" si="4"/>
        <v>0</v>
      </c>
      <c r="M20" s="197">
        <f t="shared" si="5"/>
        <v>0</v>
      </c>
      <c r="N20" s="141"/>
      <c r="O20" s="141"/>
      <c r="P20" s="208"/>
      <c r="Q20" s="208"/>
      <c r="R20" s="141"/>
      <c r="S20" s="141"/>
      <c r="T20" s="141"/>
      <c r="U20" s="141"/>
      <c r="V20" s="141"/>
      <c r="W20" s="141"/>
      <c r="X20" s="141"/>
      <c r="Y20" s="141"/>
      <c r="Z20" s="132"/>
      <c r="AA20" s="132"/>
      <c r="AB20" s="295">
        <f t="shared" si="8"/>
        <v>9.5939999999999994</v>
      </c>
      <c r="AC20" s="283">
        <f t="shared" si="9"/>
        <v>0</v>
      </c>
      <c r="AD20" s="283">
        <f t="shared" si="10"/>
        <v>9.5939999999999994</v>
      </c>
      <c r="AE20" s="283">
        <f t="shared" si="11"/>
        <v>0</v>
      </c>
      <c r="AF20" s="283">
        <f t="shared" si="12"/>
        <v>0</v>
      </c>
      <c r="AG20" s="283">
        <f t="shared" si="13"/>
        <v>0</v>
      </c>
      <c r="AH20" s="283">
        <f t="shared" si="14"/>
        <v>0</v>
      </c>
      <c r="AI20" s="283">
        <f t="shared" si="15"/>
        <v>0</v>
      </c>
    </row>
    <row r="21" spans="1:35" s="39" customFormat="1" ht="15" customHeight="1" x14ac:dyDescent="0.25">
      <c r="A21" s="70"/>
      <c r="B21" s="19" t="s">
        <v>69</v>
      </c>
      <c r="C21" s="137">
        <f t="shared" si="0"/>
        <v>25.312000000000001</v>
      </c>
      <c r="D21" s="141"/>
      <c r="E21" s="208">
        <v>25.312000000000001</v>
      </c>
      <c r="F21" s="141"/>
      <c r="G21" s="141"/>
      <c r="H21" s="141"/>
      <c r="I21" s="141"/>
      <c r="J21" s="132"/>
      <c r="K21" s="136">
        <f t="shared" si="3"/>
        <v>0</v>
      </c>
      <c r="L21" s="197">
        <f t="shared" si="4"/>
        <v>0</v>
      </c>
      <c r="M21" s="197">
        <f t="shared" si="5"/>
        <v>0</v>
      </c>
      <c r="N21" s="141"/>
      <c r="O21" s="141"/>
      <c r="P21" s="208"/>
      <c r="Q21" s="208"/>
      <c r="R21" s="141"/>
      <c r="S21" s="141"/>
      <c r="T21" s="141"/>
      <c r="U21" s="141"/>
      <c r="V21" s="141"/>
      <c r="W21" s="141"/>
      <c r="X21" s="141"/>
      <c r="Y21" s="141"/>
      <c r="Z21" s="132"/>
      <c r="AA21" s="132"/>
      <c r="AB21" s="295">
        <f t="shared" si="8"/>
        <v>25.312000000000001</v>
      </c>
      <c r="AC21" s="283">
        <f t="shared" si="9"/>
        <v>0</v>
      </c>
      <c r="AD21" s="283">
        <f t="shared" si="10"/>
        <v>25.312000000000001</v>
      </c>
      <c r="AE21" s="283">
        <f t="shared" si="11"/>
        <v>0</v>
      </c>
      <c r="AF21" s="283">
        <f t="shared" si="12"/>
        <v>0</v>
      </c>
      <c r="AG21" s="283">
        <f t="shared" si="13"/>
        <v>0</v>
      </c>
      <c r="AH21" s="283">
        <f t="shared" si="14"/>
        <v>0</v>
      </c>
      <c r="AI21" s="283">
        <f t="shared" si="15"/>
        <v>0</v>
      </c>
    </row>
    <row r="22" spans="1:35" s="39" customFormat="1" x14ac:dyDescent="0.25">
      <c r="A22" s="70"/>
      <c r="B22" s="19" t="s">
        <v>70</v>
      </c>
      <c r="C22" s="137">
        <f t="shared" si="0"/>
        <v>62.712000000000003</v>
      </c>
      <c r="D22" s="141"/>
      <c r="E22" s="208">
        <v>62.712000000000003</v>
      </c>
      <c r="F22" s="141"/>
      <c r="G22" s="141"/>
      <c r="H22" s="141"/>
      <c r="I22" s="141"/>
      <c r="J22" s="132"/>
      <c r="K22" s="136">
        <f t="shared" si="3"/>
        <v>0</v>
      </c>
      <c r="L22" s="197">
        <f t="shared" si="4"/>
        <v>0</v>
      </c>
      <c r="M22" s="197">
        <f t="shared" si="5"/>
        <v>0</v>
      </c>
      <c r="N22" s="141"/>
      <c r="O22" s="141"/>
      <c r="P22" s="208"/>
      <c r="Q22" s="208"/>
      <c r="R22" s="141"/>
      <c r="S22" s="141"/>
      <c r="T22" s="141"/>
      <c r="U22" s="141"/>
      <c r="V22" s="141"/>
      <c r="W22" s="141"/>
      <c r="X22" s="141"/>
      <c r="Y22" s="141"/>
      <c r="Z22" s="132"/>
      <c r="AA22" s="132"/>
      <c r="AB22" s="295">
        <f t="shared" si="8"/>
        <v>62.712000000000003</v>
      </c>
      <c r="AC22" s="283">
        <f t="shared" si="9"/>
        <v>0</v>
      </c>
      <c r="AD22" s="283">
        <f t="shared" si="10"/>
        <v>62.712000000000003</v>
      </c>
      <c r="AE22" s="283">
        <f t="shared" si="11"/>
        <v>0</v>
      </c>
      <c r="AF22" s="283">
        <f t="shared" si="12"/>
        <v>0</v>
      </c>
      <c r="AG22" s="283">
        <f t="shared" si="13"/>
        <v>0</v>
      </c>
      <c r="AH22" s="283">
        <f t="shared" si="14"/>
        <v>0</v>
      </c>
      <c r="AI22" s="283">
        <f t="shared" si="15"/>
        <v>0</v>
      </c>
    </row>
    <row r="23" spans="1:35" s="39" customFormat="1" x14ac:dyDescent="0.25">
      <c r="A23" s="70"/>
      <c r="B23" s="19" t="s">
        <v>437</v>
      </c>
      <c r="C23" s="137">
        <f t="shared" si="0"/>
        <v>3.3690000000000002</v>
      </c>
      <c r="D23" s="141"/>
      <c r="E23" s="141"/>
      <c r="F23" s="208">
        <v>3.3690000000000002</v>
      </c>
      <c r="G23" s="141"/>
      <c r="H23" s="141"/>
      <c r="I23" s="141"/>
      <c r="J23" s="132"/>
      <c r="K23" s="136">
        <f t="shared" si="3"/>
        <v>0</v>
      </c>
      <c r="L23" s="197">
        <f t="shared" si="4"/>
        <v>0</v>
      </c>
      <c r="M23" s="197">
        <f t="shared" si="5"/>
        <v>0</v>
      </c>
      <c r="N23" s="141"/>
      <c r="O23" s="141"/>
      <c r="P23" s="141"/>
      <c r="Q23" s="141"/>
      <c r="R23" s="208"/>
      <c r="S23" s="208"/>
      <c r="T23" s="141"/>
      <c r="U23" s="141"/>
      <c r="V23" s="141"/>
      <c r="W23" s="141"/>
      <c r="X23" s="141"/>
      <c r="Y23" s="141"/>
      <c r="Z23" s="132"/>
      <c r="AA23" s="132"/>
      <c r="AB23" s="295">
        <f t="shared" si="8"/>
        <v>3.3690000000000002</v>
      </c>
      <c r="AC23" s="283">
        <f t="shared" si="9"/>
        <v>0</v>
      </c>
      <c r="AD23" s="283">
        <f t="shared" si="10"/>
        <v>0</v>
      </c>
      <c r="AE23" s="283">
        <f t="shared" si="11"/>
        <v>3.3690000000000002</v>
      </c>
      <c r="AF23" s="283">
        <f t="shared" si="12"/>
        <v>0</v>
      </c>
      <c r="AG23" s="283">
        <f t="shared" si="13"/>
        <v>0</v>
      </c>
      <c r="AH23" s="283">
        <f t="shared" si="14"/>
        <v>0</v>
      </c>
      <c r="AI23" s="283">
        <f t="shared" si="15"/>
        <v>0</v>
      </c>
    </row>
    <row r="24" spans="1:35" s="39" customFormat="1" ht="26.25" hidden="1" x14ac:dyDescent="0.25">
      <c r="A24" s="70"/>
      <c r="B24" s="19" t="s">
        <v>311</v>
      </c>
      <c r="C24" s="137">
        <f t="shared" si="0"/>
        <v>0</v>
      </c>
      <c r="D24" s="141"/>
      <c r="E24" s="141"/>
      <c r="F24" s="208"/>
      <c r="G24" s="141"/>
      <c r="H24" s="141"/>
      <c r="I24" s="141"/>
      <c r="J24" s="132"/>
      <c r="K24" s="136">
        <f t="shared" si="3"/>
        <v>0</v>
      </c>
      <c r="L24" s="197">
        <f t="shared" si="4"/>
        <v>0</v>
      </c>
      <c r="M24" s="197">
        <f t="shared" si="5"/>
        <v>0</v>
      </c>
      <c r="N24" s="141"/>
      <c r="O24" s="141"/>
      <c r="P24" s="141"/>
      <c r="Q24" s="141"/>
      <c r="R24" s="208"/>
      <c r="S24" s="208"/>
      <c r="T24" s="141"/>
      <c r="U24" s="141"/>
      <c r="V24" s="141"/>
      <c r="W24" s="141"/>
      <c r="X24" s="141"/>
      <c r="Y24" s="141"/>
      <c r="Z24" s="132"/>
      <c r="AA24" s="132"/>
      <c r="AB24" s="215">
        <f t="shared" si="8"/>
        <v>0</v>
      </c>
      <c r="AC24" s="283">
        <f t="shared" si="9"/>
        <v>0</v>
      </c>
      <c r="AD24" s="283">
        <f t="shared" si="10"/>
        <v>0</v>
      </c>
      <c r="AE24" s="283">
        <f t="shared" si="11"/>
        <v>0</v>
      </c>
      <c r="AF24" s="283">
        <f t="shared" si="12"/>
        <v>0</v>
      </c>
      <c r="AG24" s="283">
        <f t="shared" si="13"/>
        <v>0</v>
      </c>
      <c r="AH24" s="283">
        <f t="shared" si="14"/>
        <v>0</v>
      </c>
      <c r="AI24" s="283">
        <f t="shared" si="15"/>
        <v>0</v>
      </c>
    </row>
    <row r="25" spans="1:35" s="39" customFormat="1" ht="15" customHeight="1" x14ac:dyDescent="0.25">
      <c r="A25" s="70"/>
      <c r="B25" s="19" t="s">
        <v>68</v>
      </c>
      <c r="C25" s="137">
        <f t="shared" si="0"/>
        <v>21.2</v>
      </c>
      <c r="D25" s="141"/>
      <c r="E25" s="208">
        <v>21.2</v>
      </c>
      <c r="F25" s="141">
        <v>0</v>
      </c>
      <c r="G25" s="141"/>
      <c r="H25" s="141"/>
      <c r="I25" s="141"/>
      <c r="J25" s="132"/>
      <c r="K25" s="136">
        <f t="shared" si="3"/>
        <v>0</v>
      </c>
      <c r="L25" s="197">
        <f t="shared" si="4"/>
        <v>0</v>
      </c>
      <c r="M25" s="197">
        <f t="shared" si="5"/>
        <v>0</v>
      </c>
      <c r="N25" s="141"/>
      <c r="O25" s="141"/>
      <c r="P25" s="208"/>
      <c r="Q25" s="208"/>
      <c r="R25" s="141"/>
      <c r="S25" s="141"/>
      <c r="T25" s="141"/>
      <c r="U25" s="141"/>
      <c r="V25" s="141"/>
      <c r="W25" s="141"/>
      <c r="X25" s="141"/>
      <c r="Y25" s="141"/>
      <c r="Z25" s="132"/>
      <c r="AA25" s="132"/>
      <c r="AB25" s="297">
        <f t="shared" si="8"/>
        <v>21.2</v>
      </c>
      <c r="AC25" s="283">
        <f t="shared" si="9"/>
        <v>0</v>
      </c>
      <c r="AD25" s="283">
        <f t="shared" si="10"/>
        <v>21.2</v>
      </c>
      <c r="AE25" s="283">
        <f t="shared" si="11"/>
        <v>0</v>
      </c>
      <c r="AF25" s="283">
        <f t="shared" si="12"/>
        <v>0</v>
      </c>
      <c r="AG25" s="283">
        <f t="shared" si="13"/>
        <v>0</v>
      </c>
      <c r="AH25" s="283">
        <f t="shared" si="14"/>
        <v>0</v>
      </c>
      <c r="AI25" s="283">
        <f t="shared" si="15"/>
        <v>0</v>
      </c>
    </row>
    <row r="26" spans="1:35" s="39" customFormat="1" ht="15" customHeight="1" x14ac:dyDescent="0.25">
      <c r="A26" s="70"/>
      <c r="B26" s="19" t="s">
        <v>151</v>
      </c>
      <c r="C26" s="137">
        <f t="shared" si="0"/>
        <v>5.8879999999999999</v>
      </c>
      <c r="D26" s="141"/>
      <c r="E26" s="208">
        <v>5.8879999999999999</v>
      </c>
      <c r="F26" s="141">
        <v>0</v>
      </c>
      <c r="G26" s="141"/>
      <c r="H26" s="141"/>
      <c r="I26" s="141"/>
      <c r="J26" s="132"/>
      <c r="K26" s="136">
        <f t="shared" si="3"/>
        <v>0</v>
      </c>
      <c r="L26" s="197">
        <f t="shared" si="4"/>
        <v>0</v>
      </c>
      <c r="M26" s="197">
        <f t="shared" si="5"/>
        <v>0</v>
      </c>
      <c r="N26" s="141"/>
      <c r="O26" s="141"/>
      <c r="P26" s="208"/>
      <c r="Q26" s="208"/>
      <c r="R26" s="141"/>
      <c r="S26" s="141"/>
      <c r="T26" s="141"/>
      <c r="U26" s="141"/>
      <c r="V26" s="141"/>
      <c r="W26" s="141"/>
      <c r="X26" s="141"/>
      <c r="Y26" s="141"/>
      <c r="Z26" s="132"/>
      <c r="AA26" s="132"/>
      <c r="AB26" s="295">
        <f t="shared" si="8"/>
        <v>5.8879999999999999</v>
      </c>
      <c r="AC26" s="283">
        <f t="shared" si="9"/>
        <v>0</v>
      </c>
      <c r="AD26" s="283">
        <f t="shared" si="10"/>
        <v>5.8879999999999999</v>
      </c>
      <c r="AE26" s="283">
        <f t="shared" si="11"/>
        <v>0</v>
      </c>
      <c r="AF26" s="283">
        <f t="shared" si="12"/>
        <v>0</v>
      </c>
      <c r="AG26" s="283">
        <f t="shared" si="13"/>
        <v>0</v>
      </c>
      <c r="AH26" s="283">
        <f t="shared" si="14"/>
        <v>0</v>
      </c>
      <c r="AI26" s="283">
        <f t="shared" si="15"/>
        <v>0</v>
      </c>
    </row>
    <row r="27" spans="1:35" s="39" customFormat="1" ht="15" customHeight="1" x14ac:dyDescent="0.25">
      <c r="A27" s="70"/>
      <c r="B27" s="19" t="s">
        <v>62</v>
      </c>
      <c r="C27" s="137">
        <f t="shared" si="0"/>
        <v>32.6</v>
      </c>
      <c r="D27" s="141"/>
      <c r="E27" s="208">
        <v>32.6</v>
      </c>
      <c r="F27" s="141">
        <v>0</v>
      </c>
      <c r="G27" s="141"/>
      <c r="H27" s="141"/>
      <c r="I27" s="141"/>
      <c r="J27" s="132"/>
      <c r="K27" s="136">
        <f t="shared" si="3"/>
        <v>0</v>
      </c>
      <c r="L27" s="197">
        <f t="shared" si="4"/>
        <v>0</v>
      </c>
      <c r="M27" s="197">
        <f t="shared" si="5"/>
        <v>0</v>
      </c>
      <c r="N27" s="141"/>
      <c r="O27" s="141"/>
      <c r="P27" s="208"/>
      <c r="Q27" s="208"/>
      <c r="R27" s="141"/>
      <c r="S27" s="141"/>
      <c r="T27" s="141"/>
      <c r="U27" s="141"/>
      <c r="V27" s="141"/>
      <c r="W27" s="141"/>
      <c r="X27" s="141"/>
      <c r="Y27" s="141"/>
      <c r="Z27" s="132"/>
      <c r="AA27" s="132"/>
      <c r="AB27" s="297">
        <f t="shared" si="8"/>
        <v>32.6</v>
      </c>
      <c r="AC27" s="283">
        <f t="shared" si="9"/>
        <v>0</v>
      </c>
      <c r="AD27" s="283">
        <f t="shared" si="10"/>
        <v>32.6</v>
      </c>
      <c r="AE27" s="283">
        <f t="shared" si="11"/>
        <v>0</v>
      </c>
      <c r="AF27" s="283">
        <f t="shared" si="12"/>
        <v>0</v>
      </c>
      <c r="AG27" s="283">
        <f t="shared" si="13"/>
        <v>0</v>
      </c>
      <c r="AH27" s="283">
        <f t="shared" si="14"/>
        <v>0</v>
      </c>
      <c r="AI27" s="283">
        <f t="shared" si="15"/>
        <v>0</v>
      </c>
    </row>
    <row r="28" spans="1:35" s="39" customFormat="1" ht="15" customHeight="1" x14ac:dyDescent="0.25">
      <c r="A28" s="70"/>
      <c r="B28" s="19" t="s">
        <v>63</v>
      </c>
      <c r="C28" s="137">
        <f t="shared" si="0"/>
        <v>10</v>
      </c>
      <c r="D28" s="141"/>
      <c r="E28" s="208">
        <v>10</v>
      </c>
      <c r="F28" s="141">
        <v>0</v>
      </c>
      <c r="G28" s="141"/>
      <c r="H28" s="141"/>
      <c r="I28" s="141"/>
      <c r="J28" s="132"/>
      <c r="K28" s="136">
        <f t="shared" si="3"/>
        <v>0</v>
      </c>
      <c r="L28" s="197">
        <f t="shared" si="4"/>
        <v>0</v>
      </c>
      <c r="M28" s="197">
        <f t="shared" si="5"/>
        <v>0</v>
      </c>
      <c r="N28" s="141"/>
      <c r="O28" s="141"/>
      <c r="P28" s="208"/>
      <c r="Q28" s="208"/>
      <c r="R28" s="141"/>
      <c r="S28" s="141"/>
      <c r="T28" s="141"/>
      <c r="U28" s="141"/>
      <c r="V28" s="141"/>
      <c r="W28" s="141"/>
      <c r="X28" s="141"/>
      <c r="Y28" s="141"/>
      <c r="Z28" s="132"/>
      <c r="AA28" s="132"/>
      <c r="AB28" s="297">
        <f t="shared" si="8"/>
        <v>10</v>
      </c>
      <c r="AC28" s="283">
        <f t="shared" si="9"/>
        <v>0</v>
      </c>
      <c r="AD28" s="283">
        <f t="shared" si="10"/>
        <v>10</v>
      </c>
      <c r="AE28" s="283">
        <f t="shared" si="11"/>
        <v>0</v>
      </c>
      <c r="AF28" s="283">
        <f t="shared" si="12"/>
        <v>0</v>
      </c>
      <c r="AG28" s="283">
        <f t="shared" si="13"/>
        <v>0</v>
      </c>
      <c r="AH28" s="283">
        <f t="shared" si="14"/>
        <v>0</v>
      </c>
      <c r="AI28" s="283">
        <f t="shared" si="15"/>
        <v>0</v>
      </c>
    </row>
    <row r="29" spans="1:35" s="39" customFormat="1" x14ac:dyDescent="0.25">
      <c r="A29" s="70"/>
      <c r="B29" s="19" t="s">
        <v>65</v>
      </c>
      <c r="C29" s="137">
        <f t="shared" si="0"/>
        <v>0.7</v>
      </c>
      <c r="D29" s="141"/>
      <c r="E29" s="208">
        <v>0.7</v>
      </c>
      <c r="F29" s="141">
        <v>0</v>
      </c>
      <c r="G29" s="141"/>
      <c r="H29" s="141"/>
      <c r="I29" s="141"/>
      <c r="J29" s="132"/>
      <c r="K29" s="136">
        <f t="shared" si="3"/>
        <v>0</v>
      </c>
      <c r="L29" s="197">
        <f t="shared" si="4"/>
        <v>0</v>
      </c>
      <c r="M29" s="197">
        <f t="shared" si="5"/>
        <v>0</v>
      </c>
      <c r="N29" s="141"/>
      <c r="O29" s="141"/>
      <c r="P29" s="208"/>
      <c r="Q29" s="208"/>
      <c r="R29" s="141"/>
      <c r="S29" s="141"/>
      <c r="T29" s="141"/>
      <c r="U29" s="141"/>
      <c r="V29" s="141"/>
      <c r="W29" s="141"/>
      <c r="X29" s="141"/>
      <c r="Y29" s="141"/>
      <c r="Z29" s="132"/>
      <c r="AA29" s="132"/>
      <c r="AB29" s="297">
        <f t="shared" si="8"/>
        <v>0.7</v>
      </c>
      <c r="AC29" s="283">
        <f t="shared" si="9"/>
        <v>0</v>
      </c>
      <c r="AD29" s="283">
        <f t="shared" si="10"/>
        <v>0.7</v>
      </c>
      <c r="AE29" s="283">
        <f t="shared" si="11"/>
        <v>0</v>
      </c>
      <c r="AF29" s="283">
        <f t="shared" si="12"/>
        <v>0</v>
      </c>
      <c r="AG29" s="283">
        <f t="shared" si="13"/>
        <v>0</v>
      </c>
      <c r="AH29" s="283">
        <f t="shared" si="14"/>
        <v>0</v>
      </c>
      <c r="AI29" s="283">
        <f t="shared" si="15"/>
        <v>0</v>
      </c>
    </row>
    <row r="30" spans="1:35" s="39" customFormat="1" ht="15" customHeight="1" x14ac:dyDescent="0.25">
      <c r="A30" s="70"/>
      <c r="B30" s="19" t="s">
        <v>66</v>
      </c>
      <c r="C30" s="137">
        <f t="shared" si="0"/>
        <v>0.9</v>
      </c>
      <c r="D30" s="141"/>
      <c r="E30" s="208">
        <v>0.9</v>
      </c>
      <c r="F30" s="141">
        <v>0</v>
      </c>
      <c r="G30" s="141"/>
      <c r="H30" s="141"/>
      <c r="I30" s="141"/>
      <c r="J30" s="132"/>
      <c r="K30" s="136">
        <f t="shared" si="3"/>
        <v>0</v>
      </c>
      <c r="L30" s="197">
        <f t="shared" si="4"/>
        <v>0</v>
      </c>
      <c r="M30" s="197">
        <f t="shared" si="5"/>
        <v>0</v>
      </c>
      <c r="N30" s="141"/>
      <c r="O30" s="141"/>
      <c r="P30" s="208"/>
      <c r="Q30" s="208"/>
      <c r="R30" s="141"/>
      <c r="S30" s="141"/>
      <c r="T30" s="141"/>
      <c r="U30" s="141"/>
      <c r="V30" s="141"/>
      <c r="W30" s="141"/>
      <c r="X30" s="141"/>
      <c r="Y30" s="141"/>
      <c r="Z30" s="132"/>
      <c r="AA30" s="132"/>
      <c r="AB30" s="297">
        <f t="shared" si="8"/>
        <v>0.9</v>
      </c>
      <c r="AC30" s="283">
        <f t="shared" si="9"/>
        <v>0</v>
      </c>
      <c r="AD30" s="283">
        <f t="shared" si="10"/>
        <v>0.9</v>
      </c>
      <c r="AE30" s="283">
        <f t="shared" si="11"/>
        <v>0</v>
      </c>
      <c r="AF30" s="283">
        <f t="shared" si="12"/>
        <v>0</v>
      </c>
      <c r="AG30" s="283">
        <f t="shared" si="13"/>
        <v>0</v>
      </c>
      <c r="AH30" s="283">
        <f t="shared" si="14"/>
        <v>0</v>
      </c>
      <c r="AI30" s="283">
        <f t="shared" si="15"/>
        <v>0</v>
      </c>
    </row>
    <row r="31" spans="1:35" s="39" customFormat="1" ht="26.25" hidden="1" x14ac:dyDescent="0.25">
      <c r="A31" s="70"/>
      <c r="B31" s="19" t="s">
        <v>199</v>
      </c>
      <c r="C31" s="137">
        <f t="shared" si="0"/>
        <v>0</v>
      </c>
      <c r="D31" s="141"/>
      <c r="E31" s="208"/>
      <c r="F31" s="141">
        <v>0</v>
      </c>
      <c r="G31" s="141"/>
      <c r="H31" s="141"/>
      <c r="I31" s="141"/>
      <c r="J31" s="132"/>
      <c r="K31" s="136">
        <f t="shared" si="3"/>
        <v>0</v>
      </c>
      <c r="L31" s="197">
        <f t="shared" si="4"/>
        <v>0</v>
      </c>
      <c r="M31" s="197">
        <f t="shared" si="5"/>
        <v>0</v>
      </c>
      <c r="N31" s="141"/>
      <c r="O31" s="141"/>
      <c r="P31" s="208"/>
      <c r="Q31" s="208"/>
      <c r="R31" s="141"/>
      <c r="S31" s="141"/>
      <c r="T31" s="141"/>
      <c r="U31" s="141"/>
      <c r="V31" s="141"/>
      <c r="W31" s="141"/>
      <c r="X31" s="141"/>
      <c r="Y31" s="141"/>
      <c r="Z31" s="132"/>
      <c r="AA31" s="132"/>
      <c r="AB31" s="297">
        <f t="shared" si="8"/>
        <v>0</v>
      </c>
      <c r="AC31" s="283">
        <f t="shared" si="9"/>
        <v>0</v>
      </c>
      <c r="AD31" s="283">
        <f t="shared" si="10"/>
        <v>0</v>
      </c>
      <c r="AE31" s="283">
        <f t="shared" si="11"/>
        <v>0</v>
      </c>
      <c r="AF31" s="283">
        <f t="shared" si="12"/>
        <v>0</v>
      </c>
      <c r="AG31" s="283">
        <f t="shared" si="13"/>
        <v>0</v>
      </c>
      <c r="AH31" s="283">
        <f t="shared" si="14"/>
        <v>0</v>
      </c>
      <c r="AI31" s="283">
        <f t="shared" si="15"/>
        <v>0</v>
      </c>
    </row>
    <row r="32" spans="1:35" s="39" customFormat="1" ht="15" customHeight="1" x14ac:dyDescent="0.25">
      <c r="A32" s="70"/>
      <c r="B32" s="19" t="s">
        <v>192</v>
      </c>
      <c r="C32" s="137">
        <f t="shared" si="0"/>
        <v>138.9</v>
      </c>
      <c r="D32" s="141"/>
      <c r="E32" s="208">
        <v>138.9</v>
      </c>
      <c r="F32" s="141">
        <v>0</v>
      </c>
      <c r="G32" s="141"/>
      <c r="H32" s="141"/>
      <c r="I32" s="141"/>
      <c r="J32" s="132"/>
      <c r="K32" s="136">
        <f t="shared" si="3"/>
        <v>0</v>
      </c>
      <c r="L32" s="197">
        <f t="shared" si="4"/>
        <v>0</v>
      </c>
      <c r="M32" s="197">
        <f t="shared" si="5"/>
        <v>0</v>
      </c>
      <c r="N32" s="141"/>
      <c r="O32" s="141"/>
      <c r="P32" s="208"/>
      <c r="Q32" s="208"/>
      <c r="R32" s="141"/>
      <c r="S32" s="141"/>
      <c r="T32" s="141"/>
      <c r="U32" s="141"/>
      <c r="V32" s="141"/>
      <c r="W32" s="141"/>
      <c r="X32" s="141"/>
      <c r="Y32" s="141"/>
      <c r="Z32" s="132"/>
      <c r="AA32" s="132"/>
      <c r="AB32" s="297">
        <f t="shared" si="8"/>
        <v>138.9</v>
      </c>
      <c r="AC32" s="283">
        <f t="shared" si="9"/>
        <v>0</v>
      </c>
      <c r="AD32" s="283">
        <f t="shared" si="10"/>
        <v>138.9</v>
      </c>
      <c r="AE32" s="283">
        <f t="shared" si="11"/>
        <v>0</v>
      </c>
      <c r="AF32" s="283">
        <f t="shared" si="12"/>
        <v>0</v>
      </c>
      <c r="AG32" s="283">
        <f t="shared" si="13"/>
        <v>0</v>
      </c>
      <c r="AH32" s="283">
        <f t="shared" si="14"/>
        <v>0</v>
      </c>
      <c r="AI32" s="283">
        <f t="shared" si="15"/>
        <v>0</v>
      </c>
    </row>
    <row r="33" spans="1:35" s="39" customFormat="1" ht="26.25" hidden="1" x14ac:dyDescent="0.25">
      <c r="A33" s="70"/>
      <c r="B33" s="110" t="s">
        <v>216</v>
      </c>
      <c r="C33" s="137">
        <f t="shared" si="0"/>
        <v>0</v>
      </c>
      <c r="D33" s="141"/>
      <c r="E33" s="208"/>
      <c r="F33" s="141">
        <v>0</v>
      </c>
      <c r="G33" s="141"/>
      <c r="H33" s="141"/>
      <c r="I33" s="141"/>
      <c r="J33" s="132"/>
      <c r="K33" s="136">
        <f t="shared" si="3"/>
        <v>0</v>
      </c>
      <c r="L33" s="197">
        <f t="shared" si="4"/>
        <v>0</v>
      </c>
      <c r="M33" s="197">
        <f t="shared" si="5"/>
        <v>0</v>
      </c>
      <c r="N33" s="141"/>
      <c r="O33" s="141"/>
      <c r="P33" s="208"/>
      <c r="Q33" s="208"/>
      <c r="R33" s="141"/>
      <c r="S33" s="141"/>
      <c r="T33" s="141"/>
      <c r="U33" s="141"/>
      <c r="V33" s="141"/>
      <c r="W33" s="141"/>
      <c r="X33" s="141"/>
      <c r="Y33" s="141"/>
      <c r="Z33" s="132"/>
      <c r="AA33" s="132"/>
      <c r="AB33" s="297">
        <f t="shared" si="8"/>
        <v>0</v>
      </c>
      <c r="AC33" s="283">
        <f t="shared" si="9"/>
        <v>0</v>
      </c>
      <c r="AD33" s="283">
        <f t="shared" si="10"/>
        <v>0</v>
      </c>
      <c r="AE33" s="283">
        <f t="shared" si="11"/>
        <v>0</v>
      </c>
      <c r="AF33" s="283">
        <f t="shared" si="12"/>
        <v>0</v>
      </c>
      <c r="AG33" s="283">
        <f t="shared" si="13"/>
        <v>0</v>
      </c>
      <c r="AH33" s="283">
        <f t="shared" si="14"/>
        <v>0</v>
      </c>
      <c r="AI33" s="283">
        <f t="shared" si="15"/>
        <v>0</v>
      </c>
    </row>
    <row r="34" spans="1:35" s="39" customFormat="1" ht="15" customHeight="1" x14ac:dyDescent="0.25">
      <c r="A34" s="70"/>
      <c r="B34" s="19" t="s">
        <v>64</v>
      </c>
      <c r="C34" s="137">
        <f t="shared" si="0"/>
        <v>30.7</v>
      </c>
      <c r="D34" s="141"/>
      <c r="E34" s="208">
        <v>30.7</v>
      </c>
      <c r="F34" s="141">
        <v>0</v>
      </c>
      <c r="G34" s="141"/>
      <c r="H34" s="141"/>
      <c r="I34" s="141"/>
      <c r="J34" s="132"/>
      <c r="K34" s="136">
        <f t="shared" si="3"/>
        <v>0</v>
      </c>
      <c r="L34" s="197">
        <f t="shared" si="4"/>
        <v>0</v>
      </c>
      <c r="M34" s="197">
        <f t="shared" si="5"/>
        <v>0</v>
      </c>
      <c r="N34" s="141"/>
      <c r="O34" s="141"/>
      <c r="P34" s="208"/>
      <c r="Q34" s="208"/>
      <c r="R34" s="141"/>
      <c r="S34" s="141"/>
      <c r="T34" s="141"/>
      <c r="U34" s="141"/>
      <c r="V34" s="141"/>
      <c r="W34" s="141"/>
      <c r="X34" s="141"/>
      <c r="Y34" s="141"/>
      <c r="Z34" s="132"/>
      <c r="AA34" s="132"/>
      <c r="AB34" s="297">
        <f t="shared" si="8"/>
        <v>30.7</v>
      </c>
      <c r="AC34" s="283">
        <f t="shared" si="9"/>
        <v>0</v>
      </c>
      <c r="AD34" s="283">
        <f t="shared" si="10"/>
        <v>30.7</v>
      </c>
      <c r="AE34" s="283">
        <f t="shared" si="11"/>
        <v>0</v>
      </c>
      <c r="AF34" s="283">
        <f t="shared" si="12"/>
        <v>0</v>
      </c>
      <c r="AG34" s="283">
        <f t="shared" si="13"/>
        <v>0</v>
      </c>
      <c r="AH34" s="283">
        <f t="shared" si="14"/>
        <v>0</v>
      </c>
      <c r="AI34" s="283">
        <f t="shared" si="15"/>
        <v>0</v>
      </c>
    </row>
    <row r="35" spans="1:35" s="39" customFormat="1" ht="28.5" customHeight="1" x14ac:dyDescent="0.25">
      <c r="A35" s="70"/>
      <c r="B35" s="19" t="s">
        <v>408</v>
      </c>
      <c r="C35" s="137">
        <f t="shared" ref="C35" si="16">D35+E35+F35+G35+H35+I35+J35</f>
        <v>65.843999999999994</v>
      </c>
      <c r="D35" s="141"/>
      <c r="E35" s="208">
        <v>65.843999999999994</v>
      </c>
      <c r="F35" s="141">
        <v>0</v>
      </c>
      <c r="G35" s="141"/>
      <c r="H35" s="141"/>
      <c r="I35" s="141"/>
      <c r="J35" s="132"/>
      <c r="K35" s="136">
        <f t="shared" ref="K35" si="17">L35-M35</f>
        <v>0</v>
      </c>
      <c r="L35" s="197">
        <f t="shared" ref="L35" si="18">N35+P35+R35+T35+V35+X35+Z35</f>
        <v>0</v>
      </c>
      <c r="M35" s="197">
        <f t="shared" ref="M35" si="19">O35+Q35+S35+U35+W35+Y35+AA35</f>
        <v>0</v>
      </c>
      <c r="N35" s="141"/>
      <c r="O35" s="141"/>
      <c r="P35" s="208"/>
      <c r="Q35" s="208"/>
      <c r="R35" s="141"/>
      <c r="S35" s="141"/>
      <c r="T35" s="141"/>
      <c r="U35" s="141"/>
      <c r="V35" s="141"/>
      <c r="W35" s="141"/>
      <c r="X35" s="141"/>
      <c r="Y35" s="141"/>
      <c r="Z35" s="132"/>
      <c r="AA35" s="132"/>
      <c r="AB35" s="295">
        <f t="shared" ref="AB35" si="20">AC35+AD35+AE35+AF35+AG35+AH35+AI35</f>
        <v>65.843999999999994</v>
      </c>
      <c r="AC35" s="283">
        <f t="shared" ref="AC35" si="21">D35+N35-O35</f>
        <v>0</v>
      </c>
      <c r="AD35" s="283">
        <f t="shared" ref="AD35" si="22">E35+P35-Q35</f>
        <v>65.843999999999994</v>
      </c>
      <c r="AE35" s="283">
        <f t="shared" ref="AE35" si="23">F35+R35-S35</f>
        <v>0</v>
      </c>
      <c r="AF35" s="283">
        <f t="shared" ref="AF35" si="24">G35+T35-U35</f>
        <v>0</v>
      </c>
      <c r="AG35" s="283">
        <f t="shared" ref="AG35" si="25">H35+V35-W35</f>
        <v>0</v>
      </c>
      <c r="AH35" s="283">
        <f t="shared" ref="AH35" si="26">I35+X35-Y35</f>
        <v>0</v>
      </c>
      <c r="AI35" s="283">
        <f t="shared" ref="AI35" si="27">J35+Z35</f>
        <v>0</v>
      </c>
    </row>
    <row r="36" spans="1:35" s="39" customFormat="1" ht="15" customHeight="1" x14ac:dyDescent="0.25">
      <c r="A36" s="70"/>
      <c r="B36" s="19" t="s">
        <v>71</v>
      </c>
      <c r="C36" s="137">
        <f t="shared" si="0"/>
        <v>0.35799999999999998</v>
      </c>
      <c r="D36" s="141"/>
      <c r="E36" s="208">
        <v>0.35799999999999998</v>
      </c>
      <c r="F36" s="141">
        <v>0</v>
      </c>
      <c r="G36" s="141"/>
      <c r="H36" s="141"/>
      <c r="I36" s="141"/>
      <c r="J36" s="132"/>
      <c r="K36" s="136">
        <f t="shared" si="3"/>
        <v>0</v>
      </c>
      <c r="L36" s="197">
        <f t="shared" si="4"/>
        <v>0</v>
      </c>
      <c r="M36" s="197">
        <f t="shared" si="5"/>
        <v>0</v>
      </c>
      <c r="N36" s="141"/>
      <c r="O36" s="141"/>
      <c r="P36" s="208"/>
      <c r="Q36" s="208"/>
      <c r="R36" s="141"/>
      <c r="S36" s="141"/>
      <c r="T36" s="141"/>
      <c r="U36" s="141"/>
      <c r="V36" s="141"/>
      <c r="W36" s="141"/>
      <c r="X36" s="141"/>
      <c r="Y36" s="141"/>
      <c r="Z36" s="132"/>
      <c r="AA36" s="132"/>
      <c r="AB36" s="295">
        <f t="shared" si="8"/>
        <v>0.35799999999999998</v>
      </c>
      <c r="AC36" s="283">
        <f t="shared" si="9"/>
        <v>0</v>
      </c>
      <c r="AD36" s="283">
        <f t="shared" si="10"/>
        <v>0.35799999999999998</v>
      </c>
      <c r="AE36" s="283">
        <f t="shared" si="11"/>
        <v>0</v>
      </c>
      <c r="AF36" s="283">
        <f t="shared" si="12"/>
        <v>0</v>
      </c>
      <c r="AG36" s="283">
        <f t="shared" si="13"/>
        <v>0</v>
      </c>
      <c r="AH36" s="283">
        <f t="shared" si="14"/>
        <v>0</v>
      </c>
      <c r="AI36" s="283">
        <f t="shared" si="15"/>
        <v>0</v>
      </c>
    </row>
    <row r="37" spans="1:35" s="39" customFormat="1" ht="39" x14ac:dyDescent="0.25">
      <c r="A37" s="70"/>
      <c r="B37" s="19" t="s">
        <v>407</v>
      </c>
      <c r="C37" s="137">
        <f t="shared" ref="C37" si="28">D37+E37+F37+G37+H37+I37+J37</f>
        <v>34.252000000000002</v>
      </c>
      <c r="D37" s="141"/>
      <c r="E37" s="208">
        <v>34.252000000000002</v>
      </c>
      <c r="F37" s="141">
        <v>0</v>
      </c>
      <c r="G37" s="141"/>
      <c r="H37" s="141"/>
      <c r="I37" s="141"/>
      <c r="J37" s="132"/>
      <c r="K37" s="136">
        <f t="shared" ref="K37" si="29">L37-M37</f>
        <v>0</v>
      </c>
      <c r="L37" s="197">
        <f t="shared" ref="L37" si="30">N37+P37+R37+T37+V37+X37+Z37</f>
        <v>0</v>
      </c>
      <c r="M37" s="197">
        <f t="shared" ref="M37" si="31">O37+Q37+S37+U37+W37+Y37+AA37</f>
        <v>0</v>
      </c>
      <c r="N37" s="141"/>
      <c r="O37" s="141"/>
      <c r="P37" s="208"/>
      <c r="Q37" s="208"/>
      <c r="R37" s="141"/>
      <c r="S37" s="141"/>
      <c r="T37" s="141"/>
      <c r="U37" s="141"/>
      <c r="V37" s="141"/>
      <c r="W37" s="141"/>
      <c r="X37" s="141"/>
      <c r="Y37" s="141"/>
      <c r="Z37" s="132"/>
      <c r="AA37" s="132"/>
      <c r="AB37" s="295">
        <f t="shared" ref="AB37" si="32">AC37+AD37+AE37+AF37+AG37+AH37+AI37</f>
        <v>34.252000000000002</v>
      </c>
      <c r="AC37" s="283">
        <f t="shared" ref="AC37" si="33">D37+N37-O37</f>
        <v>0</v>
      </c>
      <c r="AD37" s="283">
        <f t="shared" ref="AD37" si="34">E37+P37-Q37</f>
        <v>34.252000000000002</v>
      </c>
      <c r="AE37" s="283">
        <f t="shared" ref="AE37" si="35">F37+R37-S37</f>
        <v>0</v>
      </c>
      <c r="AF37" s="283">
        <f t="shared" ref="AF37" si="36">G37+T37-U37</f>
        <v>0</v>
      </c>
      <c r="AG37" s="283">
        <f t="shared" ref="AG37" si="37">H37+V37-W37</f>
        <v>0</v>
      </c>
      <c r="AH37" s="283">
        <f t="shared" ref="AH37" si="38">I37+X37-Y37</f>
        <v>0</v>
      </c>
      <c r="AI37" s="283">
        <f t="shared" ref="AI37" si="39">J37+Z37</f>
        <v>0</v>
      </c>
    </row>
    <row r="38" spans="1:35" s="39" customFormat="1" x14ac:dyDescent="0.25">
      <c r="A38" s="70"/>
      <c r="B38" s="19" t="s">
        <v>157</v>
      </c>
      <c r="C38" s="137">
        <f t="shared" si="0"/>
        <v>16.504000000000001</v>
      </c>
      <c r="D38" s="141"/>
      <c r="E38" s="208">
        <v>16.504000000000001</v>
      </c>
      <c r="F38" s="141">
        <v>0</v>
      </c>
      <c r="G38" s="141"/>
      <c r="H38" s="141"/>
      <c r="I38" s="141"/>
      <c r="J38" s="132"/>
      <c r="K38" s="136">
        <f t="shared" si="3"/>
        <v>0</v>
      </c>
      <c r="L38" s="197">
        <f t="shared" si="4"/>
        <v>0</v>
      </c>
      <c r="M38" s="197">
        <f t="shared" si="5"/>
        <v>0</v>
      </c>
      <c r="N38" s="141"/>
      <c r="O38" s="141"/>
      <c r="P38" s="208"/>
      <c r="Q38" s="208"/>
      <c r="R38" s="141"/>
      <c r="S38" s="141"/>
      <c r="T38" s="141"/>
      <c r="U38" s="141"/>
      <c r="V38" s="141"/>
      <c r="W38" s="141"/>
      <c r="X38" s="141"/>
      <c r="Y38" s="141"/>
      <c r="Z38" s="132"/>
      <c r="AA38" s="132"/>
      <c r="AB38" s="295">
        <f t="shared" si="8"/>
        <v>16.504000000000001</v>
      </c>
      <c r="AC38" s="283">
        <f t="shared" si="9"/>
        <v>0</v>
      </c>
      <c r="AD38" s="283">
        <f t="shared" si="10"/>
        <v>16.504000000000001</v>
      </c>
      <c r="AE38" s="283">
        <f t="shared" si="11"/>
        <v>0</v>
      </c>
      <c r="AF38" s="283">
        <f t="shared" si="12"/>
        <v>0</v>
      </c>
      <c r="AG38" s="283">
        <f t="shared" si="13"/>
        <v>0</v>
      </c>
      <c r="AH38" s="283">
        <f t="shared" si="14"/>
        <v>0</v>
      </c>
      <c r="AI38" s="283">
        <f t="shared" si="15"/>
        <v>0</v>
      </c>
    </row>
    <row r="39" spans="1:35" s="39" customFormat="1" x14ac:dyDescent="0.25">
      <c r="A39" s="70"/>
      <c r="B39" s="19" t="s">
        <v>198</v>
      </c>
      <c r="C39" s="137">
        <f t="shared" si="0"/>
        <v>5.0999999999999996</v>
      </c>
      <c r="D39" s="141"/>
      <c r="E39" s="141">
        <v>0</v>
      </c>
      <c r="F39" s="208">
        <v>5.0999999999999996</v>
      </c>
      <c r="G39" s="141"/>
      <c r="H39" s="141"/>
      <c r="I39" s="141"/>
      <c r="J39" s="132"/>
      <c r="K39" s="136">
        <f t="shared" si="3"/>
        <v>0</v>
      </c>
      <c r="L39" s="197">
        <f t="shared" si="4"/>
        <v>0</v>
      </c>
      <c r="M39" s="197">
        <f t="shared" si="5"/>
        <v>0</v>
      </c>
      <c r="N39" s="141"/>
      <c r="O39" s="141"/>
      <c r="P39" s="141"/>
      <c r="Q39" s="141"/>
      <c r="R39" s="208"/>
      <c r="S39" s="208"/>
      <c r="T39" s="141"/>
      <c r="U39" s="141"/>
      <c r="V39" s="141"/>
      <c r="W39" s="141"/>
      <c r="X39" s="141"/>
      <c r="Y39" s="141"/>
      <c r="Z39" s="132"/>
      <c r="AA39" s="132"/>
      <c r="AB39" s="297">
        <f t="shared" si="8"/>
        <v>5.0999999999999996</v>
      </c>
      <c r="AC39" s="283">
        <f t="shared" si="9"/>
        <v>0</v>
      </c>
      <c r="AD39" s="283">
        <f t="shared" si="10"/>
        <v>0</v>
      </c>
      <c r="AE39" s="283">
        <f t="shared" si="11"/>
        <v>5.0999999999999996</v>
      </c>
      <c r="AF39" s="283">
        <f t="shared" si="12"/>
        <v>0</v>
      </c>
      <c r="AG39" s="283">
        <f t="shared" si="13"/>
        <v>0</v>
      </c>
      <c r="AH39" s="283">
        <f t="shared" si="14"/>
        <v>0</v>
      </c>
      <c r="AI39" s="283">
        <f t="shared" si="15"/>
        <v>0</v>
      </c>
    </row>
    <row r="40" spans="1:35" s="39" customFormat="1" x14ac:dyDescent="0.25">
      <c r="A40" s="70"/>
      <c r="B40" s="19" t="s">
        <v>446</v>
      </c>
      <c r="C40" s="137">
        <f t="shared" si="0"/>
        <v>24.419</v>
      </c>
      <c r="D40" s="141"/>
      <c r="E40" s="141"/>
      <c r="F40" s="208">
        <v>24.419</v>
      </c>
      <c r="G40" s="141"/>
      <c r="H40" s="141"/>
      <c r="I40" s="141"/>
      <c r="J40" s="132"/>
      <c r="K40" s="136">
        <f t="shared" si="3"/>
        <v>0</v>
      </c>
      <c r="L40" s="197">
        <f t="shared" si="4"/>
        <v>0</v>
      </c>
      <c r="M40" s="197">
        <f t="shared" si="5"/>
        <v>0</v>
      </c>
      <c r="N40" s="141"/>
      <c r="O40" s="141"/>
      <c r="P40" s="141"/>
      <c r="Q40" s="141"/>
      <c r="R40" s="208"/>
      <c r="S40" s="208"/>
      <c r="T40" s="141"/>
      <c r="U40" s="141"/>
      <c r="V40" s="141"/>
      <c r="W40" s="141"/>
      <c r="X40" s="141"/>
      <c r="Y40" s="141"/>
      <c r="Z40" s="132"/>
      <c r="AA40" s="132"/>
      <c r="AB40" s="295">
        <f t="shared" si="8"/>
        <v>24.419</v>
      </c>
      <c r="AC40" s="283">
        <f t="shared" si="9"/>
        <v>0</v>
      </c>
      <c r="AD40" s="283">
        <f t="shared" si="10"/>
        <v>0</v>
      </c>
      <c r="AE40" s="283">
        <f t="shared" si="11"/>
        <v>24.419</v>
      </c>
      <c r="AF40" s="283">
        <f t="shared" si="12"/>
        <v>0</v>
      </c>
      <c r="AG40" s="283">
        <f t="shared" si="13"/>
        <v>0</v>
      </c>
      <c r="AH40" s="283">
        <f t="shared" si="14"/>
        <v>0</v>
      </c>
      <c r="AI40" s="283">
        <f t="shared" si="15"/>
        <v>0</v>
      </c>
    </row>
    <row r="41" spans="1:35" s="39" customFormat="1" ht="26.25" x14ac:dyDescent="0.25">
      <c r="A41" s="70"/>
      <c r="B41" s="21" t="s">
        <v>445</v>
      </c>
      <c r="C41" s="137">
        <f t="shared" si="0"/>
        <v>0.23052</v>
      </c>
      <c r="D41" s="141"/>
      <c r="E41" s="141"/>
      <c r="F41" s="208">
        <v>0.23052</v>
      </c>
      <c r="G41" s="141"/>
      <c r="H41" s="141"/>
      <c r="I41" s="141"/>
      <c r="J41" s="132"/>
      <c r="K41" s="136">
        <f t="shared" si="3"/>
        <v>0</v>
      </c>
      <c r="L41" s="197">
        <f t="shared" si="4"/>
        <v>0</v>
      </c>
      <c r="M41" s="197">
        <f t="shared" si="5"/>
        <v>0</v>
      </c>
      <c r="N41" s="141"/>
      <c r="O41" s="141"/>
      <c r="P41" s="141"/>
      <c r="Q41" s="141"/>
      <c r="R41" s="208"/>
      <c r="S41" s="208"/>
      <c r="T41" s="141"/>
      <c r="U41" s="141"/>
      <c r="V41" s="141"/>
      <c r="W41" s="141"/>
      <c r="X41" s="141"/>
      <c r="Y41" s="141"/>
      <c r="Z41" s="132"/>
      <c r="AA41" s="132"/>
      <c r="AB41" s="215">
        <f t="shared" si="8"/>
        <v>0.23052</v>
      </c>
      <c r="AC41" s="283">
        <f t="shared" si="9"/>
        <v>0</v>
      </c>
      <c r="AD41" s="283">
        <f t="shared" si="10"/>
        <v>0</v>
      </c>
      <c r="AE41" s="283">
        <f t="shared" si="11"/>
        <v>0.23052</v>
      </c>
      <c r="AF41" s="283">
        <f t="shared" si="12"/>
        <v>0</v>
      </c>
      <c r="AG41" s="283">
        <f t="shared" si="13"/>
        <v>0</v>
      </c>
      <c r="AH41" s="283">
        <f t="shared" si="14"/>
        <v>0</v>
      </c>
      <c r="AI41" s="283">
        <f t="shared" si="15"/>
        <v>0</v>
      </c>
    </row>
    <row r="42" spans="1:35" ht="39" hidden="1" x14ac:dyDescent="0.25">
      <c r="A42" s="18"/>
      <c r="B42" s="19" t="s">
        <v>391</v>
      </c>
      <c r="C42" s="137">
        <f t="shared" si="0"/>
        <v>0</v>
      </c>
      <c r="D42" s="141"/>
      <c r="E42" s="141"/>
      <c r="F42" s="212"/>
      <c r="G42" s="141"/>
      <c r="H42" s="141"/>
      <c r="I42" s="141"/>
      <c r="J42" s="132"/>
      <c r="K42" s="136">
        <f t="shared" si="3"/>
        <v>0</v>
      </c>
      <c r="L42" s="197">
        <f t="shared" si="4"/>
        <v>0</v>
      </c>
      <c r="M42" s="197">
        <f t="shared" si="5"/>
        <v>0</v>
      </c>
      <c r="N42" s="141"/>
      <c r="O42" s="141"/>
      <c r="P42" s="141"/>
      <c r="Q42" s="141"/>
      <c r="R42" s="208"/>
      <c r="S42" s="208"/>
      <c r="T42" s="141"/>
      <c r="U42" s="141"/>
      <c r="V42" s="141"/>
      <c r="W42" s="141"/>
      <c r="X42" s="141"/>
      <c r="Y42" s="141"/>
      <c r="Z42" s="132"/>
      <c r="AA42" s="132"/>
      <c r="AB42" s="148">
        <f t="shared" si="8"/>
        <v>0</v>
      </c>
      <c r="AC42" s="283">
        <f t="shared" si="9"/>
        <v>0</v>
      </c>
      <c r="AD42" s="283">
        <f t="shared" si="10"/>
        <v>0</v>
      </c>
      <c r="AE42" s="283">
        <f t="shared" si="11"/>
        <v>0</v>
      </c>
      <c r="AF42" s="283">
        <f t="shared" si="12"/>
        <v>0</v>
      </c>
      <c r="AG42" s="283">
        <f t="shared" si="13"/>
        <v>0</v>
      </c>
      <c r="AH42" s="283">
        <f t="shared" si="14"/>
        <v>0</v>
      </c>
      <c r="AI42" s="283">
        <f t="shared" si="15"/>
        <v>0</v>
      </c>
    </row>
    <row r="43" spans="1:35" ht="38.25" hidden="1" x14ac:dyDescent="0.25">
      <c r="A43" s="18"/>
      <c r="B43" s="168" t="s">
        <v>392</v>
      </c>
      <c r="C43" s="137">
        <f t="shared" si="0"/>
        <v>0</v>
      </c>
      <c r="D43" s="141"/>
      <c r="E43" s="141"/>
      <c r="F43" s="212"/>
      <c r="G43" s="141"/>
      <c r="H43" s="141"/>
      <c r="I43" s="141"/>
      <c r="J43" s="132"/>
      <c r="K43" s="136">
        <f t="shared" si="3"/>
        <v>0</v>
      </c>
      <c r="L43" s="197">
        <f t="shared" si="4"/>
        <v>0</v>
      </c>
      <c r="M43" s="197">
        <f t="shared" si="5"/>
        <v>0</v>
      </c>
      <c r="N43" s="141"/>
      <c r="O43" s="141"/>
      <c r="P43" s="141"/>
      <c r="Q43" s="141"/>
      <c r="R43" s="208"/>
      <c r="S43" s="208"/>
      <c r="T43" s="141"/>
      <c r="U43" s="141"/>
      <c r="V43" s="141"/>
      <c r="W43" s="141"/>
      <c r="X43" s="141"/>
      <c r="Y43" s="141"/>
      <c r="Z43" s="132"/>
      <c r="AA43" s="132"/>
      <c r="AB43" s="148">
        <f t="shared" si="8"/>
        <v>0</v>
      </c>
      <c r="AC43" s="283">
        <f t="shared" si="9"/>
        <v>0</v>
      </c>
      <c r="AD43" s="283">
        <f t="shared" si="10"/>
        <v>0</v>
      </c>
      <c r="AE43" s="283">
        <f t="shared" si="11"/>
        <v>0</v>
      </c>
      <c r="AF43" s="283">
        <f t="shared" si="12"/>
        <v>0</v>
      </c>
      <c r="AG43" s="283">
        <f t="shared" si="13"/>
        <v>0</v>
      </c>
      <c r="AH43" s="283">
        <f t="shared" si="14"/>
        <v>0</v>
      </c>
      <c r="AI43" s="283">
        <f t="shared" si="15"/>
        <v>0</v>
      </c>
    </row>
    <row r="44" spans="1:35" ht="38.25" hidden="1" x14ac:dyDescent="0.25">
      <c r="A44" s="18"/>
      <c r="B44" s="168" t="s">
        <v>393</v>
      </c>
      <c r="C44" s="137">
        <f t="shared" si="0"/>
        <v>0</v>
      </c>
      <c r="D44" s="141"/>
      <c r="E44" s="141"/>
      <c r="F44" s="212"/>
      <c r="G44" s="141"/>
      <c r="H44" s="141"/>
      <c r="I44" s="141"/>
      <c r="J44" s="132"/>
      <c r="K44" s="136">
        <f t="shared" si="3"/>
        <v>0</v>
      </c>
      <c r="L44" s="197">
        <f t="shared" si="4"/>
        <v>0</v>
      </c>
      <c r="M44" s="197">
        <f t="shared" si="5"/>
        <v>0</v>
      </c>
      <c r="N44" s="141"/>
      <c r="O44" s="141"/>
      <c r="P44" s="141"/>
      <c r="Q44" s="141"/>
      <c r="R44" s="208"/>
      <c r="S44" s="208"/>
      <c r="T44" s="141"/>
      <c r="U44" s="141"/>
      <c r="V44" s="141"/>
      <c r="W44" s="141"/>
      <c r="X44" s="141"/>
      <c r="Y44" s="141"/>
      <c r="Z44" s="132"/>
      <c r="AA44" s="132"/>
      <c r="AB44" s="148">
        <f t="shared" si="8"/>
        <v>0</v>
      </c>
      <c r="AC44" s="283">
        <f t="shared" si="9"/>
        <v>0</v>
      </c>
      <c r="AD44" s="283">
        <f t="shared" si="10"/>
        <v>0</v>
      </c>
      <c r="AE44" s="283">
        <f t="shared" si="11"/>
        <v>0</v>
      </c>
      <c r="AF44" s="283">
        <f t="shared" si="12"/>
        <v>0</v>
      </c>
      <c r="AG44" s="283">
        <f t="shared" si="13"/>
        <v>0</v>
      </c>
      <c r="AH44" s="283">
        <f t="shared" si="14"/>
        <v>0</v>
      </c>
      <c r="AI44" s="283">
        <f t="shared" si="15"/>
        <v>0</v>
      </c>
    </row>
    <row r="45" spans="1:35" s="39" customFormat="1" ht="41.25" hidden="1" customHeight="1" x14ac:dyDescent="0.25">
      <c r="A45" s="70"/>
      <c r="B45" s="21" t="s">
        <v>232</v>
      </c>
      <c r="C45" s="137">
        <f t="shared" si="0"/>
        <v>0</v>
      </c>
      <c r="D45" s="141"/>
      <c r="E45" s="141">
        <v>0</v>
      </c>
      <c r="F45" s="208"/>
      <c r="G45" s="141"/>
      <c r="H45" s="141"/>
      <c r="I45" s="141"/>
      <c r="J45" s="132"/>
      <c r="K45" s="136">
        <f t="shared" si="3"/>
        <v>0</v>
      </c>
      <c r="L45" s="197">
        <f t="shared" si="4"/>
        <v>0</v>
      </c>
      <c r="M45" s="197">
        <f t="shared" si="5"/>
        <v>0</v>
      </c>
      <c r="N45" s="141"/>
      <c r="O45" s="141"/>
      <c r="P45" s="141"/>
      <c r="Q45" s="141"/>
      <c r="R45" s="208"/>
      <c r="S45" s="208"/>
      <c r="T45" s="141"/>
      <c r="U45" s="141"/>
      <c r="V45" s="141"/>
      <c r="W45" s="141"/>
      <c r="X45" s="141"/>
      <c r="Y45" s="141"/>
      <c r="Z45" s="132"/>
      <c r="AA45" s="132"/>
      <c r="AB45" s="215">
        <f t="shared" si="8"/>
        <v>0</v>
      </c>
      <c r="AC45" s="283">
        <f t="shared" si="9"/>
        <v>0</v>
      </c>
      <c r="AD45" s="283">
        <f t="shared" si="10"/>
        <v>0</v>
      </c>
      <c r="AE45" s="283">
        <f t="shared" si="11"/>
        <v>0</v>
      </c>
      <c r="AF45" s="283">
        <f t="shared" si="12"/>
        <v>0</v>
      </c>
      <c r="AG45" s="283">
        <f t="shared" si="13"/>
        <v>0</v>
      </c>
      <c r="AH45" s="283">
        <f t="shared" si="14"/>
        <v>0</v>
      </c>
      <c r="AI45" s="283">
        <f t="shared" si="15"/>
        <v>0</v>
      </c>
    </row>
    <row r="46" spans="1:35" ht="15" customHeight="1" x14ac:dyDescent="0.25">
      <c r="A46" s="8"/>
      <c r="B46" s="1" t="s">
        <v>464</v>
      </c>
      <c r="C46" s="236">
        <f t="shared" si="0"/>
        <v>8324.79349</v>
      </c>
      <c r="D46" s="198">
        <v>3146.23</v>
      </c>
      <c r="E46" s="128"/>
      <c r="F46" s="141">
        <f>SUM(F47:F54)</f>
        <v>2958.6</v>
      </c>
      <c r="G46" s="128"/>
      <c r="H46" s="198">
        <v>488.2</v>
      </c>
      <c r="I46" s="198">
        <v>45</v>
      </c>
      <c r="J46" s="131">
        <f>'4 priedas_ nepanaudotos lėšos'!C13</f>
        <v>1686.7634899999998</v>
      </c>
      <c r="K46" s="136">
        <f t="shared" si="3"/>
        <v>0</v>
      </c>
      <c r="L46" s="197">
        <f t="shared" si="4"/>
        <v>0</v>
      </c>
      <c r="M46" s="197">
        <f t="shared" si="5"/>
        <v>0</v>
      </c>
      <c r="N46" s="198"/>
      <c r="O46" s="198"/>
      <c r="P46" s="128"/>
      <c r="Q46" s="128"/>
      <c r="R46" s="128">
        <f>SUM(R47:R54)</f>
        <v>0</v>
      </c>
      <c r="S46" s="128">
        <f>S47+S48+S54+S49</f>
        <v>0</v>
      </c>
      <c r="T46" s="128"/>
      <c r="U46" s="128"/>
      <c r="V46" s="198"/>
      <c r="W46" s="198"/>
      <c r="X46" s="198"/>
      <c r="Y46" s="198"/>
      <c r="Z46" s="131">
        <f>'4 priedas_ nepanaudotos lėšos'!J13</f>
        <v>0</v>
      </c>
      <c r="AA46" s="131">
        <f>'4 priedas_ nepanaudotos lėšos'!K13</f>
        <v>0</v>
      </c>
      <c r="AB46" s="140">
        <f t="shared" si="8"/>
        <v>8324.79349</v>
      </c>
      <c r="AC46" s="283">
        <f t="shared" ref="AC46:AC93" si="40">D46+N46-O46</f>
        <v>3146.23</v>
      </c>
      <c r="AD46" s="283">
        <f t="shared" ref="AD46:AD93" si="41">E46+P46-Q46</f>
        <v>0</v>
      </c>
      <c r="AE46" s="283">
        <f t="shared" ref="AE46:AE93" si="42">F46+R46-S46</f>
        <v>2958.6</v>
      </c>
      <c r="AF46" s="283">
        <f t="shared" ref="AF46:AF93" si="43">G46+T46-U46</f>
        <v>0</v>
      </c>
      <c r="AG46" s="283">
        <f t="shared" ref="AG46:AG93" si="44">H46+V46-W46</f>
        <v>488.2</v>
      </c>
      <c r="AH46" s="283">
        <f t="shared" ref="AH46:AH93" si="45">I46+X46-Y46</f>
        <v>45</v>
      </c>
      <c r="AI46" s="283">
        <f t="shared" ref="AI46:AI93" si="46">J46+Z46</f>
        <v>1686.7634899999998</v>
      </c>
    </row>
    <row r="47" spans="1:35" s="39" customFormat="1" ht="42" hidden="1" customHeight="1" x14ac:dyDescent="0.25">
      <c r="A47" s="68"/>
      <c r="B47" s="19" t="s">
        <v>291</v>
      </c>
      <c r="C47" s="238">
        <f t="shared" si="0"/>
        <v>0</v>
      </c>
      <c r="D47" s="143"/>
      <c r="E47" s="143"/>
      <c r="F47" s="208"/>
      <c r="G47" s="143"/>
      <c r="H47" s="143"/>
      <c r="I47" s="143"/>
      <c r="J47" s="133"/>
      <c r="K47" s="136">
        <f t="shared" si="3"/>
        <v>0</v>
      </c>
      <c r="L47" s="197">
        <f t="shared" si="4"/>
        <v>0</v>
      </c>
      <c r="M47" s="197">
        <f t="shared" si="5"/>
        <v>0</v>
      </c>
      <c r="N47" s="143"/>
      <c r="O47" s="143"/>
      <c r="P47" s="143"/>
      <c r="Q47" s="143"/>
      <c r="R47" s="210"/>
      <c r="S47" s="210"/>
      <c r="T47" s="143"/>
      <c r="U47" s="143"/>
      <c r="V47" s="143"/>
      <c r="W47" s="143"/>
      <c r="X47" s="143"/>
      <c r="Y47" s="143"/>
      <c r="Z47" s="133"/>
      <c r="AA47" s="133"/>
      <c r="AB47" s="148">
        <f t="shared" si="8"/>
        <v>0</v>
      </c>
      <c r="AC47" s="283">
        <f t="shared" si="40"/>
        <v>0</v>
      </c>
      <c r="AD47" s="283">
        <f t="shared" si="41"/>
        <v>0</v>
      </c>
      <c r="AE47" s="283">
        <f t="shared" si="42"/>
        <v>0</v>
      </c>
      <c r="AF47" s="283">
        <f t="shared" si="43"/>
        <v>0</v>
      </c>
      <c r="AG47" s="283">
        <f t="shared" si="44"/>
        <v>0</v>
      </c>
      <c r="AH47" s="283">
        <f t="shared" si="45"/>
        <v>0</v>
      </c>
      <c r="AI47" s="283">
        <f t="shared" si="46"/>
        <v>0</v>
      </c>
    </row>
    <row r="48" spans="1:35" s="39" customFormat="1" ht="13.5" customHeight="1" x14ac:dyDescent="0.25">
      <c r="A48" s="68"/>
      <c r="B48" s="49" t="s">
        <v>143</v>
      </c>
      <c r="C48" s="238">
        <f t="shared" si="0"/>
        <v>214</v>
      </c>
      <c r="D48" s="143"/>
      <c r="E48" s="143"/>
      <c r="F48" s="208">
        <v>214</v>
      </c>
      <c r="G48" s="143"/>
      <c r="H48" s="143"/>
      <c r="I48" s="143"/>
      <c r="J48" s="133"/>
      <c r="K48" s="136">
        <f t="shared" si="3"/>
        <v>0</v>
      </c>
      <c r="L48" s="197">
        <f t="shared" si="4"/>
        <v>0</v>
      </c>
      <c r="M48" s="197">
        <f t="shared" si="5"/>
        <v>0</v>
      </c>
      <c r="N48" s="143"/>
      <c r="O48" s="143"/>
      <c r="P48" s="143"/>
      <c r="Q48" s="143"/>
      <c r="R48" s="210"/>
      <c r="S48" s="210"/>
      <c r="T48" s="143"/>
      <c r="U48" s="143"/>
      <c r="V48" s="143"/>
      <c r="W48" s="143"/>
      <c r="X48" s="143"/>
      <c r="Y48" s="143"/>
      <c r="Z48" s="133"/>
      <c r="AA48" s="133"/>
      <c r="AB48" s="300">
        <f t="shared" si="8"/>
        <v>214</v>
      </c>
      <c r="AC48" s="283">
        <f t="shared" si="40"/>
        <v>0</v>
      </c>
      <c r="AD48" s="283">
        <f t="shared" si="41"/>
        <v>0</v>
      </c>
      <c r="AE48" s="283">
        <f t="shared" si="42"/>
        <v>214</v>
      </c>
      <c r="AF48" s="283">
        <f t="shared" si="43"/>
        <v>0</v>
      </c>
      <c r="AG48" s="283">
        <f t="shared" si="44"/>
        <v>0</v>
      </c>
      <c r="AH48" s="283">
        <f t="shared" si="45"/>
        <v>0</v>
      </c>
      <c r="AI48" s="283">
        <f t="shared" si="46"/>
        <v>0</v>
      </c>
    </row>
    <row r="49" spans="1:35" s="39" customFormat="1" ht="27.75" customHeight="1" x14ac:dyDescent="0.25">
      <c r="A49" s="68"/>
      <c r="B49" s="49" t="s">
        <v>193</v>
      </c>
      <c r="C49" s="238">
        <f t="shared" si="0"/>
        <v>19</v>
      </c>
      <c r="D49" s="143"/>
      <c r="E49" s="143"/>
      <c r="F49" s="208">
        <v>19</v>
      </c>
      <c r="G49" s="143"/>
      <c r="H49" s="143"/>
      <c r="I49" s="143"/>
      <c r="J49" s="133"/>
      <c r="K49" s="136">
        <f t="shared" si="3"/>
        <v>0</v>
      </c>
      <c r="L49" s="197">
        <f t="shared" si="4"/>
        <v>0</v>
      </c>
      <c r="M49" s="197">
        <f t="shared" si="5"/>
        <v>0</v>
      </c>
      <c r="N49" s="143"/>
      <c r="O49" s="143"/>
      <c r="P49" s="143"/>
      <c r="Q49" s="143"/>
      <c r="R49" s="210"/>
      <c r="S49" s="210"/>
      <c r="T49" s="143"/>
      <c r="U49" s="143"/>
      <c r="V49" s="143"/>
      <c r="W49" s="143"/>
      <c r="X49" s="143"/>
      <c r="Y49" s="143"/>
      <c r="Z49" s="133"/>
      <c r="AA49" s="133"/>
      <c r="AB49" s="300">
        <f t="shared" si="8"/>
        <v>19</v>
      </c>
      <c r="AC49" s="283">
        <f t="shared" si="40"/>
        <v>0</v>
      </c>
      <c r="AD49" s="283">
        <f t="shared" si="41"/>
        <v>0</v>
      </c>
      <c r="AE49" s="283">
        <f t="shared" si="42"/>
        <v>19</v>
      </c>
      <c r="AF49" s="283">
        <f t="shared" si="43"/>
        <v>0</v>
      </c>
      <c r="AG49" s="283">
        <f t="shared" si="44"/>
        <v>0</v>
      </c>
      <c r="AH49" s="283">
        <f t="shared" si="45"/>
        <v>0</v>
      </c>
      <c r="AI49" s="283">
        <f t="shared" si="46"/>
        <v>0</v>
      </c>
    </row>
    <row r="50" spans="1:35" hidden="1" x14ac:dyDescent="0.25">
      <c r="A50" s="8"/>
      <c r="B50" s="19" t="s">
        <v>344</v>
      </c>
      <c r="C50" s="238">
        <f t="shared" si="0"/>
        <v>0</v>
      </c>
      <c r="D50" s="141"/>
      <c r="E50" s="141"/>
      <c r="F50" s="212"/>
      <c r="G50" s="141"/>
      <c r="H50" s="141"/>
      <c r="I50" s="141"/>
      <c r="J50" s="132"/>
      <c r="K50" s="136">
        <f t="shared" si="3"/>
        <v>0</v>
      </c>
      <c r="L50" s="197">
        <f t="shared" si="4"/>
        <v>0</v>
      </c>
      <c r="M50" s="197">
        <f t="shared" si="5"/>
        <v>0</v>
      </c>
      <c r="N50" s="141"/>
      <c r="O50" s="141"/>
      <c r="P50" s="141"/>
      <c r="Q50" s="141"/>
      <c r="R50" s="208"/>
      <c r="S50" s="208"/>
      <c r="T50" s="141"/>
      <c r="U50" s="141"/>
      <c r="V50" s="141"/>
      <c r="W50" s="141"/>
      <c r="X50" s="141"/>
      <c r="Y50" s="141"/>
      <c r="Z50" s="132"/>
      <c r="AA50" s="132"/>
      <c r="AB50" s="148">
        <f t="shared" ref="AB50:AB81" si="47">AC50+AD50+AE50+AF50+AG50+AH50+AI50</f>
        <v>0</v>
      </c>
      <c r="AC50" s="283">
        <f t="shared" si="40"/>
        <v>0</v>
      </c>
      <c r="AD50" s="283">
        <f t="shared" si="41"/>
        <v>0</v>
      </c>
      <c r="AE50" s="283">
        <f t="shared" si="42"/>
        <v>0</v>
      </c>
      <c r="AF50" s="283">
        <f t="shared" si="43"/>
        <v>0</v>
      </c>
      <c r="AG50" s="283">
        <f t="shared" si="44"/>
        <v>0</v>
      </c>
      <c r="AH50" s="283">
        <f t="shared" si="45"/>
        <v>0</v>
      </c>
      <c r="AI50" s="283">
        <f t="shared" si="46"/>
        <v>0</v>
      </c>
    </row>
    <row r="51" spans="1:35" ht="26.25" hidden="1" x14ac:dyDescent="0.25">
      <c r="A51" s="8"/>
      <c r="B51" s="19" t="s">
        <v>346</v>
      </c>
      <c r="C51" s="238">
        <f t="shared" si="0"/>
        <v>0</v>
      </c>
      <c r="D51" s="141"/>
      <c r="E51" s="141"/>
      <c r="F51" s="212"/>
      <c r="G51" s="141"/>
      <c r="H51" s="141"/>
      <c r="I51" s="141"/>
      <c r="J51" s="132"/>
      <c r="K51" s="136">
        <f t="shared" si="3"/>
        <v>0</v>
      </c>
      <c r="L51" s="197">
        <f t="shared" si="4"/>
        <v>0</v>
      </c>
      <c r="M51" s="197">
        <f t="shared" si="5"/>
        <v>0</v>
      </c>
      <c r="N51" s="141"/>
      <c r="O51" s="141"/>
      <c r="P51" s="141"/>
      <c r="Q51" s="141"/>
      <c r="R51" s="208"/>
      <c r="S51" s="208"/>
      <c r="T51" s="141"/>
      <c r="U51" s="141"/>
      <c r="V51" s="141"/>
      <c r="W51" s="141"/>
      <c r="X51" s="141"/>
      <c r="Y51" s="141"/>
      <c r="Z51" s="132"/>
      <c r="AA51" s="132"/>
      <c r="AB51" s="148">
        <f t="shared" si="47"/>
        <v>0</v>
      </c>
      <c r="AC51" s="283">
        <f t="shared" si="40"/>
        <v>0</v>
      </c>
      <c r="AD51" s="283">
        <f t="shared" si="41"/>
        <v>0</v>
      </c>
      <c r="AE51" s="283">
        <f t="shared" si="42"/>
        <v>0</v>
      </c>
      <c r="AF51" s="283">
        <f t="shared" si="43"/>
        <v>0</v>
      </c>
      <c r="AG51" s="283">
        <f t="shared" si="44"/>
        <v>0</v>
      </c>
      <c r="AH51" s="283">
        <f t="shared" si="45"/>
        <v>0</v>
      </c>
      <c r="AI51" s="283">
        <f t="shared" si="46"/>
        <v>0</v>
      </c>
    </row>
    <row r="52" spans="1:35" ht="26.25" hidden="1" x14ac:dyDescent="0.25">
      <c r="A52" s="8"/>
      <c r="B52" s="49" t="s">
        <v>365</v>
      </c>
      <c r="C52" s="238">
        <f t="shared" si="0"/>
        <v>0</v>
      </c>
      <c r="D52" s="141"/>
      <c r="E52" s="141"/>
      <c r="F52" s="212"/>
      <c r="G52" s="141"/>
      <c r="H52" s="141"/>
      <c r="I52" s="141"/>
      <c r="J52" s="132"/>
      <c r="K52" s="136">
        <f t="shared" si="3"/>
        <v>0</v>
      </c>
      <c r="L52" s="197">
        <f t="shared" si="4"/>
        <v>0</v>
      </c>
      <c r="M52" s="197">
        <f t="shared" si="5"/>
        <v>0</v>
      </c>
      <c r="N52" s="141"/>
      <c r="O52" s="141"/>
      <c r="P52" s="141"/>
      <c r="Q52" s="141"/>
      <c r="R52" s="208"/>
      <c r="S52" s="208"/>
      <c r="T52" s="141"/>
      <c r="U52" s="141"/>
      <c r="V52" s="141"/>
      <c r="W52" s="141"/>
      <c r="X52" s="141"/>
      <c r="Y52" s="141"/>
      <c r="Z52" s="132"/>
      <c r="AA52" s="132"/>
      <c r="AB52" s="148">
        <f t="shared" si="47"/>
        <v>0</v>
      </c>
      <c r="AC52" s="283">
        <f t="shared" si="40"/>
        <v>0</v>
      </c>
      <c r="AD52" s="283">
        <f t="shared" si="41"/>
        <v>0</v>
      </c>
      <c r="AE52" s="283">
        <f t="shared" si="42"/>
        <v>0</v>
      </c>
      <c r="AF52" s="283">
        <f t="shared" si="43"/>
        <v>0</v>
      </c>
      <c r="AG52" s="283">
        <f t="shared" si="44"/>
        <v>0</v>
      </c>
      <c r="AH52" s="283">
        <f t="shared" si="45"/>
        <v>0</v>
      </c>
      <c r="AI52" s="283">
        <f t="shared" si="46"/>
        <v>0</v>
      </c>
    </row>
    <row r="53" spans="1:35" hidden="1" x14ac:dyDescent="0.25">
      <c r="A53" s="8"/>
      <c r="B53" s="49" t="s">
        <v>382</v>
      </c>
      <c r="C53" s="238">
        <f t="shared" si="0"/>
        <v>0</v>
      </c>
      <c r="D53" s="141"/>
      <c r="E53" s="141"/>
      <c r="F53" s="212"/>
      <c r="G53" s="141"/>
      <c r="H53" s="141"/>
      <c r="I53" s="141"/>
      <c r="J53" s="132"/>
      <c r="K53" s="136">
        <f t="shared" si="3"/>
        <v>0</v>
      </c>
      <c r="L53" s="197">
        <f t="shared" si="4"/>
        <v>0</v>
      </c>
      <c r="M53" s="197">
        <f t="shared" si="5"/>
        <v>0</v>
      </c>
      <c r="N53" s="141"/>
      <c r="O53" s="141"/>
      <c r="P53" s="141"/>
      <c r="Q53" s="141"/>
      <c r="R53" s="208"/>
      <c r="S53" s="208"/>
      <c r="T53" s="141"/>
      <c r="U53" s="141"/>
      <c r="V53" s="141"/>
      <c r="W53" s="141"/>
      <c r="X53" s="141"/>
      <c r="Y53" s="141"/>
      <c r="Z53" s="132"/>
      <c r="AA53" s="132"/>
      <c r="AB53" s="148">
        <f t="shared" si="47"/>
        <v>0</v>
      </c>
      <c r="AC53" s="283">
        <f t="shared" si="40"/>
        <v>0</v>
      </c>
      <c r="AD53" s="283">
        <f t="shared" si="41"/>
        <v>0</v>
      </c>
      <c r="AE53" s="283">
        <f t="shared" si="42"/>
        <v>0</v>
      </c>
      <c r="AF53" s="283">
        <f t="shared" si="43"/>
        <v>0</v>
      </c>
      <c r="AG53" s="283">
        <f t="shared" si="44"/>
        <v>0</v>
      </c>
      <c r="AH53" s="283">
        <f t="shared" si="45"/>
        <v>0</v>
      </c>
      <c r="AI53" s="283">
        <f t="shared" si="46"/>
        <v>0</v>
      </c>
    </row>
    <row r="54" spans="1:35" s="39" customFormat="1" ht="27.75" customHeight="1" x14ac:dyDescent="0.25">
      <c r="A54" s="68"/>
      <c r="B54" s="49" t="s">
        <v>123</v>
      </c>
      <c r="C54" s="238">
        <f t="shared" si="0"/>
        <v>2725.6</v>
      </c>
      <c r="D54" s="143"/>
      <c r="E54" s="143"/>
      <c r="F54" s="208">
        <v>2725.6</v>
      </c>
      <c r="G54" s="143"/>
      <c r="H54" s="143"/>
      <c r="I54" s="143"/>
      <c r="J54" s="133"/>
      <c r="K54" s="136">
        <f t="shared" si="3"/>
        <v>0</v>
      </c>
      <c r="L54" s="197">
        <f t="shared" si="4"/>
        <v>0</v>
      </c>
      <c r="M54" s="197">
        <f t="shared" si="5"/>
        <v>0</v>
      </c>
      <c r="N54" s="143"/>
      <c r="O54" s="143"/>
      <c r="P54" s="143"/>
      <c r="Q54" s="143"/>
      <c r="R54" s="198"/>
      <c r="S54" s="210"/>
      <c r="T54" s="143"/>
      <c r="U54" s="143"/>
      <c r="V54" s="143"/>
      <c r="W54" s="143"/>
      <c r="X54" s="143"/>
      <c r="Y54" s="143"/>
      <c r="Z54" s="133"/>
      <c r="AA54" s="133"/>
      <c r="AB54" s="300">
        <f t="shared" si="47"/>
        <v>2725.6</v>
      </c>
      <c r="AC54" s="283">
        <f t="shared" si="40"/>
        <v>0</v>
      </c>
      <c r="AD54" s="283">
        <f t="shared" si="41"/>
        <v>0</v>
      </c>
      <c r="AE54" s="283">
        <f t="shared" si="42"/>
        <v>2725.6</v>
      </c>
      <c r="AF54" s="283">
        <f t="shared" si="43"/>
        <v>0</v>
      </c>
      <c r="AG54" s="283">
        <f t="shared" si="44"/>
        <v>0</v>
      </c>
      <c r="AH54" s="283">
        <f t="shared" si="45"/>
        <v>0</v>
      </c>
      <c r="AI54" s="283">
        <f t="shared" si="46"/>
        <v>0</v>
      </c>
    </row>
    <row r="55" spans="1:35" ht="15" customHeight="1" x14ac:dyDescent="0.25">
      <c r="A55" s="8"/>
      <c r="B55" s="5" t="s">
        <v>459</v>
      </c>
      <c r="C55" s="236">
        <f t="shared" si="0"/>
        <v>412.78803999999997</v>
      </c>
      <c r="D55" s="198">
        <v>264.7</v>
      </c>
      <c r="E55" s="128"/>
      <c r="F55" s="128"/>
      <c r="G55" s="128"/>
      <c r="H55" s="198">
        <v>143</v>
      </c>
      <c r="I55" s="198"/>
      <c r="J55" s="131">
        <f>'4 priedas_ nepanaudotos lėšos'!C14</f>
        <v>5.0880400000000003</v>
      </c>
      <c r="K55" s="136">
        <f t="shared" si="3"/>
        <v>0</v>
      </c>
      <c r="L55" s="197">
        <f t="shared" si="4"/>
        <v>0</v>
      </c>
      <c r="M55" s="197">
        <f t="shared" si="5"/>
        <v>0</v>
      </c>
      <c r="N55" s="198"/>
      <c r="O55" s="198"/>
      <c r="P55" s="128"/>
      <c r="Q55" s="128"/>
      <c r="R55" s="128"/>
      <c r="S55" s="128"/>
      <c r="T55" s="128"/>
      <c r="U55" s="128"/>
      <c r="V55" s="198"/>
      <c r="W55" s="198"/>
      <c r="X55" s="198"/>
      <c r="Y55" s="198"/>
      <c r="Z55" s="131">
        <f>'4 priedas_ nepanaudotos lėšos'!J14</f>
        <v>0</v>
      </c>
      <c r="AA55" s="131">
        <f>'4 priedas_ nepanaudotos lėšos'!K14</f>
        <v>0</v>
      </c>
      <c r="AB55" s="140">
        <f t="shared" si="47"/>
        <v>412.78803999999997</v>
      </c>
      <c r="AC55" s="283">
        <f t="shared" si="40"/>
        <v>264.7</v>
      </c>
      <c r="AD55" s="283">
        <f t="shared" si="41"/>
        <v>0</v>
      </c>
      <c r="AE55" s="283">
        <f t="shared" si="42"/>
        <v>0</v>
      </c>
      <c r="AF55" s="283">
        <f t="shared" si="43"/>
        <v>0</v>
      </c>
      <c r="AG55" s="283">
        <f t="shared" si="44"/>
        <v>143</v>
      </c>
      <c r="AH55" s="283">
        <f t="shared" si="45"/>
        <v>0</v>
      </c>
      <c r="AI55" s="283">
        <f t="shared" si="46"/>
        <v>5.0880400000000003</v>
      </c>
    </row>
    <row r="56" spans="1:35" x14ac:dyDescent="0.25">
      <c r="A56" s="8"/>
      <c r="B56" s="13" t="s">
        <v>465</v>
      </c>
      <c r="C56" s="236">
        <f t="shared" si="0"/>
        <v>5133.5810000000001</v>
      </c>
      <c r="D56" s="198">
        <v>1428.6</v>
      </c>
      <c r="E56" s="128"/>
      <c r="F56" s="141">
        <f>SUM(F57:F63)</f>
        <v>484.5</v>
      </c>
      <c r="G56" s="198">
        <v>1860.481</v>
      </c>
      <c r="H56" s="198"/>
      <c r="I56" s="198">
        <v>601</v>
      </c>
      <c r="J56" s="131">
        <f>'4 priedas_ nepanaudotos lėšos'!C15</f>
        <v>759</v>
      </c>
      <c r="K56" s="136">
        <f t="shared" si="3"/>
        <v>0</v>
      </c>
      <c r="L56" s="197">
        <f t="shared" si="4"/>
        <v>0</v>
      </c>
      <c r="M56" s="197">
        <f t="shared" si="5"/>
        <v>0</v>
      </c>
      <c r="N56" s="128"/>
      <c r="O56" s="128"/>
      <c r="P56" s="128">
        <f>SUM(P57:P63)</f>
        <v>0</v>
      </c>
      <c r="Q56" s="128"/>
      <c r="R56" s="128">
        <f>SUM(R57:R63)</f>
        <v>0</v>
      </c>
      <c r="S56" s="128">
        <f>SUM(S57:S63)</f>
        <v>0</v>
      </c>
      <c r="T56" s="198"/>
      <c r="U56" s="209"/>
      <c r="V56" s="198"/>
      <c r="W56" s="198"/>
      <c r="X56" s="198"/>
      <c r="Y56" s="198"/>
      <c r="Z56" s="131">
        <f>'4 priedas_ nepanaudotos lėšos'!J15</f>
        <v>0</v>
      </c>
      <c r="AA56" s="131">
        <f>'4 priedas_ nepanaudotos lėšos'!K15</f>
        <v>0</v>
      </c>
      <c r="AB56" s="302">
        <f t="shared" si="47"/>
        <v>5133.5810000000001</v>
      </c>
      <c r="AC56" s="283">
        <f t="shared" si="40"/>
        <v>1428.6</v>
      </c>
      <c r="AD56" s="283">
        <f t="shared" si="41"/>
        <v>0</v>
      </c>
      <c r="AE56" s="283">
        <f t="shared" si="42"/>
        <v>484.5</v>
      </c>
      <c r="AF56" s="283">
        <f t="shared" si="43"/>
        <v>1860.481</v>
      </c>
      <c r="AG56" s="283">
        <f t="shared" si="44"/>
        <v>0</v>
      </c>
      <c r="AH56" s="283">
        <f t="shared" si="45"/>
        <v>601</v>
      </c>
      <c r="AI56" s="283">
        <f t="shared" si="46"/>
        <v>759</v>
      </c>
    </row>
    <row r="57" spans="1:35" x14ac:dyDescent="0.25">
      <c r="A57" s="8"/>
      <c r="B57" s="49" t="s">
        <v>452</v>
      </c>
      <c r="C57" s="238">
        <f t="shared" si="0"/>
        <v>232</v>
      </c>
      <c r="D57" s="128"/>
      <c r="E57" s="128"/>
      <c r="F57" s="208">
        <v>232</v>
      </c>
      <c r="G57" s="128"/>
      <c r="H57" s="128"/>
      <c r="I57" s="128"/>
      <c r="J57" s="131"/>
      <c r="K57" s="136">
        <f t="shared" si="3"/>
        <v>0</v>
      </c>
      <c r="L57" s="197">
        <f t="shared" si="4"/>
        <v>0</v>
      </c>
      <c r="M57" s="197">
        <f t="shared" si="5"/>
        <v>0</v>
      </c>
      <c r="N57" s="128"/>
      <c r="O57" s="128"/>
      <c r="P57" s="128"/>
      <c r="Q57" s="128"/>
      <c r="R57" s="198"/>
      <c r="S57" s="198"/>
      <c r="T57" s="128"/>
      <c r="U57" s="128"/>
      <c r="V57" s="128"/>
      <c r="W57" s="128"/>
      <c r="X57" s="128"/>
      <c r="Y57" s="128"/>
      <c r="Z57" s="131"/>
      <c r="AA57" s="131"/>
      <c r="AB57" s="300">
        <f t="shared" si="47"/>
        <v>232</v>
      </c>
      <c r="AC57" s="283">
        <f t="shared" si="40"/>
        <v>0</v>
      </c>
      <c r="AD57" s="283">
        <f t="shared" si="41"/>
        <v>0</v>
      </c>
      <c r="AE57" s="283">
        <f t="shared" si="42"/>
        <v>232</v>
      </c>
      <c r="AF57" s="283">
        <f t="shared" si="43"/>
        <v>0</v>
      </c>
      <c r="AG57" s="283">
        <f t="shared" si="44"/>
        <v>0</v>
      </c>
      <c r="AH57" s="283">
        <f t="shared" si="45"/>
        <v>0</v>
      </c>
      <c r="AI57" s="283">
        <f t="shared" si="46"/>
        <v>0</v>
      </c>
    </row>
    <row r="58" spans="1:35" ht="15" hidden="1" customHeight="1" x14ac:dyDescent="0.25">
      <c r="A58" s="8"/>
      <c r="B58" s="49" t="s">
        <v>143</v>
      </c>
      <c r="C58" s="238">
        <f t="shared" si="0"/>
        <v>0</v>
      </c>
      <c r="D58" s="128"/>
      <c r="E58" s="128"/>
      <c r="F58" s="208"/>
      <c r="G58" s="128"/>
      <c r="H58" s="128"/>
      <c r="I58" s="128"/>
      <c r="J58" s="131"/>
      <c r="K58" s="136">
        <f t="shared" si="3"/>
        <v>0</v>
      </c>
      <c r="L58" s="197">
        <f t="shared" si="4"/>
        <v>0</v>
      </c>
      <c r="M58" s="197">
        <f t="shared" si="5"/>
        <v>0</v>
      </c>
      <c r="N58" s="128"/>
      <c r="O58" s="128"/>
      <c r="P58" s="128"/>
      <c r="Q58" s="128"/>
      <c r="R58" s="198"/>
      <c r="S58" s="198"/>
      <c r="T58" s="128"/>
      <c r="U58" s="128"/>
      <c r="V58" s="128"/>
      <c r="W58" s="128"/>
      <c r="X58" s="128"/>
      <c r="Y58" s="128"/>
      <c r="Z58" s="131"/>
      <c r="AA58" s="131"/>
      <c r="AB58" s="300">
        <f t="shared" si="47"/>
        <v>0</v>
      </c>
      <c r="AC58" s="283">
        <f t="shared" si="40"/>
        <v>0</v>
      </c>
      <c r="AD58" s="283">
        <f t="shared" si="41"/>
        <v>0</v>
      </c>
      <c r="AE58" s="283">
        <f t="shared" si="42"/>
        <v>0</v>
      </c>
      <c r="AF58" s="283">
        <f t="shared" si="43"/>
        <v>0</v>
      </c>
      <c r="AG58" s="283">
        <f t="shared" si="44"/>
        <v>0</v>
      </c>
      <c r="AH58" s="283">
        <f t="shared" si="45"/>
        <v>0</v>
      </c>
      <c r="AI58" s="283">
        <f t="shared" si="46"/>
        <v>0</v>
      </c>
    </row>
    <row r="59" spans="1:35" ht="27" hidden="1" customHeight="1" x14ac:dyDescent="0.25">
      <c r="A59" s="8"/>
      <c r="B59" s="49" t="s">
        <v>193</v>
      </c>
      <c r="C59" s="238">
        <f t="shared" si="0"/>
        <v>0</v>
      </c>
      <c r="D59" s="128"/>
      <c r="E59" s="128"/>
      <c r="F59" s="208"/>
      <c r="G59" s="128"/>
      <c r="H59" s="128"/>
      <c r="I59" s="128"/>
      <c r="J59" s="131"/>
      <c r="K59" s="136">
        <f t="shared" si="3"/>
        <v>0</v>
      </c>
      <c r="L59" s="197">
        <f t="shared" si="4"/>
        <v>0</v>
      </c>
      <c r="M59" s="197">
        <f t="shared" si="5"/>
        <v>0</v>
      </c>
      <c r="N59" s="128"/>
      <c r="O59" s="128"/>
      <c r="P59" s="128"/>
      <c r="Q59" s="128"/>
      <c r="R59" s="198"/>
      <c r="S59" s="198"/>
      <c r="T59" s="128"/>
      <c r="U59" s="128"/>
      <c r="V59" s="128"/>
      <c r="W59" s="128"/>
      <c r="X59" s="128"/>
      <c r="Y59" s="128"/>
      <c r="Z59" s="131"/>
      <c r="AA59" s="131"/>
      <c r="AB59" s="300">
        <f t="shared" si="47"/>
        <v>0</v>
      </c>
      <c r="AC59" s="283">
        <f t="shared" si="40"/>
        <v>0</v>
      </c>
      <c r="AD59" s="283">
        <f t="shared" si="41"/>
        <v>0</v>
      </c>
      <c r="AE59" s="283">
        <f t="shared" si="42"/>
        <v>0</v>
      </c>
      <c r="AF59" s="283">
        <f t="shared" si="43"/>
        <v>0</v>
      </c>
      <c r="AG59" s="283">
        <f t="shared" si="44"/>
        <v>0</v>
      </c>
      <c r="AH59" s="283">
        <f t="shared" si="45"/>
        <v>0</v>
      </c>
      <c r="AI59" s="283">
        <f t="shared" si="46"/>
        <v>0</v>
      </c>
    </row>
    <row r="60" spans="1:35" ht="26.25" hidden="1" x14ac:dyDescent="0.25">
      <c r="A60" s="18"/>
      <c r="B60" s="19" t="s">
        <v>212</v>
      </c>
      <c r="C60" s="238">
        <f t="shared" si="0"/>
        <v>0</v>
      </c>
      <c r="D60" s="128"/>
      <c r="E60" s="128"/>
      <c r="F60" s="208"/>
      <c r="G60" s="128"/>
      <c r="H60" s="128"/>
      <c r="I60" s="128"/>
      <c r="J60" s="131"/>
      <c r="K60" s="136">
        <f t="shared" si="3"/>
        <v>0</v>
      </c>
      <c r="L60" s="197">
        <f t="shared" si="4"/>
        <v>0</v>
      </c>
      <c r="M60" s="197">
        <f t="shared" si="5"/>
        <v>0</v>
      </c>
      <c r="N60" s="128"/>
      <c r="O60" s="128"/>
      <c r="P60" s="128"/>
      <c r="Q60" s="128"/>
      <c r="R60" s="198"/>
      <c r="S60" s="198"/>
      <c r="T60" s="128"/>
      <c r="U60" s="128"/>
      <c r="V60" s="128"/>
      <c r="W60" s="128"/>
      <c r="X60" s="128"/>
      <c r="Y60" s="128"/>
      <c r="Z60" s="131"/>
      <c r="AA60" s="131"/>
      <c r="AB60" s="300">
        <f t="shared" si="47"/>
        <v>0</v>
      </c>
      <c r="AC60" s="283">
        <f t="shared" si="40"/>
        <v>0</v>
      </c>
      <c r="AD60" s="283">
        <f t="shared" si="41"/>
        <v>0</v>
      </c>
      <c r="AE60" s="283">
        <f t="shared" si="42"/>
        <v>0</v>
      </c>
      <c r="AF60" s="283">
        <f t="shared" si="43"/>
        <v>0</v>
      </c>
      <c r="AG60" s="283">
        <f t="shared" si="44"/>
        <v>0</v>
      </c>
      <c r="AH60" s="283">
        <f t="shared" si="45"/>
        <v>0</v>
      </c>
      <c r="AI60" s="283">
        <f t="shared" si="46"/>
        <v>0</v>
      </c>
    </row>
    <row r="61" spans="1:35" hidden="1" x14ac:dyDescent="0.25">
      <c r="A61" s="18"/>
      <c r="B61" s="19" t="s">
        <v>317</v>
      </c>
      <c r="C61" s="238">
        <f t="shared" si="0"/>
        <v>0</v>
      </c>
      <c r="D61" s="128"/>
      <c r="E61" s="128"/>
      <c r="F61" s="208"/>
      <c r="G61" s="128"/>
      <c r="H61" s="128"/>
      <c r="I61" s="128"/>
      <c r="J61" s="131"/>
      <c r="K61" s="136">
        <f t="shared" si="3"/>
        <v>0</v>
      </c>
      <c r="L61" s="197">
        <f t="shared" si="4"/>
        <v>0</v>
      </c>
      <c r="M61" s="197">
        <f t="shared" si="5"/>
        <v>0</v>
      </c>
      <c r="N61" s="128"/>
      <c r="O61" s="128"/>
      <c r="P61" s="128"/>
      <c r="Q61" s="128"/>
      <c r="R61" s="198"/>
      <c r="S61" s="198"/>
      <c r="T61" s="128"/>
      <c r="U61" s="128"/>
      <c r="V61" s="128"/>
      <c r="W61" s="128"/>
      <c r="X61" s="128"/>
      <c r="Y61" s="128"/>
      <c r="Z61" s="131"/>
      <c r="AA61" s="131"/>
      <c r="AB61" s="300">
        <f t="shared" si="47"/>
        <v>0</v>
      </c>
      <c r="AC61" s="283">
        <f t="shared" si="40"/>
        <v>0</v>
      </c>
      <c r="AD61" s="283">
        <f t="shared" si="41"/>
        <v>0</v>
      </c>
      <c r="AE61" s="283">
        <f t="shared" si="42"/>
        <v>0</v>
      </c>
      <c r="AF61" s="283">
        <f t="shared" si="43"/>
        <v>0</v>
      </c>
      <c r="AG61" s="283">
        <f t="shared" si="44"/>
        <v>0</v>
      </c>
      <c r="AH61" s="283">
        <f t="shared" si="45"/>
        <v>0</v>
      </c>
      <c r="AI61" s="283">
        <f t="shared" si="46"/>
        <v>0</v>
      </c>
    </row>
    <row r="62" spans="1:35" ht="26.25" hidden="1" x14ac:dyDescent="0.25">
      <c r="A62" s="18"/>
      <c r="B62" s="19" t="s">
        <v>318</v>
      </c>
      <c r="C62" s="238">
        <f t="shared" si="0"/>
        <v>0</v>
      </c>
      <c r="D62" s="128"/>
      <c r="E62" s="128"/>
      <c r="F62" s="208"/>
      <c r="G62" s="128"/>
      <c r="H62" s="128"/>
      <c r="I62" s="128"/>
      <c r="J62" s="131"/>
      <c r="K62" s="136">
        <f t="shared" si="3"/>
        <v>0</v>
      </c>
      <c r="L62" s="197">
        <f t="shared" si="4"/>
        <v>0</v>
      </c>
      <c r="M62" s="197">
        <f t="shared" si="5"/>
        <v>0</v>
      </c>
      <c r="N62" s="128"/>
      <c r="O62" s="128"/>
      <c r="P62" s="128"/>
      <c r="Q62" s="128"/>
      <c r="R62" s="198"/>
      <c r="S62" s="198"/>
      <c r="T62" s="128"/>
      <c r="U62" s="128"/>
      <c r="V62" s="128"/>
      <c r="W62" s="128"/>
      <c r="X62" s="128"/>
      <c r="Y62" s="128"/>
      <c r="Z62" s="131"/>
      <c r="AA62" s="131"/>
      <c r="AB62" s="300">
        <f t="shared" si="47"/>
        <v>0</v>
      </c>
      <c r="AC62" s="283">
        <f t="shared" si="40"/>
        <v>0</v>
      </c>
      <c r="AD62" s="283">
        <f t="shared" si="41"/>
        <v>0</v>
      </c>
      <c r="AE62" s="283">
        <f t="shared" si="42"/>
        <v>0</v>
      </c>
      <c r="AF62" s="283">
        <f t="shared" si="43"/>
        <v>0</v>
      </c>
      <c r="AG62" s="283">
        <f t="shared" si="44"/>
        <v>0</v>
      </c>
      <c r="AH62" s="283">
        <f t="shared" si="45"/>
        <v>0</v>
      </c>
      <c r="AI62" s="283">
        <f t="shared" si="46"/>
        <v>0</v>
      </c>
    </row>
    <row r="63" spans="1:35" s="39" customFormat="1" ht="15" customHeight="1" x14ac:dyDescent="0.25">
      <c r="A63" s="68"/>
      <c r="B63" s="21" t="s">
        <v>208</v>
      </c>
      <c r="C63" s="238">
        <f t="shared" si="0"/>
        <v>252.5</v>
      </c>
      <c r="D63" s="143"/>
      <c r="E63" s="143"/>
      <c r="F63" s="208">
        <v>252.5</v>
      </c>
      <c r="G63" s="143"/>
      <c r="H63" s="143"/>
      <c r="I63" s="143"/>
      <c r="J63" s="133"/>
      <c r="K63" s="136">
        <f t="shared" si="3"/>
        <v>0</v>
      </c>
      <c r="L63" s="197">
        <f t="shared" si="4"/>
        <v>0</v>
      </c>
      <c r="M63" s="197">
        <f t="shared" si="5"/>
        <v>0</v>
      </c>
      <c r="N63" s="143"/>
      <c r="O63" s="143"/>
      <c r="P63" s="143"/>
      <c r="Q63" s="143"/>
      <c r="R63" s="210"/>
      <c r="S63" s="210"/>
      <c r="T63" s="143"/>
      <c r="U63" s="143"/>
      <c r="V63" s="143"/>
      <c r="W63" s="143"/>
      <c r="X63" s="143"/>
      <c r="Y63" s="143"/>
      <c r="Z63" s="133"/>
      <c r="AA63" s="133"/>
      <c r="AB63" s="300">
        <f t="shared" si="47"/>
        <v>252.5</v>
      </c>
      <c r="AC63" s="283">
        <f t="shared" si="40"/>
        <v>0</v>
      </c>
      <c r="AD63" s="283">
        <f t="shared" si="41"/>
        <v>0</v>
      </c>
      <c r="AE63" s="283">
        <f t="shared" si="42"/>
        <v>252.5</v>
      </c>
      <c r="AF63" s="283">
        <f t="shared" si="43"/>
        <v>0</v>
      </c>
      <c r="AG63" s="283">
        <f t="shared" si="44"/>
        <v>0</v>
      </c>
      <c r="AH63" s="283">
        <f t="shared" si="45"/>
        <v>0</v>
      </c>
      <c r="AI63" s="283">
        <f t="shared" si="46"/>
        <v>0</v>
      </c>
    </row>
    <row r="64" spans="1:35" ht="15" customHeight="1" x14ac:dyDescent="0.25">
      <c r="A64" s="8"/>
      <c r="B64" s="1" t="s">
        <v>466</v>
      </c>
      <c r="C64" s="236">
        <f t="shared" si="0"/>
        <v>1038.53</v>
      </c>
      <c r="D64" s="198">
        <v>667.53</v>
      </c>
      <c r="E64" s="128">
        <f>E65+E66</f>
        <v>221</v>
      </c>
      <c r="F64" s="128"/>
      <c r="G64" s="128"/>
      <c r="H64" s="198"/>
      <c r="I64" s="198">
        <v>150</v>
      </c>
      <c r="J64" s="131">
        <f>'4 priedas_ nepanaudotos lėšos'!V16</f>
        <v>0</v>
      </c>
      <c r="K64" s="136">
        <f t="shared" si="3"/>
        <v>0</v>
      </c>
      <c r="L64" s="197">
        <f t="shared" si="4"/>
        <v>0</v>
      </c>
      <c r="M64" s="197">
        <f t="shared" si="5"/>
        <v>0</v>
      </c>
      <c r="N64" s="198"/>
      <c r="O64" s="198"/>
      <c r="P64" s="128">
        <f>P65+P66</f>
        <v>0</v>
      </c>
      <c r="Q64" s="128">
        <f>Q65+Q66</f>
        <v>0</v>
      </c>
      <c r="R64" s="128"/>
      <c r="S64" s="128"/>
      <c r="T64" s="128"/>
      <c r="U64" s="128"/>
      <c r="V64" s="198"/>
      <c r="W64" s="198"/>
      <c r="X64" s="198"/>
      <c r="Y64" s="198"/>
      <c r="Z64" s="131">
        <f>'4 priedas_ nepanaudotos lėšos'!J16</f>
        <v>0</v>
      </c>
      <c r="AA64" s="131">
        <f>'4 priedas_ nepanaudotos lėšos'!K16</f>
        <v>0</v>
      </c>
      <c r="AB64" s="303">
        <f t="shared" si="47"/>
        <v>1038.53</v>
      </c>
      <c r="AC64" s="283">
        <f t="shared" si="40"/>
        <v>667.53</v>
      </c>
      <c r="AD64" s="283">
        <f t="shared" si="41"/>
        <v>221</v>
      </c>
      <c r="AE64" s="283">
        <f t="shared" si="42"/>
        <v>0</v>
      </c>
      <c r="AF64" s="283">
        <f t="shared" si="43"/>
        <v>0</v>
      </c>
      <c r="AG64" s="283">
        <f t="shared" si="44"/>
        <v>0</v>
      </c>
      <c r="AH64" s="283">
        <f t="shared" si="45"/>
        <v>150</v>
      </c>
      <c r="AI64" s="283">
        <f t="shared" si="46"/>
        <v>0</v>
      </c>
    </row>
    <row r="65" spans="1:35" ht="15" hidden="1" customHeight="1" x14ac:dyDescent="0.25">
      <c r="A65" s="8"/>
      <c r="B65" s="22" t="s">
        <v>150</v>
      </c>
      <c r="C65" s="238">
        <f t="shared" si="0"/>
        <v>0</v>
      </c>
      <c r="D65" s="128"/>
      <c r="E65" s="198"/>
      <c r="F65" s="128"/>
      <c r="G65" s="128"/>
      <c r="H65" s="128"/>
      <c r="I65" s="128"/>
      <c r="J65" s="131"/>
      <c r="K65" s="136">
        <f t="shared" si="3"/>
        <v>0</v>
      </c>
      <c r="L65" s="197">
        <f t="shared" si="4"/>
        <v>0</v>
      </c>
      <c r="M65" s="197">
        <f t="shared" si="5"/>
        <v>0</v>
      </c>
      <c r="N65" s="128"/>
      <c r="O65" s="128"/>
      <c r="P65" s="198"/>
      <c r="Q65" s="198"/>
      <c r="R65" s="128"/>
      <c r="S65" s="128"/>
      <c r="T65" s="128"/>
      <c r="U65" s="128"/>
      <c r="V65" s="128"/>
      <c r="W65" s="128"/>
      <c r="X65" s="128"/>
      <c r="Y65" s="128"/>
      <c r="Z65" s="131"/>
      <c r="AA65" s="131"/>
      <c r="AB65" s="148">
        <f t="shared" si="47"/>
        <v>0</v>
      </c>
      <c r="AC65" s="283">
        <f t="shared" si="40"/>
        <v>0</v>
      </c>
      <c r="AD65" s="283">
        <f t="shared" si="41"/>
        <v>0</v>
      </c>
      <c r="AE65" s="283">
        <f t="shared" si="42"/>
        <v>0</v>
      </c>
      <c r="AF65" s="283">
        <f t="shared" si="43"/>
        <v>0</v>
      </c>
      <c r="AG65" s="283">
        <f t="shared" si="44"/>
        <v>0</v>
      </c>
      <c r="AH65" s="283">
        <f t="shared" si="45"/>
        <v>0</v>
      </c>
      <c r="AI65" s="283">
        <f t="shared" si="46"/>
        <v>0</v>
      </c>
    </row>
    <row r="66" spans="1:35" s="39" customFormat="1" ht="24.75" customHeight="1" x14ac:dyDescent="0.25">
      <c r="A66" s="68"/>
      <c r="B66" s="19" t="s">
        <v>73</v>
      </c>
      <c r="C66" s="238">
        <f t="shared" si="0"/>
        <v>221</v>
      </c>
      <c r="D66" s="143"/>
      <c r="E66" s="210">
        <v>221</v>
      </c>
      <c r="F66" s="143"/>
      <c r="G66" s="143"/>
      <c r="H66" s="143"/>
      <c r="I66" s="143"/>
      <c r="J66" s="133"/>
      <c r="K66" s="136">
        <f t="shared" si="3"/>
        <v>0</v>
      </c>
      <c r="L66" s="197">
        <f t="shared" si="4"/>
        <v>0</v>
      </c>
      <c r="M66" s="197">
        <f t="shared" si="5"/>
        <v>0</v>
      </c>
      <c r="N66" s="143"/>
      <c r="O66" s="143"/>
      <c r="P66" s="210"/>
      <c r="Q66" s="210"/>
      <c r="R66" s="143"/>
      <c r="S66" s="143"/>
      <c r="T66" s="143"/>
      <c r="U66" s="143"/>
      <c r="V66" s="143"/>
      <c r="W66" s="143"/>
      <c r="X66" s="143"/>
      <c r="Y66" s="143"/>
      <c r="Z66" s="133"/>
      <c r="AA66" s="133"/>
      <c r="AB66" s="300">
        <f t="shared" si="47"/>
        <v>221</v>
      </c>
      <c r="AC66" s="283">
        <f t="shared" si="40"/>
        <v>0</v>
      </c>
      <c r="AD66" s="283">
        <f t="shared" si="41"/>
        <v>221</v>
      </c>
      <c r="AE66" s="283">
        <f t="shared" si="42"/>
        <v>0</v>
      </c>
      <c r="AF66" s="283">
        <f t="shared" si="43"/>
        <v>0</v>
      </c>
      <c r="AG66" s="283">
        <f t="shared" si="44"/>
        <v>0</v>
      </c>
      <c r="AH66" s="283">
        <f t="shared" si="45"/>
        <v>0</v>
      </c>
      <c r="AI66" s="283">
        <f t="shared" si="46"/>
        <v>0</v>
      </c>
    </row>
    <row r="67" spans="1:35" ht="15" customHeight="1" x14ac:dyDescent="0.25">
      <c r="A67" s="18"/>
      <c r="B67" s="10" t="s">
        <v>467</v>
      </c>
      <c r="C67" s="236">
        <f t="shared" si="0"/>
        <v>2044.7850000000001</v>
      </c>
      <c r="D67" s="198">
        <v>1990.7</v>
      </c>
      <c r="E67" s="128"/>
      <c r="F67" s="128">
        <f>SUM(F68:F69)</f>
        <v>27.085000000000001</v>
      </c>
      <c r="G67" s="128"/>
      <c r="H67" s="198"/>
      <c r="I67" s="198">
        <v>27</v>
      </c>
      <c r="J67" s="131">
        <f>'4 priedas_ nepanaudotos lėšos'!C17</f>
        <v>0</v>
      </c>
      <c r="K67" s="136">
        <f t="shared" si="3"/>
        <v>0</v>
      </c>
      <c r="L67" s="197">
        <f t="shared" si="4"/>
        <v>0</v>
      </c>
      <c r="M67" s="197">
        <f t="shared" si="5"/>
        <v>0</v>
      </c>
      <c r="N67" s="198"/>
      <c r="O67" s="198"/>
      <c r="P67" s="128"/>
      <c r="Q67" s="128"/>
      <c r="R67" s="128">
        <f>SUM(R68:R69)</f>
        <v>0</v>
      </c>
      <c r="S67" s="128">
        <f>SUM(S68:S69)</f>
        <v>0</v>
      </c>
      <c r="T67" s="128"/>
      <c r="U67" s="128"/>
      <c r="V67" s="198"/>
      <c r="W67" s="198"/>
      <c r="X67" s="198"/>
      <c r="Y67" s="198"/>
      <c r="Z67" s="131">
        <f>'4 priedas_ nepanaudotos lėšos'!J17</f>
        <v>0</v>
      </c>
      <c r="AA67" s="131">
        <f>'4 priedas_ nepanaudotos lėšos'!K17</f>
        <v>0</v>
      </c>
      <c r="AB67" s="292">
        <f t="shared" si="47"/>
        <v>2044.7850000000001</v>
      </c>
      <c r="AC67" s="283">
        <f t="shared" si="40"/>
        <v>1990.7</v>
      </c>
      <c r="AD67" s="283">
        <f t="shared" si="41"/>
        <v>0</v>
      </c>
      <c r="AE67" s="283">
        <f t="shared" si="42"/>
        <v>27.085000000000001</v>
      </c>
      <c r="AF67" s="283">
        <f t="shared" si="43"/>
        <v>0</v>
      </c>
      <c r="AG67" s="283">
        <f t="shared" si="44"/>
        <v>0</v>
      </c>
      <c r="AH67" s="283">
        <f t="shared" si="45"/>
        <v>27</v>
      </c>
      <c r="AI67" s="283">
        <f t="shared" si="46"/>
        <v>0</v>
      </c>
    </row>
    <row r="68" spans="1:35" ht="15" customHeight="1" x14ac:dyDescent="0.25">
      <c r="A68" s="18"/>
      <c r="B68" s="19" t="s">
        <v>319</v>
      </c>
      <c r="C68" s="237">
        <f t="shared" si="0"/>
        <v>27.085000000000001</v>
      </c>
      <c r="D68" s="128"/>
      <c r="E68" s="128"/>
      <c r="F68" s="198">
        <v>27.085000000000001</v>
      </c>
      <c r="G68" s="128"/>
      <c r="H68" s="128"/>
      <c r="I68" s="128"/>
      <c r="J68" s="131"/>
      <c r="K68" s="136">
        <f t="shared" si="3"/>
        <v>0</v>
      </c>
      <c r="L68" s="197">
        <f t="shared" si="4"/>
        <v>0</v>
      </c>
      <c r="M68" s="197">
        <f t="shared" si="5"/>
        <v>0</v>
      </c>
      <c r="N68" s="128"/>
      <c r="O68" s="128"/>
      <c r="P68" s="198"/>
      <c r="Q68" s="198"/>
      <c r="R68" s="128"/>
      <c r="S68" s="128"/>
      <c r="T68" s="128"/>
      <c r="U68" s="128"/>
      <c r="V68" s="128"/>
      <c r="W68" s="128"/>
      <c r="X68" s="128"/>
      <c r="Y68" s="128"/>
      <c r="Z68" s="131"/>
      <c r="AA68" s="131"/>
      <c r="AB68" s="298">
        <f t="shared" si="47"/>
        <v>27.085000000000001</v>
      </c>
      <c r="AC68" s="283">
        <f t="shared" si="40"/>
        <v>0</v>
      </c>
      <c r="AD68" s="283">
        <f t="shared" si="41"/>
        <v>0</v>
      </c>
      <c r="AE68" s="283">
        <f t="shared" si="42"/>
        <v>27.085000000000001</v>
      </c>
      <c r="AF68" s="283">
        <f t="shared" si="43"/>
        <v>0</v>
      </c>
      <c r="AG68" s="283">
        <f t="shared" si="44"/>
        <v>0</v>
      </c>
      <c r="AH68" s="283">
        <f t="shared" si="45"/>
        <v>0</v>
      </c>
      <c r="AI68" s="283">
        <f t="shared" si="46"/>
        <v>0</v>
      </c>
    </row>
    <row r="69" spans="1:35" ht="15" hidden="1" customHeight="1" x14ac:dyDescent="0.25">
      <c r="A69" s="18"/>
      <c r="B69" s="21" t="s">
        <v>188</v>
      </c>
      <c r="C69" s="237">
        <f t="shared" si="0"/>
        <v>0</v>
      </c>
      <c r="D69" s="128"/>
      <c r="E69" s="128"/>
      <c r="F69" s="208"/>
      <c r="G69" s="128"/>
      <c r="H69" s="128"/>
      <c r="I69" s="128"/>
      <c r="J69" s="131"/>
      <c r="K69" s="136">
        <f t="shared" si="3"/>
        <v>0</v>
      </c>
      <c r="L69" s="197">
        <f t="shared" si="4"/>
        <v>0</v>
      </c>
      <c r="M69" s="197">
        <f t="shared" si="5"/>
        <v>0</v>
      </c>
      <c r="N69" s="128"/>
      <c r="O69" s="128"/>
      <c r="P69" s="198"/>
      <c r="Q69" s="198"/>
      <c r="R69" s="128"/>
      <c r="S69" s="128"/>
      <c r="T69" s="128"/>
      <c r="U69" s="128"/>
      <c r="V69" s="128"/>
      <c r="W69" s="128"/>
      <c r="X69" s="128"/>
      <c r="Y69" s="128"/>
      <c r="Z69" s="131"/>
      <c r="AA69" s="131"/>
      <c r="AB69" s="148">
        <f t="shared" si="47"/>
        <v>0</v>
      </c>
      <c r="AC69" s="283">
        <f t="shared" si="40"/>
        <v>0</v>
      </c>
      <c r="AD69" s="283">
        <f t="shared" si="41"/>
        <v>0</v>
      </c>
      <c r="AE69" s="283">
        <f t="shared" si="42"/>
        <v>0</v>
      </c>
      <c r="AF69" s="283">
        <f t="shared" si="43"/>
        <v>0</v>
      </c>
      <c r="AG69" s="283">
        <f t="shared" si="44"/>
        <v>0</v>
      </c>
      <c r="AH69" s="283">
        <f t="shared" si="45"/>
        <v>0</v>
      </c>
      <c r="AI69" s="283">
        <f t="shared" si="46"/>
        <v>0</v>
      </c>
    </row>
    <row r="70" spans="1:35" ht="15" customHeight="1" x14ac:dyDescent="0.25">
      <c r="A70" s="18"/>
      <c r="B70" s="10" t="s">
        <v>468</v>
      </c>
      <c r="C70" s="236">
        <f t="shared" si="0"/>
        <v>9659.5171100000007</v>
      </c>
      <c r="D70" s="198">
        <v>3891.24</v>
      </c>
      <c r="E70" s="128">
        <f>SUM(E87:E93)</f>
        <v>3287.136</v>
      </c>
      <c r="F70" s="128">
        <f>SUM(F71:F93)</f>
        <v>709.03780000000006</v>
      </c>
      <c r="G70" s="128"/>
      <c r="H70" s="198"/>
      <c r="I70" s="198">
        <v>200</v>
      </c>
      <c r="J70" s="131">
        <f>'4 priedas_ nepanaudotos lėšos'!C18</f>
        <v>1572.10331</v>
      </c>
      <c r="K70" s="136">
        <f t="shared" si="3"/>
        <v>0</v>
      </c>
      <c r="L70" s="197">
        <f t="shared" si="4"/>
        <v>0</v>
      </c>
      <c r="M70" s="197">
        <f t="shared" si="5"/>
        <v>0</v>
      </c>
      <c r="N70" s="198"/>
      <c r="O70" s="198"/>
      <c r="P70" s="128">
        <f>SUM(P87:P93)</f>
        <v>0</v>
      </c>
      <c r="Q70" s="128">
        <f>SUM(Q87:Q93)</f>
        <v>0</v>
      </c>
      <c r="R70" s="128">
        <f>SUM(R71:R93)</f>
        <v>0</v>
      </c>
      <c r="S70" s="128">
        <f>SUM(S71:S93)</f>
        <v>0</v>
      </c>
      <c r="T70" s="128"/>
      <c r="U70" s="128"/>
      <c r="V70" s="198"/>
      <c r="W70" s="198"/>
      <c r="X70" s="198"/>
      <c r="Y70" s="198"/>
      <c r="Z70" s="131">
        <f>'4 priedas_ nepanaudotos lėšos'!J18</f>
        <v>0</v>
      </c>
      <c r="AA70" s="131">
        <f>'4 priedas_ nepanaudotos lėšos'!K18</f>
        <v>0</v>
      </c>
      <c r="AB70" s="140">
        <f t="shared" si="47"/>
        <v>9659.5171100000007</v>
      </c>
      <c r="AC70" s="283">
        <f t="shared" si="40"/>
        <v>3891.24</v>
      </c>
      <c r="AD70" s="283">
        <f t="shared" si="41"/>
        <v>3287.136</v>
      </c>
      <c r="AE70" s="283">
        <f t="shared" si="42"/>
        <v>709.03780000000006</v>
      </c>
      <c r="AF70" s="283">
        <f t="shared" si="43"/>
        <v>0</v>
      </c>
      <c r="AG70" s="283">
        <f t="shared" si="44"/>
        <v>0</v>
      </c>
      <c r="AH70" s="283">
        <f t="shared" si="45"/>
        <v>200</v>
      </c>
      <c r="AI70" s="283">
        <f t="shared" si="46"/>
        <v>1572.10331</v>
      </c>
    </row>
    <row r="71" spans="1:35" ht="15" hidden="1" customHeight="1" x14ac:dyDescent="0.25">
      <c r="A71" s="18"/>
      <c r="B71" s="19" t="s">
        <v>143</v>
      </c>
      <c r="C71" s="137">
        <f t="shared" si="0"/>
        <v>0</v>
      </c>
      <c r="D71" s="141"/>
      <c r="E71" s="141">
        <v>0</v>
      </c>
      <c r="F71" s="208"/>
      <c r="G71" s="142"/>
      <c r="H71" s="142"/>
      <c r="I71" s="142"/>
      <c r="J71" s="134"/>
      <c r="K71" s="136">
        <f t="shared" si="3"/>
        <v>0</v>
      </c>
      <c r="L71" s="197">
        <f t="shared" si="4"/>
        <v>0</v>
      </c>
      <c r="M71" s="197">
        <f t="shared" si="5"/>
        <v>0</v>
      </c>
      <c r="N71" s="141"/>
      <c r="O71" s="141"/>
      <c r="P71" s="141"/>
      <c r="Q71" s="141"/>
      <c r="R71" s="211"/>
      <c r="S71" s="211"/>
      <c r="T71" s="142"/>
      <c r="U71" s="142"/>
      <c r="V71" s="142"/>
      <c r="W71" s="142"/>
      <c r="X71" s="142"/>
      <c r="Y71" s="142"/>
      <c r="Z71" s="134"/>
      <c r="AA71" s="134"/>
      <c r="AB71" s="148">
        <f t="shared" si="47"/>
        <v>0</v>
      </c>
      <c r="AC71" s="283">
        <f t="shared" si="40"/>
        <v>0</v>
      </c>
      <c r="AD71" s="283">
        <f t="shared" si="41"/>
        <v>0</v>
      </c>
      <c r="AE71" s="283">
        <f t="shared" si="42"/>
        <v>0</v>
      </c>
      <c r="AF71" s="283">
        <f t="shared" si="43"/>
        <v>0</v>
      </c>
      <c r="AG71" s="283">
        <f t="shared" si="44"/>
        <v>0</v>
      </c>
      <c r="AH71" s="283">
        <f t="shared" si="45"/>
        <v>0</v>
      </c>
      <c r="AI71" s="283">
        <f t="shared" si="46"/>
        <v>0</v>
      </c>
    </row>
    <row r="72" spans="1:35" ht="15" customHeight="1" x14ac:dyDescent="0.25">
      <c r="A72" s="18"/>
      <c r="B72" s="19" t="s">
        <v>296</v>
      </c>
      <c r="C72" s="137">
        <f t="shared" si="0"/>
        <v>254.9</v>
      </c>
      <c r="D72" s="141"/>
      <c r="E72" s="141"/>
      <c r="F72" s="208">
        <v>254.9</v>
      </c>
      <c r="G72" s="142"/>
      <c r="H72" s="142"/>
      <c r="I72" s="142"/>
      <c r="J72" s="134"/>
      <c r="K72" s="136">
        <f t="shared" si="3"/>
        <v>0</v>
      </c>
      <c r="L72" s="197">
        <f t="shared" si="4"/>
        <v>0</v>
      </c>
      <c r="M72" s="197">
        <f t="shared" si="5"/>
        <v>0</v>
      </c>
      <c r="N72" s="141"/>
      <c r="O72" s="141"/>
      <c r="P72" s="141"/>
      <c r="Q72" s="141"/>
      <c r="R72" s="211"/>
      <c r="S72" s="211"/>
      <c r="T72" s="142"/>
      <c r="U72" s="142"/>
      <c r="V72" s="142"/>
      <c r="W72" s="142"/>
      <c r="X72" s="142"/>
      <c r="Y72" s="142"/>
      <c r="Z72" s="134"/>
      <c r="AA72" s="134"/>
      <c r="AB72" s="300">
        <f t="shared" si="47"/>
        <v>254.9</v>
      </c>
      <c r="AC72" s="283">
        <f t="shared" si="40"/>
        <v>0</v>
      </c>
      <c r="AD72" s="283">
        <f t="shared" si="41"/>
        <v>0</v>
      </c>
      <c r="AE72" s="283">
        <f t="shared" si="42"/>
        <v>254.9</v>
      </c>
      <c r="AF72" s="283">
        <f t="shared" si="43"/>
        <v>0</v>
      </c>
      <c r="AG72" s="283">
        <f t="shared" si="44"/>
        <v>0</v>
      </c>
      <c r="AH72" s="283">
        <f t="shared" si="45"/>
        <v>0</v>
      </c>
      <c r="AI72" s="283">
        <f t="shared" si="46"/>
        <v>0</v>
      </c>
    </row>
    <row r="73" spans="1:35" ht="39" hidden="1" x14ac:dyDescent="0.25">
      <c r="A73" s="18"/>
      <c r="B73" s="19" t="s">
        <v>376</v>
      </c>
      <c r="C73" s="137">
        <f t="shared" si="0"/>
        <v>0</v>
      </c>
      <c r="D73" s="141"/>
      <c r="E73" s="141">
        <v>0</v>
      </c>
      <c r="F73" s="208"/>
      <c r="G73" s="141"/>
      <c r="H73" s="141"/>
      <c r="I73" s="141"/>
      <c r="J73" s="132"/>
      <c r="K73" s="136">
        <f t="shared" si="3"/>
        <v>0</v>
      </c>
      <c r="L73" s="197">
        <f t="shared" si="4"/>
        <v>0</v>
      </c>
      <c r="M73" s="197">
        <f t="shared" si="5"/>
        <v>0</v>
      </c>
      <c r="N73" s="141"/>
      <c r="O73" s="141"/>
      <c r="P73" s="141"/>
      <c r="Q73" s="141"/>
      <c r="R73" s="208"/>
      <c r="S73" s="208"/>
      <c r="T73" s="141"/>
      <c r="U73" s="141"/>
      <c r="V73" s="141"/>
      <c r="W73" s="141"/>
      <c r="X73" s="141"/>
      <c r="Y73" s="141"/>
      <c r="Z73" s="132"/>
      <c r="AA73" s="132"/>
      <c r="AB73" s="148">
        <f t="shared" si="47"/>
        <v>0</v>
      </c>
      <c r="AC73" s="283">
        <f t="shared" si="40"/>
        <v>0</v>
      </c>
      <c r="AD73" s="283">
        <f t="shared" si="41"/>
        <v>0</v>
      </c>
      <c r="AE73" s="283">
        <f t="shared" si="42"/>
        <v>0</v>
      </c>
      <c r="AF73" s="283">
        <f t="shared" si="43"/>
        <v>0</v>
      </c>
      <c r="AG73" s="283">
        <f t="shared" si="44"/>
        <v>0</v>
      </c>
      <c r="AH73" s="283">
        <f t="shared" si="45"/>
        <v>0</v>
      </c>
      <c r="AI73" s="283">
        <f t="shared" si="46"/>
        <v>0</v>
      </c>
    </row>
    <row r="74" spans="1:35" x14ac:dyDescent="0.25">
      <c r="A74" s="18"/>
      <c r="B74" s="19" t="s">
        <v>308</v>
      </c>
      <c r="C74" s="137">
        <f t="shared" si="0"/>
        <v>118.85</v>
      </c>
      <c r="D74" s="141"/>
      <c r="E74" s="141">
        <v>0</v>
      </c>
      <c r="F74" s="212">
        <v>118.85</v>
      </c>
      <c r="G74" s="141"/>
      <c r="H74" s="141"/>
      <c r="I74" s="141"/>
      <c r="J74" s="132"/>
      <c r="K74" s="136">
        <f t="shared" si="3"/>
        <v>0</v>
      </c>
      <c r="L74" s="197">
        <f t="shared" si="4"/>
        <v>0</v>
      </c>
      <c r="M74" s="197">
        <f t="shared" si="5"/>
        <v>0</v>
      </c>
      <c r="N74" s="141"/>
      <c r="O74" s="141"/>
      <c r="P74" s="141"/>
      <c r="Q74" s="141"/>
      <c r="R74" s="208"/>
      <c r="S74" s="208"/>
      <c r="T74" s="141"/>
      <c r="U74" s="141"/>
      <c r="V74" s="141"/>
      <c r="W74" s="141"/>
      <c r="X74" s="141"/>
      <c r="Y74" s="141"/>
      <c r="Z74" s="132"/>
      <c r="AA74" s="132"/>
      <c r="AB74" s="299">
        <f t="shared" si="47"/>
        <v>118.85</v>
      </c>
      <c r="AC74" s="283">
        <f t="shared" si="40"/>
        <v>0</v>
      </c>
      <c r="AD74" s="283">
        <f t="shared" si="41"/>
        <v>0</v>
      </c>
      <c r="AE74" s="283">
        <f t="shared" si="42"/>
        <v>118.85</v>
      </c>
      <c r="AF74" s="283">
        <f t="shared" si="43"/>
        <v>0</v>
      </c>
      <c r="AG74" s="283">
        <f t="shared" si="44"/>
        <v>0</v>
      </c>
      <c r="AH74" s="283">
        <f t="shared" si="45"/>
        <v>0</v>
      </c>
      <c r="AI74" s="283">
        <f t="shared" si="46"/>
        <v>0</v>
      </c>
    </row>
    <row r="75" spans="1:35" x14ac:dyDescent="0.25">
      <c r="A75" s="18"/>
      <c r="B75" s="19" t="s">
        <v>438</v>
      </c>
      <c r="C75" s="137">
        <f t="shared" si="0"/>
        <v>112.288</v>
      </c>
      <c r="D75" s="141"/>
      <c r="E75" s="141">
        <v>0</v>
      </c>
      <c r="F75" s="212">
        <v>112.288</v>
      </c>
      <c r="G75" s="141"/>
      <c r="H75" s="141"/>
      <c r="I75" s="141"/>
      <c r="J75" s="132"/>
      <c r="K75" s="136">
        <f t="shared" si="3"/>
        <v>0</v>
      </c>
      <c r="L75" s="197">
        <f t="shared" si="4"/>
        <v>0</v>
      </c>
      <c r="M75" s="197">
        <f t="shared" si="5"/>
        <v>0</v>
      </c>
      <c r="N75" s="141"/>
      <c r="O75" s="141"/>
      <c r="P75" s="141"/>
      <c r="Q75" s="141"/>
      <c r="R75" s="208"/>
      <c r="S75" s="208"/>
      <c r="T75" s="141"/>
      <c r="U75" s="141"/>
      <c r="V75" s="141"/>
      <c r="W75" s="141"/>
      <c r="X75" s="141"/>
      <c r="Y75" s="141"/>
      <c r="Z75" s="132"/>
      <c r="AA75" s="132"/>
      <c r="AB75" s="298">
        <f t="shared" si="47"/>
        <v>112.288</v>
      </c>
      <c r="AC75" s="283">
        <f t="shared" si="40"/>
        <v>0</v>
      </c>
      <c r="AD75" s="283">
        <f t="shared" si="41"/>
        <v>0</v>
      </c>
      <c r="AE75" s="283">
        <f t="shared" si="42"/>
        <v>112.288</v>
      </c>
      <c r="AF75" s="283">
        <f t="shared" si="43"/>
        <v>0</v>
      </c>
      <c r="AG75" s="283">
        <f t="shared" si="44"/>
        <v>0</v>
      </c>
      <c r="AH75" s="283">
        <f t="shared" si="45"/>
        <v>0</v>
      </c>
      <c r="AI75" s="283">
        <f t="shared" si="46"/>
        <v>0</v>
      </c>
    </row>
    <row r="76" spans="1:35" x14ac:dyDescent="0.25">
      <c r="A76" s="18"/>
      <c r="B76" s="19" t="s">
        <v>309</v>
      </c>
      <c r="C76" s="137">
        <f t="shared" si="0"/>
        <v>165.52699999999999</v>
      </c>
      <c r="D76" s="141"/>
      <c r="E76" s="141">
        <v>0</v>
      </c>
      <c r="F76" s="212">
        <v>165.52699999999999</v>
      </c>
      <c r="G76" s="141"/>
      <c r="H76" s="141"/>
      <c r="I76" s="141"/>
      <c r="J76" s="132"/>
      <c r="K76" s="136">
        <f t="shared" si="3"/>
        <v>0</v>
      </c>
      <c r="L76" s="197">
        <f t="shared" si="4"/>
        <v>0</v>
      </c>
      <c r="M76" s="197">
        <f t="shared" si="5"/>
        <v>0</v>
      </c>
      <c r="N76" s="141"/>
      <c r="O76" s="141"/>
      <c r="P76" s="141"/>
      <c r="Q76" s="141"/>
      <c r="R76" s="208"/>
      <c r="S76" s="208"/>
      <c r="T76" s="141"/>
      <c r="U76" s="141"/>
      <c r="V76" s="141"/>
      <c r="W76" s="141"/>
      <c r="X76" s="141"/>
      <c r="Y76" s="141"/>
      <c r="Z76" s="132"/>
      <c r="AA76" s="132"/>
      <c r="AB76" s="298">
        <f t="shared" si="47"/>
        <v>165.52699999999999</v>
      </c>
      <c r="AC76" s="283">
        <f t="shared" si="40"/>
        <v>0</v>
      </c>
      <c r="AD76" s="283">
        <f t="shared" si="41"/>
        <v>0</v>
      </c>
      <c r="AE76" s="283">
        <f t="shared" si="42"/>
        <v>165.52699999999999</v>
      </c>
      <c r="AF76" s="283">
        <f t="shared" si="43"/>
        <v>0</v>
      </c>
      <c r="AG76" s="283">
        <f t="shared" si="44"/>
        <v>0</v>
      </c>
      <c r="AH76" s="283">
        <f t="shared" si="45"/>
        <v>0</v>
      </c>
      <c r="AI76" s="283">
        <f t="shared" si="46"/>
        <v>0</v>
      </c>
    </row>
    <row r="77" spans="1:35" ht="26.25" x14ac:dyDescent="0.25">
      <c r="A77" s="18"/>
      <c r="B77" s="19" t="s">
        <v>444</v>
      </c>
      <c r="C77" s="137">
        <f t="shared" si="0"/>
        <v>11.526120000000001</v>
      </c>
      <c r="D77" s="141"/>
      <c r="E77" s="141"/>
      <c r="F77" s="212">
        <v>11.526120000000001</v>
      </c>
      <c r="G77" s="141"/>
      <c r="H77" s="141"/>
      <c r="I77" s="141"/>
      <c r="J77" s="132"/>
      <c r="K77" s="136">
        <f t="shared" si="3"/>
        <v>0</v>
      </c>
      <c r="L77" s="197">
        <f t="shared" si="4"/>
        <v>0</v>
      </c>
      <c r="M77" s="197">
        <f t="shared" si="5"/>
        <v>0</v>
      </c>
      <c r="N77" s="141"/>
      <c r="O77" s="141"/>
      <c r="P77" s="141"/>
      <c r="Q77" s="141"/>
      <c r="R77" s="208"/>
      <c r="S77" s="208"/>
      <c r="T77" s="141"/>
      <c r="U77" s="141"/>
      <c r="V77" s="141"/>
      <c r="W77" s="141"/>
      <c r="X77" s="141"/>
      <c r="Y77" s="141"/>
      <c r="Z77" s="132"/>
      <c r="AA77" s="132"/>
      <c r="AB77" s="148">
        <f t="shared" si="47"/>
        <v>11.526120000000001</v>
      </c>
      <c r="AC77" s="283">
        <f t="shared" si="40"/>
        <v>0</v>
      </c>
      <c r="AD77" s="283">
        <f t="shared" si="41"/>
        <v>0</v>
      </c>
      <c r="AE77" s="283">
        <f t="shared" si="42"/>
        <v>11.526120000000001</v>
      </c>
      <c r="AF77" s="283">
        <f t="shared" si="43"/>
        <v>0</v>
      </c>
      <c r="AG77" s="283">
        <f t="shared" si="44"/>
        <v>0</v>
      </c>
      <c r="AH77" s="283">
        <f t="shared" si="45"/>
        <v>0</v>
      </c>
      <c r="AI77" s="283">
        <f t="shared" si="46"/>
        <v>0</v>
      </c>
    </row>
    <row r="78" spans="1:35" ht="38.25" hidden="1" x14ac:dyDescent="0.25">
      <c r="A78" s="18"/>
      <c r="B78" s="168" t="s">
        <v>392</v>
      </c>
      <c r="C78" s="137">
        <f t="shared" si="0"/>
        <v>0</v>
      </c>
      <c r="D78" s="141"/>
      <c r="E78" s="141"/>
      <c r="F78" s="212"/>
      <c r="G78" s="141"/>
      <c r="H78" s="141"/>
      <c r="I78" s="141"/>
      <c r="J78" s="132"/>
      <c r="K78" s="136">
        <f t="shared" si="3"/>
        <v>0</v>
      </c>
      <c r="L78" s="197">
        <f t="shared" si="4"/>
        <v>0</v>
      </c>
      <c r="M78" s="197">
        <f t="shared" si="5"/>
        <v>0</v>
      </c>
      <c r="N78" s="141"/>
      <c r="O78" s="141"/>
      <c r="P78" s="141"/>
      <c r="Q78" s="141"/>
      <c r="R78" s="208"/>
      <c r="S78" s="208"/>
      <c r="T78" s="141"/>
      <c r="U78" s="141"/>
      <c r="V78" s="141"/>
      <c r="W78" s="141"/>
      <c r="X78" s="141"/>
      <c r="Y78" s="141"/>
      <c r="Z78" s="132"/>
      <c r="AA78" s="132"/>
      <c r="AB78" s="148">
        <f t="shared" si="47"/>
        <v>0</v>
      </c>
      <c r="AC78" s="283">
        <f t="shared" si="40"/>
        <v>0</v>
      </c>
      <c r="AD78" s="283">
        <f t="shared" si="41"/>
        <v>0</v>
      </c>
      <c r="AE78" s="283">
        <f t="shared" si="42"/>
        <v>0</v>
      </c>
      <c r="AF78" s="283">
        <f t="shared" si="43"/>
        <v>0</v>
      </c>
      <c r="AG78" s="283">
        <f t="shared" si="44"/>
        <v>0</v>
      </c>
      <c r="AH78" s="283">
        <f t="shared" si="45"/>
        <v>0</v>
      </c>
      <c r="AI78" s="283">
        <f t="shared" si="46"/>
        <v>0</v>
      </c>
    </row>
    <row r="79" spans="1:35" ht="38.25" hidden="1" x14ac:dyDescent="0.25">
      <c r="A79" s="18"/>
      <c r="B79" s="168" t="s">
        <v>393</v>
      </c>
      <c r="C79" s="137">
        <f t="shared" ref="C79:C143" si="48">D79+E79+F79+G79+H79+I79+J79</f>
        <v>0</v>
      </c>
      <c r="D79" s="141"/>
      <c r="E79" s="141"/>
      <c r="F79" s="212"/>
      <c r="G79" s="141"/>
      <c r="H79" s="141"/>
      <c r="I79" s="141"/>
      <c r="J79" s="132"/>
      <c r="K79" s="136">
        <f t="shared" si="3"/>
        <v>0</v>
      </c>
      <c r="L79" s="197">
        <f t="shared" si="4"/>
        <v>0</v>
      </c>
      <c r="M79" s="197">
        <f t="shared" si="5"/>
        <v>0</v>
      </c>
      <c r="N79" s="141"/>
      <c r="O79" s="141"/>
      <c r="P79" s="141"/>
      <c r="Q79" s="141"/>
      <c r="R79" s="208"/>
      <c r="S79" s="208"/>
      <c r="T79" s="141"/>
      <c r="U79" s="141"/>
      <c r="V79" s="141"/>
      <c r="W79" s="141"/>
      <c r="X79" s="141"/>
      <c r="Y79" s="141"/>
      <c r="Z79" s="132"/>
      <c r="AA79" s="132"/>
      <c r="AB79" s="148">
        <f t="shared" si="47"/>
        <v>0</v>
      </c>
      <c r="AC79" s="283">
        <f t="shared" si="40"/>
        <v>0</v>
      </c>
      <c r="AD79" s="283">
        <f t="shared" si="41"/>
        <v>0</v>
      </c>
      <c r="AE79" s="283">
        <f t="shared" si="42"/>
        <v>0</v>
      </c>
      <c r="AF79" s="283">
        <f t="shared" si="43"/>
        <v>0</v>
      </c>
      <c r="AG79" s="283">
        <f t="shared" si="44"/>
        <v>0</v>
      </c>
      <c r="AH79" s="283">
        <f t="shared" si="45"/>
        <v>0</v>
      </c>
      <c r="AI79" s="283">
        <f t="shared" si="46"/>
        <v>0</v>
      </c>
    </row>
    <row r="80" spans="1:35" ht="51" hidden="1" x14ac:dyDescent="0.25">
      <c r="A80" s="18"/>
      <c r="B80" s="168" t="s">
        <v>394</v>
      </c>
      <c r="C80" s="137">
        <f t="shared" si="48"/>
        <v>0</v>
      </c>
      <c r="D80" s="141"/>
      <c r="E80" s="141"/>
      <c r="F80" s="212"/>
      <c r="G80" s="141"/>
      <c r="H80" s="141"/>
      <c r="I80" s="141"/>
      <c r="J80" s="132"/>
      <c r="K80" s="136">
        <f t="shared" ref="K80:K144" si="49">L80-M80</f>
        <v>0</v>
      </c>
      <c r="L80" s="197">
        <f t="shared" ref="L80:L144" si="50">N80+P80+R80+T80+V80+X80+Z80</f>
        <v>0</v>
      </c>
      <c r="M80" s="197">
        <f t="shared" ref="M80:M144" si="51">O80+Q80+S80+U80+W80+Y80+AA80</f>
        <v>0</v>
      </c>
      <c r="N80" s="141"/>
      <c r="O80" s="141"/>
      <c r="P80" s="141"/>
      <c r="Q80" s="141"/>
      <c r="R80" s="208"/>
      <c r="S80" s="208"/>
      <c r="T80" s="141"/>
      <c r="U80" s="141"/>
      <c r="V80" s="141"/>
      <c r="W80" s="141"/>
      <c r="X80" s="141"/>
      <c r="Y80" s="141"/>
      <c r="Z80" s="132"/>
      <c r="AA80" s="132"/>
      <c r="AB80" s="148">
        <f t="shared" si="47"/>
        <v>0</v>
      </c>
      <c r="AC80" s="283">
        <f t="shared" si="40"/>
        <v>0</v>
      </c>
      <c r="AD80" s="283">
        <f t="shared" si="41"/>
        <v>0</v>
      </c>
      <c r="AE80" s="283">
        <f t="shared" si="42"/>
        <v>0</v>
      </c>
      <c r="AF80" s="283">
        <f t="shared" si="43"/>
        <v>0</v>
      </c>
      <c r="AG80" s="283">
        <f t="shared" si="44"/>
        <v>0</v>
      </c>
      <c r="AH80" s="283">
        <f t="shared" si="45"/>
        <v>0</v>
      </c>
      <c r="AI80" s="283">
        <f t="shared" si="46"/>
        <v>0</v>
      </c>
    </row>
    <row r="81" spans="1:35" ht="38.25" x14ac:dyDescent="0.25">
      <c r="A81" s="18"/>
      <c r="B81" s="168" t="s">
        <v>364</v>
      </c>
      <c r="C81" s="137">
        <f t="shared" si="48"/>
        <v>45.946680000000001</v>
      </c>
      <c r="D81" s="141"/>
      <c r="E81" s="141"/>
      <c r="F81" s="212">
        <v>45.946680000000001</v>
      </c>
      <c r="G81" s="141"/>
      <c r="H81" s="141"/>
      <c r="I81" s="141"/>
      <c r="J81" s="132"/>
      <c r="K81" s="136">
        <f t="shared" si="49"/>
        <v>0</v>
      </c>
      <c r="L81" s="197">
        <f t="shared" si="50"/>
        <v>0</v>
      </c>
      <c r="M81" s="197">
        <f t="shared" si="51"/>
        <v>0</v>
      </c>
      <c r="N81" s="141"/>
      <c r="O81" s="141"/>
      <c r="P81" s="141"/>
      <c r="Q81" s="141"/>
      <c r="R81" s="208"/>
      <c r="S81" s="208"/>
      <c r="T81" s="141"/>
      <c r="U81" s="141"/>
      <c r="V81" s="141"/>
      <c r="W81" s="141"/>
      <c r="X81" s="141"/>
      <c r="Y81" s="141"/>
      <c r="Z81" s="132"/>
      <c r="AA81" s="132"/>
      <c r="AB81" s="148">
        <f t="shared" si="47"/>
        <v>45.946680000000001</v>
      </c>
      <c r="AC81" s="283">
        <f t="shared" si="40"/>
        <v>0</v>
      </c>
      <c r="AD81" s="283">
        <f t="shared" si="41"/>
        <v>0</v>
      </c>
      <c r="AE81" s="283">
        <f t="shared" si="42"/>
        <v>45.946680000000001</v>
      </c>
      <c r="AF81" s="283">
        <f t="shared" si="43"/>
        <v>0</v>
      </c>
      <c r="AG81" s="283">
        <f t="shared" si="44"/>
        <v>0</v>
      </c>
      <c r="AH81" s="283">
        <f t="shared" si="45"/>
        <v>0</v>
      </c>
      <c r="AI81" s="283">
        <f t="shared" si="46"/>
        <v>0</v>
      </c>
    </row>
    <row r="82" spans="1:35" ht="38.25" hidden="1" customHeight="1" x14ac:dyDescent="0.25">
      <c r="A82" s="18"/>
      <c r="B82" s="168" t="s">
        <v>366</v>
      </c>
      <c r="C82" s="137">
        <f t="shared" si="48"/>
        <v>0</v>
      </c>
      <c r="D82" s="141"/>
      <c r="E82" s="141"/>
      <c r="F82" s="212"/>
      <c r="G82" s="141"/>
      <c r="H82" s="141"/>
      <c r="I82" s="141"/>
      <c r="J82" s="132"/>
      <c r="K82" s="136">
        <f t="shared" si="49"/>
        <v>0</v>
      </c>
      <c r="L82" s="197">
        <f t="shared" si="50"/>
        <v>0</v>
      </c>
      <c r="M82" s="197">
        <f t="shared" si="51"/>
        <v>0</v>
      </c>
      <c r="N82" s="141"/>
      <c r="O82" s="141"/>
      <c r="P82" s="141"/>
      <c r="Q82" s="141"/>
      <c r="R82" s="208"/>
      <c r="S82" s="208"/>
      <c r="T82" s="141"/>
      <c r="U82" s="141"/>
      <c r="V82" s="141"/>
      <c r="W82" s="141"/>
      <c r="X82" s="141"/>
      <c r="Y82" s="141"/>
      <c r="Z82" s="132"/>
      <c r="AA82" s="132"/>
      <c r="AB82" s="148">
        <f t="shared" ref="AB82:AB93" si="52">AC82+AD82+AE82+AF82+AG82+AH82+AI82</f>
        <v>0</v>
      </c>
      <c r="AC82" s="283">
        <f t="shared" si="40"/>
        <v>0</v>
      </c>
      <c r="AD82" s="283">
        <f t="shared" si="41"/>
        <v>0</v>
      </c>
      <c r="AE82" s="283">
        <f t="shared" si="42"/>
        <v>0</v>
      </c>
      <c r="AF82" s="283">
        <f t="shared" si="43"/>
        <v>0</v>
      </c>
      <c r="AG82" s="283">
        <f t="shared" si="44"/>
        <v>0</v>
      </c>
      <c r="AH82" s="283">
        <f t="shared" si="45"/>
        <v>0</v>
      </c>
      <c r="AI82" s="283">
        <f t="shared" si="46"/>
        <v>0</v>
      </c>
    </row>
    <row r="83" spans="1:35" hidden="1" x14ac:dyDescent="0.25">
      <c r="A83" s="18"/>
      <c r="B83" s="19" t="s">
        <v>361</v>
      </c>
      <c r="C83" s="137">
        <f t="shared" si="48"/>
        <v>0</v>
      </c>
      <c r="D83" s="141"/>
      <c r="E83" s="141"/>
      <c r="F83" s="212"/>
      <c r="G83" s="141"/>
      <c r="H83" s="141"/>
      <c r="I83" s="141"/>
      <c r="J83" s="132"/>
      <c r="K83" s="136">
        <f t="shared" si="49"/>
        <v>0</v>
      </c>
      <c r="L83" s="197">
        <f t="shared" si="50"/>
        <v>0</v>
      </c>
      <c r="M83" s="197">
        <f t="shared" si="51"/>
        <v>0</v>
      </c>
      <c r="N83" s="141"/>
      <c r="O83" s="141"/>
      <c r="P83" s="141"/>
      <c r="Q83" s="141"/>
      <c r="R83" s="208"/>
      <c r="S83" s="208"/>
      <c r="T83" s="141"/>
      <c r="U83" s="141"/>
      <c r="V83" s="141"/>
      <c r="W83" s="141"/>
      <c r="X83" s="141"/>
      <c r="Y83" s="141"/>
      <c r="Z83" s="132"/>
      <c r="AA83" s="132"/>
      <c r="AB83" s="148">
        <f t="shared" si="52"/>
        <v>0</v>
      </c>
      <c r="AC83" s="283">
        <f t="shared" si="40"/>
        <v>0</v>
      </c>
      <c r="AD83" s="283">
        <f t="shared" si="41"/>
        <v>0</v>
      </c>
      <c r="AE83" s="283">
        <f t="shared" si="42"/>
        <v>0</v>
      </c>
      <c r="AF83" s="283">
        <f t="shared" si="43"/>
        <v>0</v>
      </c>
      <c r="AG83" s="283">
        <f t="shared" si="44"/>
        <v>0</v>
      </c>
      <c r="AH83" s="283">
        <f t="shared" si="45"/>
        <v>0</v>
      </c>
      <c r="AI83" s="283">
        <f t="shared" si="46"/>
        <v>0</v>
      </c>
    </row>
    <row r="84" spans="1:35" ht="39" hidden="1" x14ac:dyDescent="0.25">
      <c r="A84" s="18"/>
      <c r="B84" s="110" t="s">
        <v>340</v>
      </c>
      <c r="C84" s="137">
        <f t="shared" si="48"/>
        <v>0</v>
      </c>
      <c r="D84" s="141"/>
      <c r="E84" s="141"/>
      <c r="F84" s="212"/>
      <c r="G84" s="141"/>
      <c r="H84" s="141"/>
      <c r="I84" s="141"/>
      <c r="J84" s="132"/>
      <c r="K84" s="136">
        <f t="shared" si="49"/>
        <v>0</v>
      </c>
      <c r="L84" s="197">
        <f t="shared" si="50"/>
        <v>0</v>
      </c>
      <c r="M84" s="197">
        <f t="shared" si="51"/>
        <v>0</v>
      </c>
      <c r="N84" s="141"/>
      <c r="O84" s="141"/>
      <c r="P84" s="141"/>
      <c r="Q84" s="141"/>
      <c r="R84" s="208"/>
      <c r="S84" s="208"/>
      <c r="T84" s="141"/>
      <c r="U84" s="141"/>
      <c r="V84" s="141"/>
      <c r="W84" s="141"/>
      <c r="X84" s="141"/>
      <c r="Y84" s="141"/>
      <c r="Z84" s="132"/>
      <c r="AA84" s="132"/>
      <c r="AB84" s="148">
        <f t="shared" si="52"/>
        <v>0</v>
      </c>
      <c r="AC84" s="283">
        <f t="shared" si="40"/>
        <v>0</v>
      </c>
      <c r="AD84" s="283">
        <f t="shared" si="41"/>
        <v>0</v>
      </c>
      <c r="AE84" s="283">
        <f t="shared" si="42"/>
        <v>0</v>
      </c>
      <c r="AF84" s="283">
        <f t="shared" si="43"/>
        <v>0</v>
      </c>
      <c r="AG84" s="283">
        <f t="shared" si="44"/>
        <v>0</v>
      </c>
      <c r="AH84" s="283">
        <f t="shared" si="45"/>
        <v>0</v>
      </c>
      <c r="AI84" s="283">
        <f t="shared" si="46"/>
        <v>0</v>
      </c>
    </row>
    <row r="85" spans="1:35" ht="39" hidden="1" x14ac:dyDescent="0.25">
      <c r="A85" s="18"/>
      <c r="B85" s="19" t="s">
        <v>391</v>
      </c>
      <c r="C85" s="137">
        <f t="shared" si="48"/>
        <v>0</v>
      </c>
      <c r="D85" s="141"/>
      <c r="E85" s="141"/>
      <c r="F85" s="212"/>
      <c r="G85" s="141"/>
      <c r="H85" s="141"/>
      <c r="I85" s="141"/>
      <c r="J85" s="132"/>
      <c r="K85" s="136">
        <f t="shared" si="49"/>
        <v>0</v>
      </c>
      <c r="L85" s="197">
        <f t="shared" si="50"/>
        <v>0</v>
      </c>
      <c r="M85" s="197">
        <f t="shared" si="51"/>
        <v>0</v>
      </c>
      <c r="N85" s="141"/>
      <c r="O85" s="141"/>
      <c r="P85" s="141"/>
      <c r="Q85" s="141"/>
      <c r="R85" s="208"/>
      <c r="S85" s="208"/>
      <c r="T85" s="141"/>
      <c r="U85" s="141"/>
      <c r="V85" s="141"/>
      <c r="W85" s="141"/>
      <c r="X85" s="141"/>
      <c r="Y85" s="141"/>
      <c r="Z85" s="132"/>
      <c r="AA85" s="132"/>
      <c r="AB85" s="148">
        <f t="shared" si="52"/>
        <v>0</v>
      </c>
      <c r="AC85" s="283">
        <f t="shared" si="40"/>
        <v>0</v>
      </c>
      <c r="AD85" s="283">
        <f t="shared" si="41"/>
        <v>0</v>
      </c>
      <c r="AE85" s="283">
        <f t="shared" si="42"/>
        <v>0</v>
      </c>
      <c r="AF85" s="283">
        <f t="shared" si="43"/>
        <v>0</v>
      </c>
      <c r="AG85" s="283">
        <f t="shared" si="44"/>
        <v>0</v>
      </c>
      <c r="AH85" s="283">
        <f t="shared" si="45"/>
        <v>0</v>
      </c>
      <c r="AI85" s="283">
        <f t="shared" si="46"/>
        <v>0</v>
      </c>
    </row>
    <row r="86" spans="1:35" ht="39" hidden="1" x14ac:dyDescent="0.25">
      <c r="A86" s="18"/>
      <c r="B86" s="19" t="s">
        <v>384</v>
      </c>
      <c r="C86" s="137">
        <f t="shared" si="48"/>
        <v>0</v>
      </c>
      <c r="D86" s="141"/>
      <c r="E86" s="141"/>
      <c r="F86" s="212"/>
      <c r="G86" s="141"/>
      <c r="H86" s="141"/>
      <c r="I86" s="141"/>
      <c r="J86" s="132"/>
      <c r="K86" s="136">
        <f t="shared" si="49"/>
        <v>0</v>
      </c>
      <c r="L86" s="197">
        <f t="shared" si="50"/>
        <v>0</v>
      </c>
      <c r="M86" s="197">
        <f t="shared" si="51"/>
        <v>0</v>
      </c>
      <c r="N86" s="141"/>
      <c r="O86" s="141"/>
      <c r="P86" s="141"/>
      <c r="Q86" s="141"/>
      <c r="R86" s="208"/>
      <c r="S86" s="208"/>
      <c r="T86" s="141"/>
      <c r="U86" s="141"/>
      <c r="V86" s="141"/>
      <c r="W86" s="141"/>
      <c r="X86" s="141"/>
      <c r="Y86" s="141"/>
      <c r="Z86" s="132"/>
      <c r="AA86" s="132"/>
      <c r="AB86" s="148">
        <f t="shared" si="52"/>
        <v>0</v>
      </c>
      <c r="AC86" s="283">
        <f t="shared" si="40"/>
        <v>0</v>
      </c>
      <c r="AD86" s="283">
        <f t="shared" si="41"/>
        <v>0</v>
      </c>
      <c r="AE86" s="283">
        <f t="shared" si="42"/>
        <v>0</v>
      </c>
      <c r="AF86" s="283">
        <f t="shared" si="43"/>
        <v>0</v>
      </c>
      <c r="AG86" s="283">
        <f t="shared" si="44"/>
        <v>0</v>
      </c>
      <c r="AH86" s="283">
        <f t="shared" si="45"/>
        <v>0</v>
      </c>
      <c r="AI86" s="283">
        <f t="shared" si="46"/>
        <v>0</v>
      </c>
    </row>
    <row r="87" spans="1:35" s="39" customFormat="1" ht="15" customHeight="1" x14ac:dyDescent="0.25">
      <c r="A87" s="70"/>
      <c r="B87" s="19" t="s">
        <v>144</v>
      </c>
      <c r="C87" s="137">
        <f t="shared" si="48"/>
        <v>5.0999999999999996</v>
      </c>
      <c r="D87" s="141"/>
      <c r="E87" s="208">
        <v>5.0999999999999996</v>
      </c>
      <c r="F87" s="141">
        <v>0</v>
      </c>
      <c r="G87" s="141"/>
      <c r="H87" s="141"/>
      <c r="I87" s="141"/>
      <c r="J87" s="132"/>
      <c r="K87" s="136">
        <f t="shared" si="49"/>
        <v>0</v>
      </c>
      <c r="L87" s="197">
        <f t="shared" si="50"/>
        <v>0</v>
      </c>
      <c r="M87" s="197">
        <f t="shared" si="51"/>
        <v>0</v>
      </c>
      <c r="N87" s="141"/>
      <c r="O87" s="141"/>
      <c r="P87" s="208"/>
      <c r="Q87" s="208"/>
      <c r="R87" s="141"/>
      <c r="S87" s="141"/>
      <c r="T87" s="141"/>
      <c r="U87" s="141"/>
      <c r="V87" s="141"/>
      <c r="W87" s="141"/>
      <c r="X87" s="141"/>
      <c r="Y87" s="141"/>
      <c r="Z87" s="132"/>
      <c r="AA87" s="132"/>
      <c r="AB87" s="300">
        <f t="shared" si="52"/>
        <v>5.0999999999999996</v>
      </c>
      <c r="AC87" s="283">
        <f t="shared" si="40"/>
        <v>0</v>
      </c>
      <c r="AD87" s="283">
        <f t="shared" si="41"/>
        <v>5.0999999999999996</v>
      </c>
      <c r="AE87" s="283">
        <f t="shared" si="42"/>
        <v>0</v>
      </c>
      <c r="AF87" s="283">
        <f t="shared" si="43"/>
        <v>0</v>
      </c>
      <c r="AG87" s="283">
        <f t="shared" si="44"/>
        <v>0</v>
      </c>
      <c r="AH87" s="283">
        <f t="shared" si="45"/>
        <v>0</v>
      </c>
      <c r="AI87" s="283">
        <f t="shared" si="46"/>
        <v>0</v>
      </c>
    </row>
    <row r="88" spans="1:35" s="39" customFormat="1" x14ac:dyDescent="0.25">
      <c r="A88" s="70"/>
      <c r="B88" s="19" t="s">
        <v>74</v>
      </c>
      <c r="C88" s="137">
        <f t="shared" si="48"/>
        <v>8.9420000000000002</v>
      </c>
      <c r="D88" s="141"/>
      <c r="E88" s="208">
        <v>8.9420000000000002</v>
      </c>
      <c r="F88" s="141">
        <v>0</v>
      </c>
      <c r="G88" s="141"/>
      <c r="H88" s="141"/>
      <c r="I88" s="141"/>
      <c r="J88" s="132"/>
      <c r="K88" s="136">
        <f t="shared" si="49"/>
        <v>0</v>
      </c>
      <c r="L88" s="197">
        <f t="shared" si="50"/>
        <v>0</v>
      </c>
      <c r="M88" s="197">
        <f t="shared" si="51"/>
        <v>0</v>
      </c>
      <c r="N88" s="141"/>
      <c r="O88" s="141"/>
      <c r="P88" s="208"/>
      <c r="Q88" s="208"/>
      <c r="R88" s="141"/>
      <c r="S88" s="141"/>
      <c r="T88" s="141"/>
      <c r="U88" s="141"/>
      <c r="V88" s="141"/>
      <c r="W88" s="141"/>
      <c r="X88" s="141"/>
      <c r="Y88" s="141"/>
      <c r="Z88" s="132"/>
      <c r="AA88" s="132"/>
      <c r="AB88" s="298">
        <f t="shared" si="52"/>
        <v>8.9420000000000002</v>
      </c>
      <c r="AC88" s="283">
        <f t="shared" si="40"/>
        <v>0</v>
      </c>
      <c r="AD88" s="283">
        <f t="shared" si="41"/>
        <v>8.9420000000000002</v>
      </c>
      <c r="AE88" s="283">
        <f t="shared" si="42"/>
        <v>0</v>
      </c>
      <c r="AF88" s="283">
        <f t="shared" si="43"/>
        <v>0</v>
      </c>
      <c r="AG88" s="283">
        <f t="shared" si="44"/>
        <v>0</v>
      </c>
      <c r="AH88" s="283">
        <f t="shared" si="45"/>
        <v>0</v>
      </c>
      <c r="AI88" s="283">
        <f t="shared" si="46"/>
        <v>0</v>
      </c>
    </row>
    <row r="89" spans="1:35" s="35" customFormat="1" ht="15" customHeight="1" x14ac:dyDescent="0.25">
      <c r="A89" s="241"/>
      <c r="B89" s="22" t="s">
        <v>150</v>
      </c>
      <c r="C89" s="139">
        <f t="shared" si="48"/>
        <v>147.21199999999999</v>
      </c>
      <c r="D89" s="141"/>
      <c r="E89" s="208">
        <v>147.21199999999999</v>
      </c>
      <c r="F89" s="141"/>
      <c r="G89" s="141"/>
      <c r="H89" s="141"/>
      <c r="I89" s="141"/>
      <c r="J89" s="242"/>
      <c r="K89" s="137">
        <f t="shared" si="49"/>
        <v>0</v>
      </c>
      <c r="L89" s="243">
        <f t="shared" si="50"/>
        <v>0</v>
      </c>
      <c r="M89" s="243">
        <f t="shared" si="51"/>
        <v>0</v>
      </c>
      <c r="N89" s="141"/>
      <c r="O89" s="141"/>
      <c r="P89" s="208"/>
      <c r="Q89" s="208"/>
      <c r="R89" s="141"/>
      <c r="S89" s="141"/>
      <c r="T89" s="141"/>
      <c r="U89" s="141"/>
      <c r="V89" s="141"/>
      <c r="W89" s="141"/>
      <c r="X89" s="141"/>
      <c r="Y89" s="141"/>
      <c r="Z89" s="242"/>
      <c r="AA89" s="242"/>
      <c r="AB89" s="298">
        <f t="shared" si="52"/>
        <v>147.21199999999999</v>
      </c>
      <c r="AC89" s="284">
        <f t="shared" ref="AC89" si="53">D89+N89-O89</f>
        <v>0</v>
      </c>
      <c r="AD89" s="284">
        <f t="shared" ref="AD89" si="54">E89+P89-Q89</f>
        <v>147.21199999999999</v>
      </c>
      <c r="AE89" s="284">
        <f t="shared" ref="AE89" si="55">F89+R89-S89</f>
        <v>0</v>
      </c>
      <c r="AF89" s="284">
        <f t="shared" ref="AF89" si="56">G89+T89-U89</f>
        <v>0</v>
      </c>
      <c r="AG89" s="284">
        <f t="shared" ref="AG89" si="57">H89+V89-W89</f>
        <v>0</v>
      </c>
      <c r="AH89" s="284">
        <f t="shared" ref="AH89" si="58">I89+X89-Y89</f>
        <v>0</v>
      </c>
      <c r="AI89" s="284">
        <f t="shared" ref="AI89" si="59">J89+Z89</f>
        <v>0</v>
      </c>
    </row>
    <row r="90" spans="1:35" s="39" customFormat="1" ht="26.25" x14ac:dyDescent="0.25">
      <c r="A90" s="70"/>
      <c r="B90" s="19" t="s">
        <v>348</v>
      </c>
      <c r="C90" s="137">
        <f t="shared" si="48"/>
        <v>319.80599999999998</v>
      </c>
      <c r="D90" s="141"/>
      <c r="E90" s="208">
        <v>319.80599999999998</v>
      </c>
      <c r="F90" s="141">
        <v>0</v>
      </c>
      <c r="G90" s="141"/>
      <c r="H90" s="141"/>
      <c r="I90" s="141"/>
      <c r="J90" s="132"/>
      <c r="K90" s="136">
        <f t="shared" si="49"/>
        <v>0</v>
      </c>
      <c r="L90" s="197">
        <f t="shared" si="50"/>
        <v>0</v>
      </c>
      <c r="M90" s="197">
        <f t="shared" si="51"/>
        <v>0</v>
      </c>
      <c r="N90" s="141"/>
      <c r="O90" s="141"/>
      <c r="P90" s="208"/>
      <c r="Q90" s="208"/>
      <c r="R90" s="141"/>
      <c r="S90" s="141"/>
      <c r="T90" s="141"/>
      <c r="U90" s="141"/>
      <c r="V90" s="141"/>
      <c r="W90" s="141"/>
      <c r="X90" s="141"/>
      <c r="Y90" s="141"/>
      <c r="Z90" s="132"/>
      <c r="AA90" s="132"/>
      <c r="AB90" s="298">
        <f t="shared" si="52"/>
        <v>319.80599999999998</v>
      </c>
      <c r="AC90" s="283">
        <f t="shared" si="40"/>
        <v>0</v>
      </c>
      <c r="AD90" s="283">
        <f t="shared" si="41"/>
        <v>319.80599999999998</v>
      </c>
      <c r="AE90" s="283">
        <f t="shared" si="42"/>
        <v>0</v>
      </c>
      <c r="AF90" s="283">
        <f t="shared" si="43"/>
        <v>0</v>
      </c>
      <c r="AG90" s="283">
        <f t="shared" si="44"/>
        <v>0</v>
      </c>
      <c r="AH90" s="283">
        <f t="shared" si="45"/>
        <v>0</v>
      </c>
      <c r="AI90" s="283">
        <f t="shared" si="46"/>
        <v>0</v>
      </c>
    </row>
    <row r="91" spans="1:35" s="39" customFormat="1" ht="15" customHeight="1" x14ac:dyDescent="0.25">
      <c r="A91" s="70"/>
      <c r="B91" s="19" t="s">
        <v>197</v>
      </c>
      <c r="C91" s="137">
        <f t="shared" si="48"/>
        <v>632.78800000000001</v>
      </c>
      <c r="D91" s="141"/>
      <c r="E91" s="208">
        <v>632.78800000000001</v>
      </c>
      <c r="F91" s="141">
        <v>0</v>
      </c>
      <c r="G91" s="141"/>
      <c r="H91" s="141"/>
      <c r="I91" s="141"/>
      <c r="J91" s="132"/>
      <c r="K91" s="136">
        <f t="shared" si="49"/>
        <v>0</v>
      </c>
      <c r="L91" s="197">
        <f t="shared" si="50"/>
        <v>0</v>
      </c>
      <c r="M91" s="197">
        <f t="shared" si="51"/>
        <v>0</v>
      </c>
      <c r="N91" s="141"/>
      <c r="O91" s="141"/>
      <c r="P91" s="208"/>
      <c r="Q91" s="208"/>
      <c r="R91" s="141"/>
      <c r="S91" s="141"/>
      <c r="T91" s="141"/>
      <c r="U91" s="141"/>
      <c r="V91" s="141"/>
      <c r="W91" s="141"/>
      <c r="X91" s="141"/>
      <c r="Y91" s="141"/>
      <c r="Z91" s="132"/>
      <c r="AA91" s="132"/>
      <c r="AB91" s="298">
        <f t="shared" si="52"/>
        <v>632.78800000000001</v>
      </c>
      <c r="AC91" s="283">
        <f t="shared" si="40"/>
        <v>0</v>
      </c>
      <c r="AD91" s="283">
        <f t="shared" si="41"/>
        <v>632.78800000000001</v>
      </c>
      <c r="AE91" s="283">
        <f t="shared" si="42"/>
        <v>0</v>
      </c>
      <c r="AF91" s="283">
        <f t="shared" si="43"/>
        <v>0</v>
      </c>
      <c r="AG91" s="283">
        <f t="shared" si="44"/>
        <v>0</v>
      </c>
      <c r="AH91" s="283">
        <f t="shared" si="45"/>
        <v>0</v>
      </c>
      <c r="AI91" s="283">
        <f t="shared" si="46"/>
        <v>0</v>
      </c>
    </row>
    <row r="92" spans="1:35" s="39" customFormat="1" ht="26.25" x14ac:dyDescent="0.25">
      <c r="A92" s="70"/>
      <c r="B92" s="19" t="s">
        <v>355</v>
      </c>
      <c r="C92" s="137">
        <f t="shared" si="48"/>
        <v>41.4</v>
      </c>
      <c r="D92" s="141"/>
      <c r="E92" s="208">
        <v>41.4</v>
      </c>
      <c r="F92" s="141"/>
      <c r="G92" s="141"/>
      <c r="H92" s="141"/>
      <c r="I92" s="141"/>
      <c r="J92" s="132"/>
      <c r="K92" s="136">
        <f t="shared" si="49"/>
        <v>0</v>
      </c>
      <c r="L92" s="197">
        <f t="shared" si="50"/>
        <v>0</v>
      </c>
      <c r="M92" s="197">
        <f t="shared" si="51"/>
        <v>0</v>
      </c>
      <c r="N92" s="141"/>
      <c r="O92" s="141"/>
      <c r="P92" s="208"/>
      <c r="Q92" s="208"/>
      <c r="R92" s="141"/>
      <c r="S92" s="141"/>
      <c r="T92" s="141"/>
      <c r="U92" s="141"/>
      <c r="V92" s="141"/>
      <c r="W92" s="141"/>
      <c r="X92" s="141"/>
      <c r="Y92" s="141"/>
      <c r="Z92" s="132"/>
      <c r="AA92" s="132"/>
      <c r="AB92" s="300">
        <f t="shared" si="52"/>
        <v>41.4</v>
      </c>
      <c r="AC92" s="283">
        <f t="shared" si="40"/>
        <v>0</v>
      </c>
      <c r="AD92" s="283">
        <f t="shared" si="41"/>
        <v>41.4</v>
      </c>
      <c r="AE92" s="283">
        <f t="shared" si="42"/>
        <v>0</v>
      </c>
      <c r="AF92" s="283">
        <f t="shared" si="43"/>
        <v>0</v>
      </c>
      <c r="AG92" s="283">
        <f t="shared" si="44"/>
        <v>0</v>
      </c>
      <c r="AH92" s="283">
        <f t="shared" si="45"/>
        <v>0</v>
      </c>
      <c r="AI92" s="283">
        <f t="shared" si="46"/>
        <v>0</v>
      </c>
    </row>
    <row r="93" spans="1:35" s="39" customFormat="1" ht="26.25" x14ac:dyDescent="0.25">
      <c r="A93" s="70"/>
      <c r="B93" s="21" t="s">
        <v>383</v>
      </c>
      <c r="C93" s="137">
        <f t="shared" si="48"/>
        <v>2131.8879999999999</v>
      </c>
      <c r="D93" s="141"/>
      <c r="E93" s="208">
        <v>2131.8879999999999</v>
      </c>
      <c r="F93" s="141">
        <v>0</v>
      </c>
      <c r="G93" s="141"/>
      <c r="H93" s="141"/>
      <c r="I93" s="141"/>
      <c r="J93" s="132"/>
      <c r="K93" s="136">
        <f t="shared" si="49"/>
        <v>0</v>
      </c>
      <c r="L93" s="197">
        <f t="shared" si="50"/>
        <v>0</v>
      </c>
      <c r="M93" s="197">
        <f t="shared" si="51"/>
        <v>0</v>
      </c>
      <c r="N93" s="141"/>
      <c r="O93" s="141"/>
      <c r="P93" s="208"/>
      <c r="Q93" s="208"/>
      <c r="R93" s="141"/>
      <c r="S93" s="141"/>
      <c r="T93" s="141"/>
      <c r="U93" s="141"/>
      <c r="V93" s="141"/>
      <c r="W93" s="141"/>
      <c r="X93" s="141"/>
      <c r="Y93" s="141"/>
      <c r="Z93" s="132"/>
      <c r="AA93" s="132"/>
      <c r="AB93" s="298">
        <f t="shared" si="52"/>
        <v>2131.8879999999999</v>
      </c>
      <c r="AC93" s="283">
        <f t="shared" si="40"/>
        <v>0</v>
      </c>
      <c r="AD93" s="283">
        <f t="shared" si="41"/>
        <v>2131.8879999999999</v>
      </c>
      <c r="AE93" s="283">
        <f t="shared" si="42"/>
        <v>0</v>
      </c>
      <c r="AF93" s="283">
        <f t="shared" si="43"/>
        <v>0</v>
      </c>
      <c r="AG93" s="283">
        <f t="shared" si="44"/>
        <v>0</v>
      </c>
      <c r="AH93" s="283">
        <f t="shared" si="45"/>
        <v>0</v>
      </c>
      <c r="AI93" s="283">
        <f t="shared" si="46"/>
        <v>0</v>
      </c>
    </row>
    <row r="94" spans="1:35" ht="15" customHeight="1" x14ac:dyDescent="0.25">
      <c r="A94" s="17" t="s">
        <v>6</v>
      </c>
      <c r="B94" s="72" t="s">
        <v>233</v>
      </c>
      <c r="C94" s="236">
        <f t="shared" si="48"/>
        <v>370.16464000000002</v>
      </c>
      <c r="D94" s="129">
        <f t="shared" ref="D94:Y94" si="60">D95+D99+D100</f>
        <v>347.8</v>
      </c>
      <c r="E94" s="129">
        <f t="shared" si="60"/>
        <v>15</v>
      </c>
      <c r="F94" s="129">
        <f t="shared" si="60"/>
        <v>0</v>
      </c>
      <c r="G94" s="129">
        <f t="shared" si="60"/>
        <v>0</v>
      </c>
      <c r="H94" s="129">
        <f t="shared" si="60"/>
        <v>5.0999999999999996</v>
      </c>
      <c r="I94" s="129">
        <f t="shared" si="60"/>
        <v>0</v>
      </c>
      <c r="J94" s="129">
        <f t="shared" si="60"/>
        <v>2.26464</v>
      </c>
      <c r="K94" s="136">
        <f t="shared" si="49"/>
        <v>0</v>
      </c>
      <c r="L94" s="197">
        <f t="shared" si="50"/>
        <v>0</v>
      </c>
      <c r="M94" s="197">
        <f t="shared" si="51"/>
        <v>0</v>
      </c>
      <c r="N94" s="129">
        <f t="shared" si="60"/>
        <v>0</v>
      </c>
      <c r="O94" s="129">
        <f t="shared" si="60"/>
        <v>0</v>
      </c>
      <c r="P94" s="129">
        <f t="shared" si="60"/>
        <v>0</v>
      </c>
      <c r="Q94" s="129">
        <f t="shared" si="60"/>
        <v>0</v>
      </c>
      <c r="R94" s="129">
        <f t="shared" si="60"/>
        <v>0</v>
      </c>
      <c r="S94" s="129">
        <f t="shared" si="60"/>
        <v>0</v>
      </c>
      <c r="T94" s="129">
        <f t="shared" si="60"/>
        <v>0</v>
      </c>
      <c r="U94" s="129">
        <f t="shared" si="60"/>
        <v>0</v>
      </c>
      <c r="V94" s="129">
        <f t="shared" si="60"/>
        <v>0</v>
      </c>
      <c r="W94" s="129">
        <f t="shared" si="60"/>
        <v>0</v>
      </c>
      <c r="X94" s="129">
        <f t="shared" si="60"/>
        <v>0</v>
      </c>
      <c r="Y94" s="129">
        <f t="shared" si="60"/>
        <v>0</v>
      </c>
      <c r="Z94" s="129">
        <f t="shared" ref="Z94:AA94" si="61">Z95+Z99+Z100</f>
        <v>0</v>
      </c>
      <c r="AA94" s="129">
        <f t="shared" si="61"/>
        <v>0</v>
      </c>
      <c r="AB94" s="216">
        <f t="shared" ref="AB94:AI94" si="62">AB95+AB99+AB100</f>
        <v>370.16463999999996</v>
      </c>
      <c r="AC94" s="282">
        <f t="shared" si="62"/>
        <v>347.8</v>
      </c>
      <c r="AD94" s="282">
        <f>AD95+AD99+AD100</f>
        <v>15</v>
      </c>
      <c r="AE94" s="282">
        <f t="shared" si="62"/>
        <v>0</v>
      </c>
      <c r="AF94" s="282">
        <f t="shared" si="62"/>
        <v>0</v>
      </c>
      <c r="AG94" s="282">
        <f t="shared" si="62"/>
        <v>5.0999999999999996</v>
      </c>
      <c r="AH94" s="282">
        <f t="shared" si="62"/>
        <v>0</v>
      </c>
      <c r="AI94" s="282">
        <f t="shared" si="62"/>
        <v>2.26464</v>
      </c>
    </row>
    <row r="95" spans="1:35" ht="15" customHeight="1" x14ac:dyDescent="0.25">
      <c r="A95" s="18"/>
      <c r="B95" s="12" t="s">
        <v>463</v>
      </c>
      <c r="C95" s="237">
        <f t="shared" si="48"/>
        <v>264.39999999999998</v>
      </c>
      <c r="D95" s="198">
        <v>248.4</v>
      </c>
      <c r="E95" s="128">
        <f>E97+E98</f>
        <v>15</v>
      </c>
      <c r="F95" s="128">
        <f>F96</f>
        <v>0</v>
      </c>
      <c r="G95" s="128"/>
      <c r="H95" s="198">
        <v>1</v>
      </c>
      <c r="I95" s="128"/>
      <c r="J95" s="131">
        <f>'4 priedas_ nepanaudotos lėšos'!C20</f>
        <v>0</v>
      </c>
      <c r="K95" s="136">
        <f t="shared" si="49"/>
        <v>0</v>
      </c>
      <c r="L95" s="197">
        <f t="shared" si="50"/>
        <v>0</v>
      </c>
      <c r="M95" s="197">
        <f t="shared" si="51"/>
        <v>0</v>
      </c>
      <c r="N95" s="198"/>
      <c r="O95" s="198"/>
      <c r="P95" s="128">
        <f>P97+P98</f>
        <v>0</v>
      </c>
      <c r="Q95" s="128">
        <f>Q97+Q98</f>
        <v>0</v>
      </c>
      <c r="R95" s="128">
        <f>R96</f>
        <v>0</v>
      </c>
      <c r="S95" s="128"/>
      <c r="T95" s="128"/>
      <c r="U95" s="128"/>
      <c r="V95" s="198"/>
      <c r="W95" s="198"/>
      <c r="X95" s="128"/>
      <c r="Y95" s="128"/>
      <c r="Z95" s="131">
        <f>'4 priedas_ nepanaudotos lėšos'!S20</f>
        <v>0</v>
      </c>
      <c r="AA95" s="131">
        <f>'4 priedas_ nepanaudotos lėšos'!T20</f>
        <v>0</v>
      </c>
      <c r="AB95" s="7">
        <f t="shared" ref="AB95:AB101" si="63">AC95+AD95+AE95+AF95+AG95+AH95+AI95</f>
        <v>264.39999999999998</v>
      </c>
      <c r="AC95" s="283">
        <f t="shared" ref="AC95:AC97" si="64">D95+N95-O95</f>
        <v>248.4</v>
      </c>
      <c r="AD95" s="283">
        <f t="shared" ref="AD95:AD97" si="65">E95+P95-Q95</f>
        <v>15</v>
      </c>
      <c r="AE95" s="283">
        <f t="shared" ref="AE95:AE97" si="66">F95+R95-S95</f>
        <v>0</v>
      </c>
      <c r="AF95" s="283">
        <f t="shared" ref="AF95:AF97" si="67">G95+T95-U95</f>
        <v>0</v>
      </c>
      <c r="AG95" s="283">
        <f t="shared" ref="AG95:AG97" si="68">H95+V95-W95</f>
        <v>1</v>
      </c>
      <c r="AH95" s="283">
        <f t="shared" ref="AH95:AH97" si="69">I95+X95-Y95</f>
        <v>0</v>
      </c>
      <c r="AI95" s="283">
        <f t="shared" ref="AI95:AI97" si="70">J95+Z95</f>
        <v>0</v>
      </c>
    </row>
    <row r="96" spans="1:35" ht="39" hidden="1" x14ac:dyDescent="0.25">
      <c r="A96" s="18"/>
      <c r="B96" s="19" t="s">
        <v>340</v>
      </c>
      <c r="C96" s="237">
        <f t="shared" si="48"/>
        <v>0</v>
      </c>
      <c r="D96" s="128"/>
      <c r="E96" s="128"/>
      <c r="F96" s="198"/>
      <c r="G96" s="128"/>
      <c r="H96" s="128"/>
      <c r="I96" s="128"/>
      <c r="J96" s="131"/>
      <c r="K96" s="136">
        <f t="shared" si="49"/>
        <v>0</v>
      </c>
      <c r="L96" s="197">
        <f t="shared" si="50"/>
        <v>0</v>
      </c>
      <c r="M96" s="197">
        <f t="shared" si="51"/>
        <v>0</v>
      </c>
      <c r="N96" s="128"/>
      <c r="O96" s="128"/>
      <c r="P96" s="128"/>
      <c r="Q96" s="128"/>
      <c r="R96" s="198"/>
      <c r="S96" s="198"/>
      <c r="T96" s="128"/>
      <c r="U96" s="128"/>
      <c r="V96" s="128"/>
      <c r="W96" s="128"/>
      <c r="X96" s="128"/>
      <c r="Y96" s="128"/>
      <c r="Z96" s="131"/>
      <c r="AA96" s="131"/>
      <c r="AB96" s="297">
        <f t="shared" si="63"/>
        <v>0</v>
      </c>
      <c r="AC96" s="283">
        <f t="shared" si="64"/>
        <v>0</v>
      </c>
      <c r="AD96" s="283">
        <f t="shared" si="65"/>
        <v>0</v>
      </c>
      <c r="AE96" s="283">
        <f t="shared" si="66"/>
        <v>0</v>
      </c>
      <c r="AF96" s="283">
        <f t="shared" si="67"/>
        <v>0</v>
      </c>
      <c r="AG96" s="283">
        <f t="shared" si="68"/>
        <v>0</v>
      </c>
      <c r="AH96" s="283">
        <f t="shared" si="69"/>
        <v>0</v>
      </c>
      <c r="AI96" s="283">
        <f t="shared" si="70"/>
        <v>0</v>
      </c>
    </row>
    <row r="97" spans="1:35" s="35" customFormat="1" ht="15" customHeight="1" x14ac:dyDescent="0.25">
      <c r="A97" s="86"/>
      <c r="B97" s="19" t="s">
        <v>192</v>
      </c>
      <c r="C97" s="137">
        <f t="shared" si="48"/>
        <v>15</v>
      </c>
      <c r="D97" s="141"/>
      <c r="E97" s="208">
        <v>15</v>
      </c>
      <c r="F97" s="141"/>
      <c r="G97" s="141"/>
      <c r="H97" s="141"/>
      <c r="I97" s="141"/>
      <c r="J97" s="132"/>
      <c r="K97" s="136">
        <f t="shared" si="49"/>
        <v>0</v>
      </c>
      <c r="L97" s="197">
        <f t="shared" si="50"/>
        <v>0</v>
      </c>
      <c r="M97" s="197">
        <f t="shared" si="51"/>
        <v>0</v>
      </c>
      <c r="N97" s="141"/>
      <c r="O97" s="141"/>
      <c r="P97" s="208"/>
      <c r="Q97" s="208"/>
      <c r="R97" s="141"/>
      <c r="S97" s="141"/>
      <c r="T97" s="141"/>
      <c r="U97" s="141"/>
      <c r="V97" s="141"/>
      <c r="W97" s="141"/>
      <c r="X97" s="141"/>
      <c r="Y97" s="141"/>
      <c r="Z97" s="132"/>
      <c r="AA97" s="132"/>
      <c r="AB97" s="297">
        <f t="shared" si="63"/>
        <v>15</v>
      </c>
      <c r="AC97" s="283">
        <f t="shared" si="64"/>
        <v>0</v>
      </c>
      <c r="AD97" s="283">
        <f t="shared" si="65"/>
        <v>15</v>
      </c>
      <c r="AE97" s="283">
        <f t="shared" si="66"/>
        <v>0</v>
      </c>
      <c r="AF97" s="283">
        <f t="shared" si="67"/>
        <v>0</v>
      </c>
      <c r="AG97" s="283">
        <f t="shared" si="68"/>
        <v>0</v>
      </c>
      <c r="AH97" s="283">
        <f t="shared" si="69"/>
        <v>0</v>
      </c>
      <c r="AI97" s="283">
        <f t="shared" si="70"/>
        <v>0</v>
      </c>
    </row>
    <row r="98" spans="1:35" s="35" customFormat="1" ht="15" hidden="1" customHeight="1" x14ac:dyDescent="0.25">
      <c r="A98" s="86"/>
      <c r="B98" s="21" t="s">
        <v>151</v>
      </c>
      <c r="C98" s="137">
        <f t="shared" si="48"/>
        <v>0</v>
      </c>
      <c r="D98" s="141"/>
      <c r="E98" s="141"/>
      <c r="F98" s="141"/>
      <c r="G98" s="141"/>
      <c r="H98" s="141"/>
      <c r="I98" s="141"/>
      <c r="J98" s="132"/>
      <c r="K98" s="136">
        <f t="shared" si="49"/>
        <v>0</v>
      </c>
      <c r="L98" s="197">
        <f t="shared" si="50"/>
        <v>0</v>
      </c>
      <c r="M98" s="197">
        <f t="shared" si="51"/>
        <v>0</v>
      </c>
      <c r="N98" s="141"/>
      <c r="O98" s="141"/>
      <c r="P98" s="141"/>
      <c r="Q98" s="141"/>
      <c r="R98" s="141"/>
      <c r="S98" s="141"/>
      <c r="T98" s="141"/>
      <c r="U98" s="141"/>
      <c r="V98" s="141"/>
      <c r="W98" s="141"/>
      <c r="X98" s="141"/>
      <c r="Y98" s="141"/>
      <c r="Z98" s="132"/>
      <c r="AA98" s="132"/>
      <c r="AB98" s="215">
        <f t="shared" si="63"/>
        <v>0</v>
      </c>
      <c r="AC98" s="284">
        <f t="shared" ref="AC98:AC101" si="71">D98+N98</f>
        <v>0</v>
      </c>
      <c r="AD98" s="284">
        <f t="shared" ref="AD98:AD101" si="72">E98+P98</f>
        <v>0</v>
      </c>
      <c r="AE98" s="284">
        <f t="shared" ref="AE98:AE101" si="73">F98+R98</f>
        <v>0</v>
      </c>
      <c r="AF98" s="284">
        <f t="shared" ref="AF98:AF101" si="74">G98+T98</f>
        <v>0</v>
      </c>
      <c r="AG98" s="284">
        <f t="shared" ref="AG98:AG101" si="75">H98+V98</f>
        <v>0</v>
      </c>
      <c r="AH98" s="284">
        <f t="shared" ref="AH98:AH101" si="76">I98+X98</f>
        <v>0</v>
      </c>
      <c r="AI98" s="284">
        <f t="shared" ref="AI98:AI101" si="77">J98+Z98</f>
        <v>0</v>
      </c>
    </row>
    <row r="99" spans="1:35" ht="15" customHeight="1" x14ac:dyDescent="0.25">
      <c r="A99" s="8"/>
      <c r="B99" s="5" t="s">
        <v>458</v>
      </c>
      <c r="C99" s="238">
        <f t="shared" si="48"/>
        <v>105.76464</v>
      </c>
      <c r="D99" s="198">
        <v>99.4</v>
      </c>
      <c r="E99" s="128"/>
      <c r="F99" s="128"/>
      <c r="G99" s="128"/>
      <c r="H99" s="198">
        <v>4.0999999999999996</v>
      </c>
      <c r="I99" s="128"/>
      <c r="J99" s="131">
        <f>'4 priedas_ nepanaudotos lėšos'!C21</f>
        <v>2.26464</v>
      </c>
      <c r="K99" s="136">
        <f t="shared" si="49"/>
        <v>0</v>
      </c>
      <c r="L99" s="197">
        <f t="shared" si="50"/>
        <v>0</v>
      </c>
      <c r="M99" s="197">
        <f t="shared" si="51"/>
        <v>0</v>
      </c>
      <c r="N99" s="198"/>
      <c r="O99" s="198"/>
      <c r="P99" s="128"/>
      <c r="Q99" s="128"/>
      <c r="R99" s="128"/>
      <c r="S99" s="128"/>
      <c r="T99" s="128"/>
      <c r="U99" s="128"/>
      <c r="V99" s="198"/>
      <c r="W99" s="198"/>
      <c r="X99" s="128"/>
      <c r="Y99" s="128"/>
      <c r="Z99" s="131">
        <f>'4 priedas_ nepanaudotos lėšos'!J21</f>
        <v>0</v>
      </c>
      <c r="AA99" s="131">
        <f>'4 priedas_ nepanaudotos lėšos'!K21</f>
        <v>0</v>
      </c>
      <c r="AB99" s="140">
        <f t="shared" si="63"/>
        <v>105.76464</v>
      </c>
      <c r="AC99" s="283">
        <f t="shared" ref="AC99" si="78">D99+N99-O99</f>
        <v>99.4</v>
      </c>
      <c r="AD99" s="283">
        <f t="shared" ref="AD99" si="79">E99+P99-Q99</f>
        <v>0</v>
      </c>
      <c r="AE99" s="283">
        <f t="shared" ref="AE99" si="80">F99+R99-S99</f>
        <v>0</v>
      </c>
      <c r="AF99" s="283">
        <f t="shared" ref="AF99" si="81">G99+T99-U99</f>
        <v>0</v>
      </c>
      <c r="AG99" s="283">
        <f t="shared" ref="AG99" si="82">H99+V99-W99</f>
        <v>4.0999999999999996</v>
      </c>
      <c r="AH99" s="283">
        <f t="shared" ref="AH99" si="83">I99+X99-Y99</f>
        <v>0</v>
      </c>
      <c r="AI99" s="283">
        <f t="shared" si="77"/>
        <v>2.26464</v>
      </c>
    </row>
    <row r="100" spans="1:35" ht="15" hidden="1" customHeight="1" x14ac:dyDescent="0.25">
      <c r="A100" s="8"/>
      <c r="B100" s="10" t="s">
        <v>234</v>
      </c>
      <c r="C100" s="238">
        <f t="shared" si="48"/>
        <v>0</v>
      </c>
      <c r="D100" s="128"/>
      <c r="E100" s="128">
        <f t="shared" ref="E100" si="84">E101</f>
        <v>0</v>
      </c>
      <c r="F100" s="128"/>
      <c r="G100" s="128"/>
      <c r="H100" s="128"/>
      <c r="I100" s="128"/>
      <c r="J100" s="131"/>
      <c r="K100" s="136">
        <f t="shared" si="49"/>
        <v>0</v>
      </c>
      <c r="L100" s="197">
        <f t="shared" si="50"/>
        <v>0</v>
      </c>
      <c r="M100" s="197">
        <f t="shared" si="51"/>
        <v>0</v>
      </c>
      <c r="N100" s="128"/>
      <c r="O100" s="128"/>
      <c r="P100" s="128">
        <f t="shared" ref="P100:Q100" si="85">P101</f>
        <v>0</v>
      </c>
      <c r="Q100" s="128">
        <f t="shared" si="85"/>
        <v>0</v>
      </c>
      <c r="R100" s="128"/>
      <c r="S100" s="128"/>
      <c r="T100" s="128"/>
      <c r="U100" s="128"/>
      <c r="V100" s="128"/>
      <c r="W100" s="128"/>
      <c r="X100" s="128"/>
      <c r="Y100" s="128"/>
      <c r="Z100" s="131"/>
      <c r="AA100" s="131"/>
      <c r="AB100" s="140">
        <f t="shared" si="63"/>
        <v>0</v>
      </c>
      <c r="AC100" s="283">
        <f t="shared" si="71"/>
        <v>0</v>
      </c>
      <c r="AD100" s="283">
        <f t="shared" si="72"/>
        <v>0</v>
      </c>
      <c r="AE100" s="283">
        <f t="shared" si="73"/>
        <v>0</v>
      </c>
      <c r="AF100" s="283">
        <f t="shared" si="74"/>
        <v>0</v>
      </c>
      <c r="AG100" s="283">
        <f t="shared" si="75"/>
        <v>0</v>
      </c>
      <c r="AH100" s="283">
        <f t="shared" si="76"/>
        <v>0</v>
      </c>
      <c r="AI100" s="283">
        <f t="shared" si="77"/>
        <v>0</v>
      </c>
    </row>
    <row r="101" spans="1:35" s="35" customFormat="1" ht="15" hidden="1" customHeight="1" x14ac:dyDescent="0.25">
      <c r="A101" s="87"/>
      <c r="B101" s="21" t="s">
        <v>150</v>
      </c>
      <c r="C101" s="139">
        <f t="shared" si="48"/>
        <v>0</v>
      </c>
      <c r="D101" s="141"/>
      <c r="E101" s="141"/>
      <c r="F101" s="141"/>
      <c r="G101" s="141"/>
      <c r="H101" s="141"/>
      <c r="I101" s="141"/>
      <c r="J101" s="132"/>
      <c r="K101" s="136">
        <f t="shared" si="49"/>
        <v>0</v>
      </c>
      <c r="L101" s="197">
        <f t="shared" si="50"/>
        <v>0</v>
      </c>
      <c r="M101" s="197">
        <f t="shared" si="51"/>
        <v>0</v>
      </c>
      <c r="N101" s="141"/>
      <c r="O101" s="141"/>
      <c r="P101" s="141"/>
      <c r="Q101" s="141"/>
      <c r="R101" s="141"/>
      <c r="S101" s="141"/>
      <c r="T101" s="141"/>
      <c r="U101" s="141"/>
      <c r="V101" s="141"/>
      <c r="W101" s="141"/>
      <c r="X101" s="141"/>
      <c r="Y101" s="141"/>
      <c r="Z101" s="132"/>
      <c r="AA101" s="132"/>
      <c r="AB101" s="148">
        <f t="shared" si="63"/>
        <v>0</v>
      </c>
      <c r="AC101" s="284">
        <f t="shared" si="71"/>
        <v>0</v>
      </c>
      <c r="AD101" s="284">
        <f t="shared" si="72"/>
        <v>0</v>
      </c>
      <c r="AE101" s="284">
        <f t="shared" si="73"/>
        <v>0</v>
      </c>
      <c r="AF101" s="284">
        <f t="shared" si="74"/>
        <v>0</v>
      </c>
      <c r="AG101" s="284">
        <f t="shared" si="75"/>
        <v>0</v>
      </c>
      <c r="AH101" s="284">
        <f t="shared" si="76"/>
        <v>0</v>
      </c>
      <c r="AI101" s="284">
        <f t="shared" si="77"/>
        <v>0</v>
      </c>
    </row>
    <row r="102" spans="1:35" ht="15" customHeight="1" x14ac:dyDescent="0.25">
      <c r="A102" s="3" t="s">
        <v>7</v>
      </c>
      <c r="B102" s="72" t="s">
        <v>235</v>
      </c>
      <c r="C102" s="236">
        <f t="shared" si="48"/>
        <v>287.00815000000006</v>
      </c>
      <c r="D102" s="129">
        <f t="shared" ref="D102:Y102" si="86">D103+D106+D107</f>
        <v>271.10000000000002</v>
      </c>
      <c r="E102" s="129">
        <f t="shared" si="86"/>
        <v>14.6</v>
      </c>
      <c r="F102" s="129">
        <f t="shared" si="86"/>
        <v>0</v>
      </c>
      <c r="G102" s="129">
        <f t="shared" si="86"/>
        <v>0</v>
      </c>
      <c r="H102" s="129">
        <f t="shared" si="86"/>
        <v>0.79999999999999993</v>
      </c>
      <c r="I102" s="129">
        <f t="shared" si="86"/>
        <v>0</v>
      </c>
      <c r="J102" s="129">
        <f t="shared" si="86"/>
        <v>0.50814999999999999</v>
      </c>
      <c r="K102" s="136">
        <f t="shared" si="49"/>
        <v>0</v>
      </c>
      <c r="L102" s="197">
        <f t="shared" si="50"/>
        <v>0</v>
      </c>
      <c r="M102" s="197">
        <f t="shared" si="51"/>
        <v>0</v>
      </c>
      <c r="N102" s="129">
        <f t="shared" si="86"/>
        <v>0</v>
      </c>
      <c r="O102" s="129">
        <f t="shared" si="86"/>
        <v>0</v>
      </c>
      <c r="P102" s="129">
        <f t="shared" si="86"/>
        <v>0</v>
      </c>
      <c r="Q102" s="129">
        <f t="shared" si="86"/>
        <v>0</v>
      </c>
      <c r="R102" s="129">
        <f t="shared" si="86"/>
        <v>0</v>
      </c>
      <c r="S102" s="129">
        <f t="shared" si="86"/>
        <v>0</v>
      </c>
      <c r="T102" s="129">
        <f t="shared" si="86"/>
        <v>0</v>
      </c>
      <c r="U102" s="129">
        <f t="shared" si="86"/>
        <v>0</v>
      </c>
      <c r="V102" s="129">
        <f t="shared" si="86"/>
        <v>0</v>
      </c>
      <c r="W102" s="129">
        <f t="shared" si="86"/>
        <v>0</v>
      </c>
      <c r="X102" s="129">
        <f t="shared" si="86"/>
        <v>0</v>
      </c>
      <c r="Y102" s="129">
        <f t="shared" si="86"/>
        <v>0</v>
      </c>
      <c r="Z102" s="129">
        <f t="shared" ref="Z102:AA102" si="87">Z103+Z106+Z107</f>
        <v>0</v>
      </c>
      <c r="AA102" s="129">
        <f t="shared" si="87"/>
        <v>0</v>
      </c>
      <c r="AB102" s="216">
        <f t="shared" ref="AB102:AC102" si="88">AB103+AB106+AB107</f>
        <v>287.00815</v>
      </c>
      <c r="AC102" s="282">
        <f t="shared" si="88"/>
        <v>271.10000000000002</v>
      </c>
      <c r="AD102" s="282">
        <f>AD103+AD106+AD107</f>
        <v>14.6</v>
      </c>
      <c r="AE102" s="282">
        <f t="shared" ref="AE102:AI102" si="89">AE103+AE106+AE107</f>
        <v>0</v>
      </c>
      <c r="AF102" s="282">
        <f t="shared" si="89"/>
        <v>0</v>
      </c>
      <c r="AG102" s="282">
        <f t="shared" si="89"/>
        <v>0.79999999999999993</v>
      </c>
      <c r="AH102" s="282">
        <f t="shared" si="89"/>
        <v>0</v>
      </c>
      <c r="AI102" s="282">
        <f t="shared" si="89"/>
        <v>0.50814999999999999</v>
      </c>
    </row>
    <row r="103" spans="1:35" ht="15" customHeight="1" x14ac:dyDescent="0.25">
      <c r="A103" s="8"/>
      <c r="B103" s="12" t="s">
        <v>463</v>
      </c>
      <c r="C103" s="237">
        <f t="shared" si="48"/>
        <v>173.2</v>
      </c>
      <c r="D103" s="198">
        <v>158.5</v>
      </c>
      <c r="E103" s="128">
        <f>E104+E105</f>
        <v>14.6</v>
      </c>
      <c r="F103" s="128"/>
      <c r="G103" s="128"/>
      <c r="H103" s="198">
        <v>0.1</v>
      </c>
      <c r="I103" s="128"/>
      <c r="J103" s="131"/>
      <c r="K103" s="136">
        <f t="shared" si="49"/>
        <v>0</v>
      </c>
      <c r="L103" s="197">
        <f t="shared" si="50"/>
        <v>0</v>
      </c>
      <c r="M103" s="197">
        <f t="shared" si="51"/>
        <v>0</v>
      </c>
      <c r="N103" s="198"/>
      <c r="O103" s="198"/>
      <c r="P103" s="128">
        <f>P104+P105</f>
        <v>0</v>
      </c>
      <c r="Q103" s="128">
        <f>Q104+Q105</f>
        <v>0</v>
      </c>
      <c r="R103" s="128"/>
      <c r="S103" s="128"/>
      <c r="T103" s="128"/>
      <c r="U103" s="128"/>
      <c r="V103" s="198"/>
      <c r="W103" s="198"/>
      <c r="X103" s="128"/>
      <c r="Y103" s="128"/>
      <c r="Z103" s="131"/>
      <c r="AA103" s="131"/>
      <c r="AB103" s="7">
        <f t="shared" ref="AB103:AB108" si="90">AC103+AD103+AE103+AF103+AG103+AH103+AI103</f>
        <v>173.2</v>
      </c>
      <c r="AC103" s="283">
        <f t="shared" ref="AC103:AC104" si="91">D103+N103-O103</f>
        <v>158.5</v>
      </c>
      <c r="AD103" s="283">
        <f t="shared" ref="AD103:AD104" si="92">E103+P103-Q103</f>
        <v>14.6</v>
      </c>
      <c r="AE103" s="283">
        <f t="shared" ref="AE103:AE104" si="93">F103+R103-S103</f>
        <v>0</v>
      </c>
      <c r="AF103" s="283">
        <f t="shared" ref="AF103:AF104" si="94">G103+T103-U103</f>
        <v>0</v>
      </c>
      <c r="AG103" s="283">
        <f t="shared" ref="AG103:AG104" si="95">H103+V103-W103</f>
        <v>0.1</v>
      </c>
      <c r="AH103" s="283">
        <f t="shared" ref="AH103:AH104" si="96">I103+X103-Y103</f>
        <v>0</v>
      </c>
      <c r="AI103" s="283">
        <f t="shared" ref="AI103:AI104" si="97">J103+Z103</f>
        <v>0</v>
      </c>
    </row>
    <row r="104" spans="1:35" ht="15" customHeight="1" x14ac:dyDescent="0.25">
      <c r="A104" s="8"/>
      <c r="B104" s="19" t="s">
        <v>192</v>
      </c>
      <c r="C104" s="137">
        <f t="shared" si="48"/>
        <v>14.6</v>
      </c>
      <c r="D104" s="141"/>
      <c r="E104" s="208">
        <v>14.6</v>
      </c>
      <c r="F104" s="141"/>
      <c r="G104" s="141"/>
      <c r="H104" s="141"/>
      <c r="I104" s="141"/>
      <c r="J104" s="132"/>
      <c r="K104" s="136">
        <f t="shared" si="49"/>
        <v>0</v>
      </c>
      <c r="L104" s="197">
        <f t="shared" si="50"/>
        <v>0</v>
      </c>
      <c r="M104" s="197">
        <f t="shared" si="51"/>
        <v>0</v>
      </c>
      <c r="N104" s="141"/>
      <c r="O104" s="141"/>
      <c r="P104" s="208"/>
      <c r="Q104" s="208"/>
      <c r="R104" s="141"/>
      <c r="S104" s="141"/>
      <c r="T104" s="141"/>
      <c r="U104" s="141"/>
      <c r="V104" s="141"/>
      <c r="W104" s="141"/>
      <c r="X104" s="141"/>
      <c r="Y104" s="141"/>
      <c r="Z104" s="132"/>
      <c r="AA104" s="132"/>
      <c r="AB104" s="297">
        <f t="shared" si="90"/>
        <v>14.6</v>
      </c>
      <c r="AC104" s="283">
        <f t="shared" si="91"/>
        <v>0</v>
      </c>
      <c r="AD104" s="283">
        <f t="shared" si="92"/>
        <v>14.6</v>
      </c>
      <c r="AE104" s="283">
        <f t="shared" si="93"/>
        <v>0</v>
      </c>
      <c r="AF104" s="283">
        <f t="shared" si="94"/>
        <v>0</v>
      </c>
      <c r="AG104" s="283">
        <f t="shared" si="95"/>
        <v>0</v>
      </c>
      <c r="AH104" s="283">
        <f t="shared" si="96"/>
        <v>0</v>
      </c>
      <c r="AI104" s="283">
        <f t="shared" si="97"/>
        <v>0</v>
      </c>
    </row>
    <row r="105" spans="1:35" ht="15" hidden="1" customHeight="1" x14ac:dyDescent="0.25">
      <c r="A105" s="8"/>
      <c r="B105" s="21" t="s">
        <v>151</v>
      </c>
      <c r="C105" s="137">
        <f t="shared" si="48"/>
        <v>0</v>
      </c>
      <c r="D105" s="141"/>
      <c r="E105" s="141"/>
      <c r="F105" s="141"/>
      <c r="G105" s="141"/>
      <c r="H105" s="141"/>
      <c r="I105" s="141"/>
      <c r="J105" s="132"/>
      <c r="K105" s="136">
        <f t="shared" si="49"/>
        <v>0</v>
      </c>
      <c r="L105" s="197">
        <f t="shared" si="50"/>
        <v>0</v>
      </c>
      <c r="M105" s="197">
        <f t="shared" si="51"/>
        <v>0</v>
      </c>
      <c r="N105" s="141"/>
      <c r="O105" s="141"/>
      <c r="P105" s="141"/>
      <c r="Q105" s="141"/>
      <c r="R105" s="141"/>
      <c r="S105" s="141"/>
      <c r="T105" s="141"/>
      <c r="U105" s="141"/>
      <c r="V105" s="141"/>
      <c r="W105" s="141"/>
      <c r="X105" s="141"/>
      <c r="Y105" s="141"/>
      <c r="Z105" s="132"/>
      <c r="AA105" s="132"/>
      <c r="AB105" s="215">
        <f t="shared" si="90"/>
        <v>0</v>
      </c>
      <c r="AC105" s="284">
        <f t="shared" ref="AC105:AC108" si="98">D105+N105</f>
        <v>0</v>
      </c>
      <c r="AD105" s="284">
        <f t="shared" ref="AD105:AD108" si="99">E105+P105</f>
        <v>0</v>
      </c>
      <c r="AE105" s="284">
        <f t="shared" ref="AE105:AE108" si="100">F105+R105</f>
        <v>0</v>
      </c>
      <c r="AF105" s="284">
        <f t="shared" ref="AF105:AF108" si="101">G105+T105</f>
        <v>0</v>
      </c>
      <c r="AG105" s="284">
        <f t="shared" ref="AG105:AG108" si="102">H105+V105</f>
        <v>0</v>
      </c>
      <c r="AH105" s="284">
        <f t="shared" ref="AH105:AH108" si="103">I105+X105</f>
        <v>0</v>
      </c>
      <c r="AI105" s="284">
        <f t="shared" ref="AI105:AI108" si="104">J105+Z105</f>
        <v>0</v>
      </c>
    </row>
    <row r="106" spans="1:35" ht="15" customHeight="1" x14ac:dyDescent="0.25">
      <c r="A106" s="8"/>
      <c r="B106" s="5" t="s">
        <v>458</v>
      </c>
      <c r="C106" s="238">
        <f t="shared" si="48"/>
        <v>113.80815</v>
      </c>
      <c r="D106" s="198">
        <v>112.6</v>
      </c>
      <c r="E106" s="128"/>
      <c r="F106" s="128"/>
      <c r="G106" s="128"/>
      <c r="H106" s="198">
        <v>0.7</v>
      </c>
      <c r="I106" s="128"/>
      <c r="J106" s="131">
        <f>'4 priedas_ nepanaudotos lėšos'!C23</f>
        <v>0.50814999999999999</v>
      </c>
      <c r="K106" s="136">
        <f t="shared" si="49"/>
        <v>0</v>
      </c>
      <c r="L106" s="197">
        <f t="shared" si="50"/>
        <v>0</v>
      </c>
      <c r="M106" s="197">
        <f t="shared" si="51"/>
        <v>0</v>
      </c>
      <c r="N106" s="198"/>
      <c r="O106" s="198"/>
      <c r="P106" s="128"/>
      <c r="Q106" s="128"/>
      <c r="R106" s="128"/>
      <c r="S106" s="128"/>
      <c r="T106" s="128"/>
      <c r="U106" s="128"/>
      <c r="V106" s="198"/>
      <c r="W106" s="198"/>
      <c r="X106" s="128"/>
      <c r="Y106" s="128"/>
      <c r="Z106" s="131">
        <f>'4 priedas_ nepanaudotos lėšos'!J23</f>
        <v>0</v>
      </c>
      <c r="AA106" s="131">
        <f>'4 priedas_ nepanaudotos lėšos'!K23</f>
        <v>0</v>
      </c>
      <c r="AB106" s="140">
        <f t="shared" si="90"/>
        <v>113.80815</v>
      </c>
      <c r="AC106" s="283">
        <f t="shared" ref="AC106" si="105">D106+N106-O106</f>
        <v>112.6</v>
      </c>
      <c r="AD106" s="283">
        <f t="shared" ref="AD106" si="106">E106+P106-Q106</f>
        <v>0</v>
      </c>
      <c r="AE106" s="283">
        <f t="shared" ref="AE106" si="107">F106+R106-S106</f>
        <v>0</v>
      </c>
      <c r="AF106" s="283">
        <f t="shared" ref="AF106" si="108">G106+T106-U106</f>
        <v>0</v>
      </c>
      <c r="AG106" s="283">
        <f t="shared" ref="AG106" si="109">H106+V106-W106</f>
        <v>0.7</v>
      </c>
      <c r="AH106" s="283">
        <f t="shared" ref="AH106" si="110">I106+X106-Y106</f>
        <v>0</v>
      </c>
      <c r="AI106" s="283">
        <f t="shared" si="104"/>
        <v>0.50814999999999999</v>
      </c>
    </row>
    <row r="107" spans="1:35" ht="15" hidden="1" customHeight="1" x14ac:dyDescent="0.25">
      <c r="A107" s="8"/>
      <c r="B107" s="6" t="s">
        <v>234</v>
      </c>
      <c r="C107" s="238">
        <f t="shared" si="48"/>
        <v>0</v>
      </c>
      <c r="D107" s="128"/>
      <c r="E107" s="128">
        <f t="shared" ref="E107" si="111">E108</f>
        <v>0</v>
      </c>
      <c r="F107" s="128"/>
      <c r="G107" s="128"/>
      <c r="H107" s="128"/>
      <c r="I107" s="128"/>
      <c r="J107" s="131"/>
      <c r="K107" s="136">
        <f t="shared" si="49"/>
        <v>0</v>
      </c>
      <c r="L107" s="197">
        <f t="shared" si="50"/>
        <v>0</v>
      </c>
      <c r="M107" s="197">
        <f t="shared" si="51"/>
        <v>0</v>
      </c>
      <c r="N107" s="128"/>
      <c r="O107" s="128"/>
      <c r="P107" s="128">
        <f t="shared" ref="P107:Q107" si="112">P108</f>
        <v>0</v>
      </c>
      <c r="Q107" s="128">
        <f t="shared" si="112"/>
        <v>0</v>
      </c>
      <c r="R107" s="128"/>
      <c r="S107" s="128"/>
      <c r="T107" s="128"/>
      <c r="U107" s="128"/>
      <c r="V107" s="128"/>
      <c r="W107" s="128"/>
      <c r="X107" s="128"/>
      <c r="Y107" s="128"/>
      <c r="Z107" s="131"/>
      <c r="AA107" s="131"/>
      <c r="AB107" s="140">
        <f t="shared" si="90"/>
        <v>0</v>
      </c>
      <c r="AC107" s="283">
        <f t="shared" si="98"/>
        <v>0</v>
      </c>
      <c r="AD107" s="283">
        <f t="shared" si="99"/>
        <v>0</v>
      </c>
      <c r="AE107" s="283">
        <f t="shared" si="100"/>
        <v>0</v>
      </c>
      <c r="AF107" s="283">
        <f t="shared" si="101"/>
        <v>0</v>
      </c>
      <c r="AG107" s="283">
        <f t="shared" si="102"/>
        <v>0</v>
      </c>
      <c r="AH107" s="283">
        <f t="shared" si="103"/>
        <v>0</v>
      </c>
      <c r="AI107" s="283">
        <f t="shared" si="104"/>
        <v>0</v>
      </c>
    </row>
    <row r="108" spans="1:35" ht="15" hidden="1" customHeight="1" x14ac:dyDescent="0.25">
      <c r="A108" s="16"/>
      <c r="B108" s="22" t="s">
        <v>150</v>
      </c>
      <c r="C108" s="139">
        <f t="shared" si="48"/>
        <v>0</v>
      </c>
      <c r="D108" s="141"/>
      <c r="E108" s="141"/>
      <c r="F108" s="141"/>
      <c r="G108" s="141"/>
      <c r="H108" s="141"/>
      <c r="I108" s="141"/>
      <c r="J108" s="132"/>
      <c r="K108" s="136">
        <f t="shared" si="49"/>
        <v>0</v>
      </c>
      <c r="L108" s="197">
        <f t="shared" si="50"/>
        <v>0</v>
      </c>
      <c r="M108" s="197">
        <f t="shared" si="51"/>
        <v>0</v>
      </c>
      <c r="N108" s="141"/>
      <c r="O108" s="141"/>
      <c r="P108" s="141"/>
      <c r="Q108" s="141"/>
      <c r="R108" s="141"/>
      <c r="S108" s="141"/>
      <c r="T108" s="141"/>
      <c r="U108" s="141"/>
      <c r="V108" s="141"/>
      <c r="W108" s="141"/>
      <c r="X108" s="141"/>
      <c r="Y108" s="141"/>
      <c r="Z108" s="132"/>
      <c r="AA108" s="132"/>
      <c r="AB108" s="148">
        <f t="shared" si="90"/>
        <v>0</v>
      </c>
      <c r="AC108" s="284">
        <f t="shared" si="98"/>
        <v>0</v>
      </c>
      <c r="AD108" s="284">
        <f t="shared" si="99"/>
        <v>0</v>
      </c>
      <c r="AE108" s="284">
        <f t="shared" si="100"/>
        <v>0</v>
      </c>
      <c r="AF108" s="284">
        <f t="shared" si="101"/>
        <v>0</v>
      </c>
      <c r="AG108" s="284">
        <f t="shared" si="102"/>
        <v>0</v>
      </c>
      <c r="AH108" s="284">
        <f t="shared" si="103"/>
        <v>0</v>
      </c>
      <c r="AI108" s="284">
        <f t="shared" si="104"/>
        <v>0</v>
      </c>
    </row>
    <row r="109" spans="1:35" ht="15" customHeight="1" x14ac:dyDescent="0.25">
      <c r="A109" s="3" t="s">
        <v>8</v>
      </c>
      <c r="B109" s="72" t="s">
        <v>236</v>
      </c>
      <c r="C109" s="236">
        <f t="shared" si="48"/>
        <v>386.99074000000002</v>
      </c>
      <c r="D109" s="129">
        <f t="shared" ref="D109:Y109" si="113">D110+D113+D114</f>
        <v>346.2</v>
      </c>
      <c r="E109" s="129">
        <f t="shared" si="113"/>
        <v>14.7</v>
      </c>
      <c r="F109" s="129">
        <f t="shared" si="113"/>
        <v>0</v>
      </c>
      <c r="G109" s="129">
        <f t="shared" si="113"/>
        <v>0</v>
      </c>
      <c r="H109" s="129">
        <f t="shared" si="113"/>
        <v>12.299999999999999</v>
      </c>
      <c r="I109" s="129">
        <f t="shared" si="113"/>
        <v>0</v>
      </c>
      <c r="J109" s="129">
        <f t="shared" si="113"/>
        <v>13.790740000000001</v>
      </c>
      <c r="K109" s="136">
        <f t="shared" si="49"/>
        <v>0</v>
      </c>
      <c r="L109" s="197">
        <f t="shared" si="50"/>
        <v>0</v>
      </c>
      <c r="M109" s="197">
        <f t="shared" si="51"/>
        <v>0</v>
      </c>
      <c r="N109" s="129">
        <f t="shared" si="113"/>
        <v>0</v>
      </c>
      <c r="O109" s="129">
        <f t="shared" si="113"/>
        <v>0</v>
      </c>
      <c r="P109" s="129">
        <f t="shared" si="113"/>
        <v>0</v>
      </c>
      <c r="Q109" s="129">
        <f t="shared" si="113"/>
        <v>0</v>
      </c>
      <c r="R109" s="129">
        <f t="shared" si="113"/>
        <v>0</v>
      </c>
      <c r="S109" s="129">
        <f t="shared" si="113"/>
        <v>0</v>
      </c>
      <c r="T109" s="129">
        <f t="shared" si="113"/>
        <v>0</v>
      </c>
      <c r="U109" s="129">
        <f t="shared" si="113"/>
        <v>0</v>
      </c>
      <c r="V109" s="129">
        <f t="shared" si="113"/>
        <v>0</v>
      </c>
      <c r="W109" s="129">
        <f t="shared" si="113"/>
        <v>0</v>
      </c>
      <c r="X109" s="129">
        <f t="shared" si="113"/>
        <v>0</v>
      </c>
      <c r="Y109" s="129">
        <f t="shared" si="113"/>
        <v>0</v>
      </c>
      <c r="Z109" s="129">
        <f t="shared" ref="Z109:AA109" si="114">Z110+Z113+Z114</f>
        <v>0</v>
      </c>
      <c r="AA109" s="129">
        <f t="shared" si="114"/>
        <v>0</v>
      </c>
      <c r="AB109" s="216">
        <f t="shared" ref="AB109:AC109" si="115">AB110+AB113+AB114</f>
        <v>386.99073999999996</v>
      </c>
      <c r="AC109" s="282">
        <f t="shared" si="115"/>
        <v>346.2</v>
      </c>
      <c r="AD109" s="282">
        <f>AD110+AD113+AD114</f>
        <v>14.7</v>
      </c>
      <c r="AE109" s="282">
        <f t="shared" ref="AE109:AI109" si="116">AE110+AE113+AE114</f>
        <v>0</v>
      </c>
      <c r="AF109" s="282">
        <f t="shared" si="116"/>
        <v>0</v>
      </c>
      <c r="AG109" s="282">
        <f t="shared" si="116"/>
        <v>12.299999999999999</v>
      </c>
      <c r="AH109" s="282">
        <f t="shared" si="116"/>
        <v>0</v>
      </c>
      <c r="AI109" s="282">
        <f t="shared" si="116"/>
        <v>13.790740000000001</v>
      </c>
    </row>
    <row r="110" spans="1:35" ht="15" customHeight="1" x14ac:dyDescent="0.25">
      <c r="A110" s="8"/>
      <c r="B110" s="12" t="s">
        <v>463</v>
      </c>
      <c r="C110" s="237">
        <f t="shared" si="48"/>
        <v>303.59999999999997</v>
      </c>
      <c r="D110" s="198">
        <v>287.7</v>
      </c>
      <c r="E110" s="128">
        <f>E111+E112</f>
        <v>14.7</v>
      </c>
      <c r="F110" s="128"/>
      <c r="G110" s="128"/>
      <c r="H110" s="198">
        <v>1.2</v>
      </c>
      <c r="I110" s="128"/>
      <c r="J110" s="131">
        <f>'4 priedas_ nepanaudotos lėšos'!C25</f>
        <v>0</v>
      </c>
      <c r="K110" s="136">
        <f t="shared" si="49"/>
        <v>0</v>
      </c>
      <c r="L110" s="197">
        <f t="shared" si="50"/>
        <v>0</v>
      </c>
      <c r="M110" s="197">
        <f t="shared" si="51"/>
        <v>0</v>
      </c>
      <c r="N110" s="198"/>
      <c r="O110" s="198"/>
      <c r="P110" s="128">
        <f>P111+P112</f>
        <v>0</v>
      </c>
      <c r="Q110" s="128">
        <f>Q111+Q112</f>
        <v>0</v>
      </c>
      <c r="R110" s="128"/>
      <c r="S110" s="128"/>
      <c r="T110" s="128"/>
      <c r="U110" s="128"/>
      <c r="V110" s="198"/>
      <c r="W110" s="198"/>
      <c r="X110" s="128"/>
      <c r="Y110" s="128"/>
      <c r="Z110" s="131">
        <f>'4 priedas_ nepanaudotos lėšos'!S25</f>
        <v>0</v>
      </c>
      <c r="AA110" s="131">
        <f>'4 priedas_ nepanaudotos lėšos'!T25</f>
        <v>0</v>
      </c>
      <c r="AB110" s="7">
        <f t="shared" ref="AB110:AB115" si="117">AC110+AD110+AE110+AF110+AG110+AH110+AI110</f>
        <v>303.59999999999997</v>
      </c>
      <c r="AC110" s="283">
        <f t="shared" ref="AC110:AC111" si="118">D110+N110-O110</f>
        <v>287.7</v>
      </c>
      <c r="AD110" s="283">
        <f t="shared" ref="AD110:AD111" si="119">E110+P110-Q110</f>
        <v>14.7</v>
      </c>
      <c r="AE110" s="283">
        <f t="shared" ref="AE110:AE111" si="120">F110+R110-S110</f>
        <v>0</v>
      </c>
      <c r="AF110" s="283">
        <f t="shared" ref="AF110:AF111" si="121">G110+T110-U110</f>
        <v>0</v>
      </c>
      <c r="AG110" s="283">
        <f t="shared" ref="AG110:AG111" si="122">H110+V110-W110</f>
        <v>1.2</v>
      </c>
      <c r="AH110" s="283">
        <f t="shared" ref="AH110:AH111" si="123">I110+X110-Y110</f>
        <v>0</v>
      </c>
      <c r="AI110" s="283">
        <f t="shared" ref="AI110:AI111" si="124">J110+Z110</f>
        <v>0</v>
      </c>
    </row>
    <row r="111" spans="1:35" ht="15" customHeight="1" x14ac:dyDescent="0.25">
      <c r="A111" s="8"/>
      <c r="B111" s="19" t="s">
        <v>192</v>
      </c>
      <c r="C111" s="137">
        <f t="shared" si="48"/>
        <v>14.7</v>
      </c>
      <c r="D111" s="141"/>
      <c r="E111" s="208">
        <v>14.7</v>
      </c>
      <c r="F111" s="141"/>
      <c r="G111" s="141"/>
      <c r="H111" s="141"/>
      <c r="I111" s="141"/>
      <c r="J111" s="132"/>
      <c r="K111" s="136">
        <f t="shared" si="49"/>
        <v>0</v>
      </c>
      <c r="L111" s="197">
        <f t="shared" si="50"/>
        <v>0</v>
      </c>
      <c r="M111" s="197">
        <f t="shared" si="51"/>
        <v>0</v>
      </c>
      <c r="N111" s="141"/>
      <c r="O111" s="141"/>
      <c r="P111" s="208"/>
      <c r="Q111" s="208"/>
      <c r="R111" s="141"/>
      <c r="S111" s="141"/>
      <c r="T111" s="141"/>
      <c r="U111" s="141"/>
      <c r="V111" s="141"/>
      <c r="W111" s="141"/>
      <c r="X111" s="141"/>
      <c r="Y111" s="141"/>
      <c r="Z111" s="132"/>
      <c r="AA111" s="132"/>
      <c r="AB111" s="297">
        <f t="shared" si="117"/>
        <v>14.7</v>
      </c>
      <c r="AC111" s="283">
        <f t="shared" si="118"/>
        <v>0</v>
      </c>
      <c r="AD111" s="283">
        <f t="shared" si="119"/>
        <v>14.7</v>
      </c>
      <c r="AE111" s="283">
        <f t="shared" si="120"/>
        <v>0</v>
      </c>
      <c r="AF111" s="283">
        <f t="shared" si="121"/>
        <v>0</v>
      </c>
      <c r="AG111" s="283">
        <f t="shared" si="122"/>
        <v>0</v>
      </c>
      <c r="AH111" s="283">
        <f t="shared" si="123"/>
        <v>0</v>
      </c>
      <c r="AI111" s="283">
        <f t="shared" si="124"/>
        <v>0</v>
      </c>
    </row>
    <row r="112" spans="1:35" ht="15" hidden="1" customHeight="1" x14ac:dyDescent="0.25">
      <c r="A112" s="8"/>
      <c r="B112" s="21" t="s">
        <v>151</v>
      </c>
      <c r="C112" s="137">
        <f t="shared" si="48"/>
        <v>0</v>
      </c>
      <c r="D112" s="141"/>
      <c r="E112" s="141"/>
      <c r="F112" s="141"/>
      <c r="G112" s="141"/>
      <c r="H112" s="141"/>
      <c r="I112" s="141"/>
      <c r="J112" s="132"/>
      <c r="K112" s="136">
        <f t="shared" si="49"/>
        <v>0</v>
      </c>
      <c r="L112" s="197">
        <f t="shared" si="50"/>
        <v>0</v>
      </c>
      <c r="M112" s="197">
        <f t="shared" si="51"/>
        <v>0</v>
      </c>
      <c r="N112" s="141"/>
      <c r="O112" s="141"/>
      <c r="P112" s="141"/>
      <c r="Q112" s="141"/>
      <c r="R112" s="141"/>
      <c r="S112" s="141"/>
      <c r="T112" s="141"/>
      <c r="U112" s="141"/>
      <c r="V112" s="141"/>
      <c r="W112" s="141"/>
      <c r="X112" s="141"/>
      <c r="Y112" s="141"/>
      <c r="Z112" s="132"/>
      <c r="AA112" s="132"/>
      <c r="AB112" s="215">
        <f t="shared" si="117"/>
        <v>0</v>
      </c>
      <c r="AC112" s="284">
        <f t="shared" ref="AC112:AC115" si="125">D112+N112</f>
        <v>0</v>
      </c>
      <c r="AD112" s="284">
        <f t="shared" ref="AD112:AD115" si="126">E112+P112</f>
        <v>0</v>
      </c>
      <c r="AE112" s="284">
        <f t="shared" ref="AE112:AE115" si="127">F112+R112</f>
        <v>0</v>
      </c>
      <c r="AF112" s="284">
        <f t="shared" ref="AF112:AF115" si="128">G112+T112</f>
        <v>0</v>
      </c>
      <c r="AG112" s="284">
        <f t="shared" ref="AG112:AG115" si="129">H112+V112</f>
        <v>0</v>
      </c>
      <c r="AH112" s="284">
        <f t="shared" ref="AH112:AH115" si="130">I112+X112</f>
        <v>0</v>
      </c>
      <c r="AI112" s="284">
        <f t="shared" ref="AI112:AI115" si="131">J112+Z112</f>
        <v>0</v>
      </c>
    </row>
    <row r="113" spans="1:35" ht="15" customHeight="1" x14ac:dyDescent="0.25">
      <c r="A113" s="8"/>
      <c r="B113" s="7" t="s">
        <v>458</v>
      </c>
      <c r="C113" s="238">
        <f t="shared" si="48"/>
        <v>83.390739999999994</v>
      </c>
      <c r="D113" s="198">
        <v>58.5</v>
      </c>
      <c r="E113" s="128"/>
      <c r="F113" s="128"/>
      <c r="G113" s="128"/>
      <c r="H113" s="198">
        <v>11.1</v>
      </c>
      <c r="I113" s="128"/>
      <c r="J113" s="131">
        <f>'4 priedas_ nepanaudotos lėšos'!C26</f>
        <v>13.790740000000001</v>
      </c>
      <c r="K113" s="136">
        <f t="shared" si="49"/>
        <v>0</v>
      </c>
      <c r="L113" s="197">
        <f t="shared" si="50"/>
        <v>0</v>
      </c>
      <c r="M113" s="197">
        <f t="shared" si="51"/>
        <v>0</v>
      </c>
      <c r="N113" s="198"/>
      <c r="O113" s="198"/>
      <c r="P113" s="128"/>
      <c r="Q113" s="128"/>
      <c r="R113" s="128"/>
      <c r="S113" s="128"/>
      <c r="T113" s="128"/>
      <c r="U113" s="128"/>
      <c r="V113" s="198"/>
      <c r="W113" s="198"/>
      <c r="X113" s="128"/>
      <c r="Y113" s="128"/>
      <c r="Z113" s="131">
        <f>'4 priedas_ nepanaudotos lėšos'!J26</f>
        <v>0</v>
      </c>
      <c r="AA113" s="131">
        <f>'4 priedas_ nepanaudotos lėšos'!K26</f>
        <v>0</v>
      </c>
      <c r="AB113" s="140">
        <f t="shared" si="117"/>
        <v>83.390739999999994</v>
      </c>
      <c r="AC113" s="283">
        <f t="shared" ref="AC113" si="132">D113+N113-O113</f>
        <v>58.5</v>
      </c>
      <c r="AD113" s="283">
        <f t="shared" ref="AD113" si="133">E113+P113-Q113</f>
        <v>0</v>
      </c>
      <c r="AE113" s="283">
        <f t="shared" ref="AE113" si="134">F113+R113-S113</f>
        <v>0</v>
      </c>
      <c r="AF113" s="283">
        <f t="shared" ref="AF113" si="135">G113+T113-U113</f>
        <v>0</v>
      </c>
      <c r="AG113" s="283">
        <f t="shared" ref="AG113" si="136">H113+V113-W113</f>
        <v>11.1</v>
      </c>
      <c r="AH113" s="283">
        <f t="shared" ref="AH113" si="137">I113+X113-Y113</f>
        <v>0</v>
      </c>
      <c r="AI113" s="283">
        <f t="shared" si="131"/>
        <v>13.790740000000001</v>
      </c>
    </row>
    <row r="114" spans="1:35" ht="15" hidden="1" customHeight="1" x14ac:dyDescent="0.25">
      <c r="A114" s="8"/>
      <c r="B114" s="6" t="s">
        <v>234</v>
      </c>
      <c r="C114" s="238">
        <f t="shared" si="48"/>
        <v>0</v>
      </c>
      <c r="D114" s="128"/>
      <c r="E114" s="128">
        <f t="shared" ref="E114" si="138">E115</f>
        <v>0</v>
      </c>
      <c r="F114" s="128"/>
      <c r="G114" s="128"/>
      <c r="H114" s="128"/>
      <c r="I114" s="128"/>
      <c r="J114" s="131"/>
      <c r="K114" s="136">
        <f t="shared" si="49"/>
        <v>0</v>
      </c>
      <c r="L114" s="197">
        <f t="shared" si="50"/>
        <v>0</v>
      </c>
      <c r="M114" s="197">
        <f t="shared" si="51"/>
        <v>0</v>
      </c>
      <c r="N114" s="128"/>
      <c r="O114" s="128"/>
      <c r="P114" s="128">
        <f t="shared" ref="P114:Q114" si="139">P115</f>
        <v>0</v>
      </c>
      <c r="Q114" s="128">
        <f t="shared" si="139"/>
        <v>0</v>
      </c>
      <c r="R114" s="128"/>
      <c r="S114" s="128"/>
      <c r="T114" s="128"/>
      <c r="U114" s="128"/>
      <c r="V114" s="128"/>
      <c r="W114" s="128"/>
      <c r="X114" s="128"/>
      <c r="Y114" s="128"/>
      <c r="Z114" s="131"/>
      <c r="AA114" s="131"/>
      <c r="AB114" s="140">
        <f t="shared" si="117"/>
        <v>0</v>
      </c>
      <c r="AC114" s="283">
        <f t="shared" si="125"/>
        <v>0</v>
      </c>
      <c r="AD114" s="283">
        <f t="shared" si="126"/>
        <v>0</v>
      </c>
      <c r="AE114" s="283">
        <f t="shared" si="127"/>
        <v>0</v>
      </c>
      <c r="AF114" s="283">
        <f t="shared" si="128"/>
        <v>0</v>
      </c>
      <c r="AG114" s="283">
        <f t="shared" si="129"/>
        <v>0</v>
      </c>
      <c r="AH114" s="283">
        <f t="shared" si="130"/>
        <v>0</v>
      </c>
      <c r="AI114" s="283">
        <f t="shared" si="131"/>
        <v>0</v>
      </c>
    </row>
    <row r="115" spans="1:35" ht="15" hidden="1" customHeight="1" x14ac:dyDescent="0.25">
      <c r="A115" s="16"/>
      <c r="B115" s="22" t="s">
        <v>150</v>
      </c>
      <c r="C115" s="139">
        <f t="shared" si="48"/>
        <v>0</v>
      </c>
      <c r="D115" s="141"/>
      <c r="E115" s="141"/>
      <c r="F115" s="141"/>
      <c r="G115" s="141"/>
      <c r="H115" s="141"/>
      <c r="I115" s="141"/>
      <c r="J115" s="132"/>
      <c r="K115" s="136">
        <f t="shared" si="49"/>
        <v>0</v>
      </c>
      <c r="L115" s="197">
        <f t="shared" si="50"/>
        <v>0</v>
      </c>
      <c r="M115" s="197">
        <f t="shared" si="51"/>
        <v>0</v>
      </c>
      <c r="N115" s="141"/>
      <c r="O115" s="141"/>
      <c r="P115" s="141"/>
      <c r="Q115" s="141"/>
      <c r="R115" s="141"/>
      <c r="S115" s="141"/>
      <c r="T115" s="141"/>
      <c r="U115" s="141"/>
      <c r="V115" s="141"/>
      <c r="W115" s="141"/>
      <c r="X115" s="141"/>
      <c r="Y115" s="141"/>
      <c r="Z115" s="132"/>
      <c r="AA115" s="132"/>
      <c r="AB115" s="148">
        <f t="shared" si="117"/>
        <v>0</v>
      </c>
      <c r="AC115" s="284">
        <f t="shared" si="125"/>
        <v>0</v>
      </c>
      <c r="AD115" s="284">
        <f t="shared" si="126"/>
        <v>0</v>
      </c>
      <c r="AE115" s="284">
        <f t="shared" si="127"/>
        <v>0</v>
      </c>
      <c r="AF115" s="284">
        <f t="shared" si="128"/>
        <v>0</v>
      </c>
      <c r="AG115" s="284">
        <f t="shared" si="129"/>
        <v>0</v>
      </c>
      <c r="AH115" s="284">
        <f t="shared" si="130"/>
        <v>0</v>
      </c>
      <c r="AI115" s="284">
        <f t="shared" si="131"/>
        <v>0</v>
      </c>
    </row>
    <row r="116" spans="1:35" ht="15" customHeight="1" x14ac:dyDescent="0.25">
      <c r="A116" s="3" t="s">
        <v>9</v>
      </c>
      <c r="B116" s="72" t="s">
        <v>237</v>
      </c>
      <c r="C116" s="236">
        <f t="shared" si="48"/>
        <v>304.27861000000001</v>
      </c>
      <c r="D116" s="129">
        <f t="shared" ref="D116:Y116" si="140">D117+D120+D121</f>
        <v>288.5</v>
      </c>
      <c r="E116" s="129">
        <f t="shared" si="140"/>
        <v>11.9</v>
      </c>
      <c r="F116" s="129">
        <f t="shared" si="140"/>
        <v>0</v>
      </c>
      <c r="G116" s="129">
        <f t="shared" si="140"/>
        <v>0</v>
      </c>
      <c r="H116" s="129">
        <f t="shared" si="140"/>
        <v>2.8</v>
      </c>
      <c r="I116" s="129">
        <f t="shared" si="140"/>
        <v>0</v>
      </c>
      <c r="J116" s="129">
        <f t="shared" si="140"/>
        <v>1.0786100000000001</v>
      </c>
      <c r="K116" s="136">
        <f t="shared" si="49"/>
        <v>0</v>
      </c>
      <c r="L116" s="197">
        <f t="shared" si="50"/>
        <v>0</v>
      </c>
      <c r="M116" s="197">
        <f t="shared" si="51"/>
        <v>0</v>
      </c>
      <c r="N116" s="129">
        <f t="shared" si="140"/>
        <v>0</v>
      </c>
      <c r="O116" s="129">
        <f t="shared" si="140"/>
        <v>0</v>
      </c>
      <c r="P116" s="129">
        <f t="shared" si="140"/>
        <v>0</v>
      </c>
      <c r="Q116" s="129">
        <f t="shared" si="140"/>
        <v>0</v>
      </c>
      <c r="R116" s="129">
        <f t="shared" si="140"/>
        <v>0</v>
      </c>
      <c r="S116" s="129">
        <f t="shared" si="140"/>
        <v>0</v>
      </c>
      <c r="T116" s="129">
        <f t="shared" si="140"/>
        <v>0</v>
      </c>
      <c r="U116" s="129">
        <f t="shared" si="140"/>
        <v>0</v>
      </c>
      <c r="V116" s="129">
        <f t="shared" si="140"/>
        <v>0</v>
      </c>
      <c r="W116" s="129">
        <f t="shared" si="140"/>
        <v>0</v>
      </c>
      <c r="X116" s="129">
        <f t="shared" si="140"/>
        <v>0</v>
      </c>
      <c r="Y116" s="129">
        <f t="shared" si="140"/>
        <v>0</v>
      </c>
      <c r="Z116" s="129">
        <f t="shared" ref="Z116:AA116" si="141">Z117+Z120+Z121</f>
        <v>0</v>
      </c>
      <c r="AA116" s="129">
        <f t="shared" si="141"/>
        <v>0</v>
      </c>
      <c r="AB116" s="216">
        <f t="shared" ref="AB116:AC116" si="142">AB117+AB120+AB121</f>
        <v>304.27861000000001</v>
      </c>
      <c r="AC116" s="282">
        <f t="shared" si="142"/>
        <v>288.5</v>
      </c>
      <c r="AD116" s="282">
        <f>AD117+AD120+AD121</f>
        <v>11.9</v>
      </c>
      <c r="AE116" s="282">
        <f t="shared" ref="AE116:AI116" si="143">AE117+AE120+AE121</f>
        <v>0</v>
      </c>
      <c r="AF116" s="282">
        <f t="shared" si="143"/>
        <v>0</v>
      </c>
      <c r="AG116" s="282">
        <f t="shared" si="143"/>
        <v>2.8</v>
      </c>
      <c r="AH116" s="282">
        <f t="shared" si="143"/>
        <v>0</v>
      </c>
      <c r="AI116" s="282">
        <f t="shared" si="143"/>
        <v>1.0786100000000001</v>
      </c>
    </row>
    <row r="117" spans="1:35" ht="15" customHeight="1" x14ac:dyDescent="0.25">
      <c r="A117" s="8"/>
      <c r="B117" s="12" t="s">
        <v>463</v>
      </c>
      <c r="C117" s="237">
        <f t="shared" si="48"/>
        <v>242.6</v>
      </c>
      <c r="D117" s="198">
        <v>229</v>
      </c>
      <c r="E117" s="128">
        <f>E118+E119</f>
        <v>11.9</v>
      </c>
      <c r="F117" s="128"/>
      <c r="G117" s="128"/>
      <c r="H117" s="198">
        <v>1.7</v>
      </c>
      <c r="I117" s="128"/>
      <c r="J117" s="131">
        <f>'4 priedas_ nepanaudotos lėšos'!C28</f>
        <v>0</v>
      </c>
      <c r="K117" s="136">
        <f t="shared" si="49"/>
        <v>0</v>
      </c>
      <c r="L117" s="197">
        <f t="shared" si="50"/>
        <v>0</v>
      </c>
      <c r="M117" s="197">
        <f t="shared" si="51"/>
        <v>0</v>
      </c>
      <c r="N117" s="198"/>
      <c r="O117" s="198"/>
      <c r="P117" s="128">
        <f>P118+P119</f>
        <v>0</v>
      </c>
      <c r="Q117" s="128">
        <f>Q118+Q119</f>
        <v>0</v>
      </c>
      <c r="R117" s="128"/>
      <c r="S117" s="128"/>
      <c r="T117" s="128"/>
      <c r="U117" s="128"/>
      <c r="V117" s="198"/>
      <c r="W117" s="198"/>
      <c r="X117" s="128"/>
      <c r="Y117" s="128"/>
      <c r="Z117" s="131">
        <f>'4 priedas_ nepanaudotos lėšos'!S28</f>
        <v>0</v>
      </c>
      <c r="AA117" s="131">
        <f>'4 priedas_ nepanaudotos lėšos'!T28</f>
        <v>0</v>
      </c>
      <c r="AB117" s="7">
        <f t="shared" ref="AB117:AB122" si="144">AC117+AD117+AE117+AF117+AG117+AH117+AI117</f>
        <v>242.6</v>
      </c>
      <c r="AC117" s="283">
        <f t="shared" ref="AC117:AC118" si="145">D117+N117-O117</f>
        <v>229</v>
      </c>
      <c r="AD117" s="283">
        <f t="shared" ref="AD117:AD118" si="146">E117+P117-Q117</f>
        <v>11.9</v>
      </c>
      <c r="AE117" s="283">
        <f t="shared" ref="AE117:AE118" si="147">F117+R117-S117</f>
        <v>0</v>
      </c>
      <c r="AF117" s="283">
        <f t="shared" ref="AF117:AF118" si="148">G117+T117-U117</f>
        <v>0</v>
      </c>
      <c r="AG117" s="283">
        <f t="shared" ref="AG117:AG118" si="149">H117+V117-W117</f>
        <v>1.7</v>
      </c>
      <c r="AH117" s="283">
        <f t="shared" ref="AH117:AH118" si="150">I117+X117-Y117</f>
        <v>0</v>
      </c>
      <c r="AI117" s="283">
        <f t="shared" ref="AI117:AI118" si="151">J117+Z117</f>
        <v>0</v>
      </c>
    </row>
    <row r="118" spans="1:35" ht="15" customHeight="1" x14ac:dyDescent="0.25">
      <c r="A118" s="8"/>
      <c r="B118" s="19" t="s">
        <v>192</v>
      </c>
      <c r="C118" s="137">
        <f t="shared" si="48"/>
        <v>11.9</v>
      </c>
      <c r="D118" s="141"/>
      <c r="E118" s="208">
        <v>11.9</v>
      </c>
      <c r="F118" s="141"/>
      <c r="G118" s="141"/>
      <c r="H118" s="141"/>
      <c r="I118" s="141"/>
      <c r="J118" s="132"/>
      <c r="K118" s="136">
        <f t="shared" si="49"/>
        <v>0</v>
      </c>
      <c r="L118" s="197">
        <f t="shared" si="50"/>
        <v>0</v>
      </c>
      <c r="M118" s="197">
        <f t="shared" si="51"/>
        <v>0</v>
      </c>
      <c r="N118" s="141"/>
      <c r="O118" s="141"/>
      <c r="P118" s="208"/>
      <c r="Q118" s="208"/>
      <c r="R118" s="141"/>
      <c r="S118" s="141"/>
      <c r="T118" s="141"/>
      <c r="U118" s="141"/>
      <c r="V118" s="141"/>
      <c r="W118" s="141"/>
      <c r="X118" s="141"/>
      <c r="Y118" s="141"/>
      <c r="Z118" s="132"/>
      <c r="AA118" s="132"/>
      <c r="AB118" s="297">
        <f t="shared" si="144"/>
        <v>11.9</v>
      </c>
      <c r="AC118" s="283">
        <f t="shared" si="145"/>
        <v>0</v>
      </c>
      <c r="AD118" s="283">
        <f t="shared" si="146"/>
        <v>11.9</v>
      </c>
      <c r="AE118" s="283">
        <f t="shared" si="147"/>
        <v>0</v>
      </c>
      <c r="AF118" s="283">
        <f t="shared" si="148"/>
        <v>0</v>
      </c>
      <c r="AG118" s="283">
        <f t="shared" si="149"/>
        <v>0</v>
      </c>
      <c r="AH118" s="283">
        <f t="shared" si="150"/>
        <v>0</v>
      </c>
      <c r="AI118" s="283">
        <f t="shared" si="151"/>
        <v>0</v>
      </c>
    </row>
    <row r="119" spans="1:35" ht="15" hidden="1" customHeight="1" x14ac:dyDescent="0.25">
      <c r="A119" s="8"/>
      <c r="B119" s="21" t="s">
        <v>151</v>
      </c>
      <c r="C119" s="137">
        <f t="shared" si="48"/>
        <v>0</v>
      </c>
      <c r="D119" s="141"/>
      <c r="E119" s="141"/>
      <c r="F119" s="141"/>
      <c r="G119" s="141"/>
      <c r="H119" s="141"/>
      <c r="I119" s="141"/>
      <c r="J119" s="132"/>
      <c r="K119" s="136">
        <f t="shared" si="49"/>
        <v>0</v>
      </c>
      <c r="L119" s="197">
        <f t="shared" si="50"/>
        <v>0</v>
      </c>
      <c r="M119" s="197">
        <f t="shared" si="51"/>
        <v>0</v>
      </c>
      <c r="N119" s="141"/>
      <c r="O119" s="141"/>
      <c r="P119" s="141"/>
      <c r="Q119" s="141"/>
      <c r="R119" s="141"/>
      <c r="S119" s="141"/>
      <c r="T119" s="141"/>
      <c r="U119" s="141"/>
      <c r="V119" s="141"/>
      <c r="W119" s="141"/>
      <c r="X119" s="141"/>
      <c r="Y119" s="141"/>
      <c r="Z119" s="132"/>
      <c r="AA119" s="132"/>
      <c r="AB119" s="215">
        <f t="shared" si="144"/>
        <v>0</v>
      </c>
      <c r="AC119" s="284">
        <f t="shared" ref="AC119:AC122" si="152">D119+N119</f>
        <v>0</v>
      </c>
      <c r="AD119" s="284">
        <f t="shared" ref="AD119:AD122" si="153">E119+P119</f>
        <v>0</v>
      </c>
      <c r="AE119" s="284">
        <f t="shared" ref="AE119:AE122" si="154">F119+R119</f>
        <v>0</v>
      </c>
      <c r="AF119" s="284">
        <f t="shared" ref="AF119:AF122" si="155">G119+T119</f>
        <v>0</v>
      </c>
      <c r="AG119" s="284">
        <f t="shared" ref="AG119:AG122" si="156">H119+V119</f>
        <v>0</v>
      </c>
      <c r="AH119" s="284">
        <f t="shared" ref="AH119:AH122" si="157">I119+X119</f>
        <v>0</v>
      </c>
      <c r="AI119" s="284">
        <f t="shared" ref="AI119:AI122" si="158">J119+Z119</f>
        <v>0</v>
      </c>
    </row>
    <row r="120" spans="1:35" ht="15" customHeight="1" x14ac:dyDescent="0.25">
      <c r="A120" s="8"/>
      <c r="B120" s="7" t="s">
        <v>458</v>
      </c>
      <c r="C120" s="238">
        <f t="shared" si="48"/>
        <v>61.678609999999999</v>
      </c>
      <c r="D120" s="198">
        <v>59.5</v>
      </c>
      <c r="E120" s="128"/>
      <c r="F120" s="128"/>
      <c r="G120" s="128"/>
      <c r="H120" s="198">
        <v>1.1000000000000001</v>
      </c>
      <c r="I120" s="128"/>
      <c r="J120" s="131">
        <f>'4 priedas_ nepanaudotos lėšos'!C29</f>
        <v>1.0786100000000001</v>
      </c>
      <c r="K120" s="136">
        <f t="shared" si="49"/>
        <v>0</v>
      </c>
      <c r="L120" s="197">
        <f t="shared" si="50"/>
        <v>0</v>
      </c>
      <c r="M120" s="197">
        <f t="shared" si="51"/>
        <v>0</v>
      </c>
      <c r="N120" s="198"/>
      <c r="O120" s="198"/>
      <c r="P120" s="128"/>
      <c r="Q120" s="128"/>
      <c r="R120" s="128"/>
      <c r="S120" s="128"/>
      <c r="T120" s="128"/>
      <c r="U120" s="128"/>
      <c r="V120" s="198"/>
      <c r="W120" s="198"/>
      <c r="X120" s="128"/>
      <c r="Y120" s="128"/>
      <c r="Z120" s="131">
        <f>'4 priedas_ nepanaudotos lėšos'!J29</f>
        <v>0</v>
      </c>
      <c r="AA120" s="131">
        <f>'4 priedas_ nepanaudotos lėšos'!K29</f>
        <v>0</v>
      </c>
      <c r="AB120" s="140">
        <f t="shared" si="144"/>
        <v>61.678609999999999</v>
      </c>
      <c r="AC120" s="283">
        <f t="shared" ref="AC120" si="159">D120+N120-O120</f>
        <v>59.5</v>
      </c>
      <c r="AD120" s="283">
        <f t="shared" ref="AD120" si="160">E120+P120-Q120</f>
        <v>0</v>
      </c>
      <c r="AE120" s="283">
        <f t="shared" ref="AE120" si="161">F120+R120-S120</f>
        <v>0</v>
      </c>
      <c r="AF120" s="283">
        <f t="shared" ref="AF120" si="162">G120+T120-U120</f>
        <v>0</v>
      </c>
      <c r="AG120" s="283">
        <f t="shared" ref="AG120" si="163">H120+V120-W120</f>
        <v>1.1000000000000001</v>
      </c>
      <c r="AH120" s="283">
        <f t="shared" ref="AH120" si="164">I120+X120-Y120</f>
        <v>0</v>
      </c>
      <c r="AI120" s="283">
        <f t="shared" si="158"/>
        <v>1.0786100000000001</v>
      </c>
    </row>
    <row r="121" spans="1:35" ht="15" hidden="1" customHeight="1" x14ac:dyDescent="0.25">
      <c r="A121" s="8"/>
      <c r="B121" s="6" t="s">
        <v>234</v>
      </c>
      <c r="C121" s="238">
        <f t="shared" si="48"/>
        <v>0</v>
      </c>
      <c r="D121" s="128"/>
      <c r="E121" s="128">
        <f t="shared" ref="E121" si="165">E122</f>
        <v>0</v>
      </c>
      <c r="F121" s="128"/>
      <c r="G121" s="128"/>
      <c r="H121" s="128"/>
      <c r="I121" s="128"/>
      <c r="J121" s="131"/>
      <c r="K121" s="136">
        <f t="shared" si="49"/>
        <v>0</v>
      </c>
      <c r="L121" s="197">
        <f t="shared" si="50"/>
        <v>0</v>
      </c>
      <c r="M121" s="197">
        <f t="shared" si="51"/>
        <v>0</v>
      </c>
      <c r="N121" s="128"/>
      <c r="O121" s="128"/>
      <c r="P121" s="128">
        <f t="shared" ref="P121:Q121" si="166">P122</f>
        <v>0</v>
      </c>
      <c r="Q121" s="128">
        <f t="shared" si="166"/>
        <v>0</v>
      </c>
      <c r="R121" s="128"/>
      <c r="S121" s="128"/>
      <c r="T121" s="128"/>
      <c r="U121" s="128"/>
      <c r="V121" s="128"/>
      <c r="W121" s="128"/>
      <c r="X121" s="128"/>
      <c r="Y121" s="128"/>
      <c r="Z121" s="131"/>
      <c r="AA121" s="131"/>
      <c r="AB121" s="140">
        <f t="shared" si="144"/>
        <v>0</v>
      </c>
      <c r="AC121" s="283">
        <f t="shared" si="152"/>
        <v>0</v>
      </c>
      <c r="AD121" s="283">
        <f t="shared" si="153"/>
        <v>0</v>
      </c>
      <c r="AE121" s="283">
        <f t="shared" si="154"/>
        <v>0</v>
      </c>
      <c r="AF121" s="283">
        <f t="shared" si="155"/>
        <v>0</v>
      </c>
      <c r="AG121" s="283">
        <f t="shared" si="156"/>
        <v>0</v>
      </c>
      <c r="AH121" s="283">
        <f t="shared" si="157"/>
        <v>0</v>
      </c>
      <c r="AI121" s="283">
        <f t="shared" si="158"/>
        <v>0</v>
      </c>
    </row>
    <row r="122" spans="1:35" ht="15" hidden="1" customHeight="1" x14ac:dyDescent="0.25">
      <c r="A122" s="16"/>
      <c r="B122" s="22" t="s">
        <v>150</v>
      </c>
      <c r="C122" s="139">
        <f t="shared" si="48"/>
        <v>0</v>
      </c>
      <c r="D122" s="141"/>
      <c r="E122" s="141"/>
      <c r="F122" s="141"/>
      <c r="G122" s="141"/>
      <c r="H122" s="141"/>
      <c r="I122" s="141"/>
      <c r="J122" s="132"/>
      <c r="K122" s="136">
        <f t="shared" si="49"/>
        <v>0</v>
      </c>
      <c r="L122" s="197">
        <f t="shared" si="50"/>
        <v>0</v>
      </c>
      <c r="M122" s="197">
        <f t="shared" si="51"/>
        <v>0</v>
      </c>
      <c r="N122" s="141"/>
      <c r="O122" s="141"/>
      <c r="P122" s="141"/>
      <c r="Q122" s="141"/>
      <c r="R122" s="141"/>
      <c r="S122" s="141"/>
      <c r="T122" s="141"/>
      <c r="U122" s="141"/>
      <c r="V122" s="141"/>
      <c r="W122" s="141"/>
      <c r="X122" s="141"/>
      <c r="Y122" s="141"/>
      <c r="Z122" s="132"/>
      <c r="AA122" s="132"/>
      <c r="AB122" s="148">
        <f t="shared" si="144"/>
        <v>0</v>
      </c>
      <c r="AC122" s="284">
        <f t="shared" si="152"/>
        <v>0</v>
      </c>
      <c r="AD122" s="284">
        <f t="shared" si="153"/>
        <v>0</v>
      </c>
      <c r="AE122" s="284">
        <f t="shared" si="154"/>
        <v>0</v>
      </c>
      <c r="AF122" s="284">
        <f t="shared" si="155"/>
        <v>0</v>
      </c>
      <c r="AG122" s="284">
        <f t="shared" si="156"/>
        <v>0</v>
      </c>
      <c r="AH122" s="284">
        <f t="shared" si="157"/>
        <v>0</v>
      </c>
      <c r="AI122" s="284">
        <f t="shared" si="158"/>
        <v>0</v>
      </c>
    </row>
    <row r="123" spans="1:35" ht="15" customHeight="1" x14ac:dyDescent="0.25">
      <c r="A123" s="3" t="s">
        <v>10</v>
      </c>
      <c r="B123" s="72" t="s">
        <v>238</v>
      </c>
      <c r="C123" s="236">
        <f t="shared" si="48"/>
        <v>304.65015999999997</v>
      </c>
      <c r="D123" s="129">
        <f t="shared" ref="D123:Y123" si="167">D124+D127+D128</f>
        <v>289.89999999999998</v>
      </c>
      <c r="E123" s="129">
        <f t="shared" si="167"/>
        <v>13.6</v>
      </c>
      <c r="F123" s="129">
        <f t="shared" si="167"/>
        <v>0</v>
      </c>
      <c r="G123" s="129">
        <f t="shared" si="167"/>
        <v>0</v>
      </c>
      <c r="H123" s="129">
        <f t="shared" si="167"/>
        <v>0.9</v>
      </c>
      <c r="I123" s="129">
        <f t="shared" si="167"/>
        <v>0</v>
      </c>
      <c r="J123" s="129">
        <f t="shared" si="167"/>
        <v>0.25015999999999999</v>
      </c>
      <c r="K123" s="136">
        <f t="shared" si="49"/>
        <v>0</v>
      </c>
      <c r="L123" s="197">
        <f t="shared" si="50"/>
        <v>0</v>
      </c>
      <c r="M123" s="197">
        <f t="shared" si="51"/>
        <v>0</v>
      </c>
      <c r="N123" s="129">
        <f t="shared" si="167"/>
        <v>0</v>
      </c>
      <c r="O123" s="129">
        <f t="shared" si="167"/>
        <v>0</v>
      </c>
      <c r="P123" s="129">
        <f t="shared" si="167"/>
        <v>0</v>
      </c>
      <c r="Q123" s="129">
        <f t="shared" si="167"/>
        <v>0</v>
      </c>
      <c r="R123" s="129">
        <f t="shared" si="167"/>
        <v>0</v>
      </c>
      <c r="S123" s="129">
        <f t="shared" si="167"/>
        <v>0</v>
      </c>
      <c r="T123" s="129">
        <f t="shared" si="167"/>
        <v>0</v>
      </c>
      <c r="U123" s="129">
        <f t="shared" si="167"/>
        <v>0</v>
      </c>
      <c r="V123" s="129">
        <f t="shared" si="167"/>
        <v>0</v>
      </c>
      <c r="W123" s="129">
        <f t="shared" si="167"/>
        <v>0</v>
      </c>
      <c r="X123" s="129">
        <f t="shared" si="167"/>
        <v>0</v>
      </c>
      <c r="Y123" s="129">
        <f t="shared" si="167"/>
        <v>0</v>
      </c>
      <c r="Z123" s="129">
        <f t="shared" ref="Z123:AA123" si="168">Z124+Z127+Z128</f>
        <v>0</v>
      </c>
      <c r="AA123" s="129">
        <f t="shared" si="168"/>
        <v>0</v>
      </c>
      <c r="AB123" s="216">
        <f t="shared" ref="AB123:AC123" si="169">AB124+AB127+AB128</f>
        <v>304.65016000000003</v>
      </c>
      <c r="AC123" s="282">
        <f t="shared" si="169"/>
        <v>289.89999999999998</v>
      </c>
      <c r="AD123" s="282">
        <f>AD124+AD127+AD128</f>
        <v>13.6</v>
      </c>
      <c r="AE123" s="282">
        <f t="shared" ref="AE123:AI123" si="170">AE124+AE127+AE128</f>
        <v>0</v>
      </c>
      <c r="AF123" s="282">
        <f t="shared" si="170"/>
        <v>0</v>
      </c>
      <c r="AG123" s="282">
        <f t="shared" si="170"/>
        <v>0.9</v>
      </c>
      <c r="AH123" s="282">
        <f t="shared" si="170"/>
        <v>0</v>
      </c>
      <c r="AI123" s="282">
        <f t="shared" si="170"/>
        <v>0.25015999999999999</v>
      </c>
    </row>
    <row r="124" spans="1:35" ht="15" customHeight="1" x14ac:dyDescent="0.25">
      <c r="A124" s="8"/>
      <c r="B124" s="12" t="s">
        <v>463</v>
      </c>
      <c r="C124" s="237">
        <f t="shared" si="48"/>
        <v>183.9</v>
      </c>
      <c r="D124" s="198">
        <v>170.3</v>
      </c>
      <c r="E124" s="128">
        <f>E125+E126</f>
        <v>13.6</v>
      </c>
      <c r="F124" s="128"/>
      <c r="G124" s="128"/>
      <c r="H124" s="198"/>
      <c r="I124" s="128"/>
      <c r="J124" s="131">
        <f>'4 priedas_ nepanaudotos lėšos'!C31</f>
        <v>0</v>
      </c>
      <c r="K124" s="136">
        <f t="shared" si="49"/>
        <v>0</v>
      </c>
      <c r="L124" s="197">
        <f t="shared" si="50"/>
        <v>0</v>
      </c>
      <c r="M124" s="197">
        <f t="shared" si="51"/>
        <v>0</v>
      </c>
      <c r="N124" s="198"/>
      <c r="O124" s="198"/>
      <c r="P124" s="128">
        <f>P125+P126</f>
        <v>0</v>
      </c>
      <c r="Q124" s="128">
        <f>Q125+Q126</f>
        <v>0</v>
      </c>
      <c r="R124" s="128"/>
      <c r="S124" s="128"/>
      <c r="T124" s="128"/>
      <c r="U124" s="128"/>
      <c r="V124" s="198"/>
      <c r="W124" s="198"/>
      <c r="X124" s="128"/>
      <c r="Y124" s="128"/>
      <c r="Z124" s="131">
        <f>'4 priedas_ nepanaudotos lėšos'!S31</f>
        <v>0</v>
      </c>
      <c r="AA124" s="131">
        <f>'4 priedas_ nepanaudotos lėšos'!T31</f>
        <v>0</v>
      </c>
      <c r="AB124" s="7">
        <f t="shared" ref="AB124:AB129" si="171">AC124+AD124+AE124+AF124+AG124+AH124+AI124</f>
        <v>183.9</v>
      </c>
      <c r="AC124" s="283">
        <f t="shared" ref="AC124:AC125" si="172">D124+N124-O124</f>
        <v>170.3</v>
      </c>
      <c r="AD124" s="283">
        <f t="shared" ref="AD124:AD125" si="173">E124+P124-Q124</f>
        <v>13.6</v>
      </c>
      <c r="AE124" s="283">
        <f t="shared" ref="AE124:AE125" si="174">F124+R124-S124</f>
        <v>0</v>
      </c>
      <c r="AF124" s="283">
        <f t="shared" ref="AF124:AF125" si="175">G124+T124-U124</f>
        <v>0</v>
      </c>
      <c r="AG124" s="283">
        <f t="shared" ref="AG124:AG125" si="176">H124+V124-W124</f>
        <v>0</v>
      </c>
      <c r="AH124" s="283">
        <f t="shared" ref="AH124:AH125" si="177">I124+X124-Y124</f>
        <v>0</v>
      </c>
      <c r="AI124" s="283">
        <f t="shared" ref="AI124:AI125" si="178">J124+Z124</f>
        <v>0</v>
      </c>
    </row>
    <row r="125" spans="1:35" ht="15" customHeight="1" x14ac:dyDescent="0.25">
      <c r="A125" s="8"/>
      <c r="B125" s="19" t="s">
        <v>192</v>
      </c>
      <c r="C125" s="137">
        <f t="shared" si="48"/>
        <v>13.6</v>
      </c>
      <c r="D125" s="141"/>
      <c r="E125" s="208">
        <v>13.6</v>
      </c>
      <c r="F125" s="141"/>
      <c r="G125" s="141"/>
      <c r="H125" s="141"/>
      <c r="I125" s="141"/>
      <c r="J125" s="132"/>
      <c r="K125" s="136">
        <f t="shared" si="49"/>
        <v>0</v>
      </c>
      <c r="L125" s="197">
        <f t="shared" si="50"/>
        <v>0</v>
      </c>
      <c r="M125" s="197">
        <f t="shared" si="51"/>
        <v>0</v>
      </c>
      <c r="N125" s="141"/>
      <c r="O125" s="141"/>
      <c r="P125" s="208"/>
      <c r="Q125" s="208"/>
      <c r="R125" s="141"/>
      <c r="S125" s="141"/>
      <c r="T125" s="141"/>
      <c r="U125" s="141"/>
      <c r="V125" s="141"/>
      <c r="W125" s="141"/>
      <c r="X125" s="141"/>
      <c r="Y125" s="141"/>
      <c r="Z125" s="132"/>
      <c r="AA125" s="132"/>
      <c r="AB125" s="297">
        <f t="shared" si="171"/>
        <v>13.6</v>
      </c>
      <c r="AC125" s="283">
        <f t="shared" si="172"/>
        <v>0</v>
      </c>
      <c r="AD125" s="283">
        <f t="shared" si="173"/>
        <v>13.6</v>
      </c>
      <c r="AE125" s="283">
        <f t="shared" si="174"/>
        <v>0</v>
      </c>
      <c r="AF125" s="283">
        <f t="shared" si="175"/>
        <v>0</v>
      </c>
      <c r="AG125" s="283">
        <f t="shared" si="176"/>
        <v>0</v>
      </c>
      <c r="AH125" s="283">
        <f t="shared" si="177"/>
        <v>0</v>
      </c>
      <c r="AI125" s="283">
        <f t="shared" si="178"/>
        <v>0</v>
      </c>
    </row>
    <row r="126" spans="1:35" ht="15" hidden="1" customHeight="1" x14ac:dyDescent="0.25">
      <c r="A126" s="8"/>
      <c r="B126" s="21" t="s">
        <v>151</v>
      </c>
      <c r="C126" s="137">
        <f t="shared" si="48"/>
        <v>0</v>
      </c>
      <c r="D126" s="141"/>
      <c r="E126" s="141"/>
      <c r="F126" s="141"/>
      <c r="G126" s="141"/>
      <c r="H126" s="141"/>
      <c r="I126" s="141"/>
      <c r="J126" s="132"/>
      <c r="K126" s="136">
        <f t="shared" si="49"/>
        <v>0</v>
      </c>
      <c r="L126" s="197">
        <f t="shared" si="50"/>
        <v>0</v>
      </c>
      <c r="M126" s="197">
        <f t="shared" si="51"/>
        <v>0</v>
      </c>
      <c r="N126" s="141"/>
      <c r="O126" s="141"/>
      <c r="P126" s="141"/>
      <c r="Q126" s="141"/>
      <c r="R126" s="141"/>
      <c r="S126" s="141"/>
      <c r="T126" s="141"/>
      <c r="U126" s="141"/>
      <c r="V126" s="141"/>
      <c r="W126" s="141"/>
      <c r="X126" s="141"/>
      <c r="Y126" s="141"/>
      <c r="Z126" s="132"/>
      <c r="AA126" s="132"/>
      <c r="AB126" s="215">
        <f t="shared" si="171"/>
        <v>0</v>
      </c>
      <c r="AC126" s="284">
        <f t="shared" ref="AC126:AC129" si="179">D126+N126</f>
        <v>0</v>
      </c>
      <c r="AD126" s="284">
        <f t="shared" ref="AD126:AD129" si="180">E126+P126</f>
        <v>0</v>
      </c>
      <c r="AE126" s="284">
        <f t="shared" ref="AE126:AE129" si="181">F126+R126</f>
        <v>0</v>
      </c>
      <c r="AF126" s="284">
        <f t="shared" ref="AF126:AF129" si="182">G126+T126</f>
        <v>0</v>
      </c>
      <c r="AG126" s="284">
        <f t="shared" ref="AG126:AG129" si="183">H126+V126</f>
        <v>0</v>
      </c>
      <c r="AH126" s="284">
        <f t="shared" ref="AH126:AH129" si="184">I126+X126</f>
        <v>0</v>
      </c>
      <c r="AI126" s="284">
        <f t="shared" ref="AI126:AI129" si="185">J126+Z126</f>
        <v>0</v>
      </c>
    </row>
    <row r="127" spans="1:35" ht="15" customHeight="1" x14ac:dyDescent="0.25">
      <c r="A127" s="8"/>
      <c r="B127" s="7" t="s">
        <v>458</v>
      </c>
      <c r="C127" s="238">
        <f t="shared" si="48"/>
        <v>120.75015999999999</v>
      </c>
      <c r="D127" s="198">
        <v>119.6</v>
      </c>
      <c r="E127" s="128"/>
      <c r="F127" s="128"/>
      <c r="G127" s="128"/>
      <c r="H127" s="198">
        <v>0.9</v>
      </c>
      <c r="I127" s="128"/>
      <c r="J127" s="131">
        <f>'4 priedas_ nepanaudotos lėšos'!C32</f>
        <v>0.25015999999999999</v>
      </c>
      <c r="K127" s="136">
        <f t="shared" si="49"/>
        <v>0</v>
      </c>
      <c r="L127" s="197">
        <f t="shared" si="50"/>
        <v>0</v>
      </c>
      <c r="M127" s="197">
        <f t="shared" si="51"/>
        <v>0</v>
      </c>
      <c r="N127" s="198"/>
      <c r="O127" s="198"/>
      <c r="P127" s="128"/>
      <c r="Q127" s="128"/>
      <c r="R127" s="128"/>
      <c r="S127" s="128"/>
      <c r="T127" s="128"/>
      <c r="U127" s="128"/>
      <c r="V127" s="198"/>
      <c r="W127" s="198"/>
      <c r="X127" s="128"/>
      <c r="Y127" s="128"/>
      <c r="Z127" s="131">
        <f>'4 priedas_ nepanaudotos lėšos'!J32</f>
        <v>0</v>
      </c>
      <c r="AA127" s="131">
        <f>'4 priedas_ nepanaudotos lėšos'!K32</f>
        <v>0</v>
      </c>
      <c r="AB127" s="140">
        <f t="shared" si="171"/>
        <v>120.75015999999999</v>
      </c>
      <c r="AC127" s="283">
        <f t="shared" ref="AC127" si="186">D127+N127-O127</f>
        <v>119.6</v>
      </c>
      <c r="AD127" s="283">
        <f t="shared" ref="AD127" si="187">E127+P127-Q127</f>
        <v>0</v>
      </c>
      <c r="AE127" s="283">
        <f t="shared" ref="AE127" si="188">F127+R127-S127</f>
        <v>0</v>
      </c>
      <c r="AF127" s="283">
        <f t="shared" ref="AF127" si="189">G127+T127-U127</f>
        <v>0</v>
      </c>
      <c r="AG127" s="283">
        <f t="shared" ref="AG127" si="190">H127+V127-W127</f>
        <v>0.9</v>
      </c>
      <c r="AH127" s="283">
        <f t="shared" ref="AH127" si="191">I127+X127-Y127</f>
        <v>0</v>
      </c>
      <c r="AI127" s="283">
        <f t="shared" si="185"/>
        <v>0.25015999999999999</v>
      </c>
    </row>
    <row r="128" spans="1:35" ht="15" hidden="1" customHeight="1" x14ac:dyDescent="0.25">
      <c r="A128" s="8"/>
      <c r="B128" s="6" t="s">
        <v>234</v>
      </c>
      <c r="C128" s="238">
        <f t="shared" si="48"/>
        <v>0</v>
      </c>
      <c r="D128" s="128"/>
      <c r="E128" s="128">
        <f t="shared" ref="E128" si="192">E129</f>
        <v>0</v>
      </c>
      <c r="F128" s="128"/>
      <c r="G128" s="128"/>
      <c r="H128" s="128"/>
      <c r="I128" s="128"/>
      <c r="J128" s="131"/>
      <c r="K128" s="136">
        <f t="shared" si="49"/>
        <v>0</v>
      </c>
      <c r="L128" s="197">
        <f t="shared" si="50"/>
        <v>0</v>
      </c>
      <c r="M128" s="197">
        <f t="shared" si="51"/>
        <v>0</v>
      </c>
      <c r="N128" s="128"/>
      <c r="O128" s="128"/>
      <c r="P128" s="128">
        <f t="shared" ref="P128:Q128" si="193">P129</f>
        <v>0</v>
      </c>
      <c r="Q128" s="128">
        <f t="shared" si="193"/>
        <v>0</v>
      </c>
      <c r="R128" s="128"/>
      <c r="S128" s="128"/>
      <c r="T128" s="128"/>
      <c r="U128" s="128"/>
      <c r="V128" s="128"/>
      <c r="W128" s="128"/>
      <c r="X128" s="128"/>
      <c r="Y128" s="128"/>
      <c r="Z128" s="131"/>
      <c r="AA128" s="131"/>
      <c r="AB128" s="140">
        <f t="shared" si="171"/>
        <v>0</v>
      </c>
      <c r="AC128" s="283">
        <f t="shared" si="179"/>
        <v>0</v>
      </c>
      <c r="AD128" s="283">
        <f t="shared" si="180"/>
        <v>0</v>
      </c>
      <c r="AE128" s="283">
        <f t="shared" si="181"/>
        <v>0</v>
      </c>
      <c r="AF128" s="283">
        <f t="shared" si="182"/>
        <v>0</v>
      </c>
      <c r="AG128" s="283">
        <f t="shared" si="183"/>
        <v>0</v>
      </c>
      <c r="AH128" s="283">
        <f t="shared" si="184"/>
        <v>0</v>
      </c>
      <c r="AI128" s="283">
        <f t="shared" si="185"/>
        <v>0</v>
      </c>
    </row>
    <row r="129" spans="1:35" ht="15" hidden="1" customHeight="1" x14ac:dyDescent="0.25">
      <c r="A129" s="16"/>
      <c r="B129" s="22" t="s">
        <v>150</v>
      </c>
      <c r="C129" s="139">
        <f t="shared" si="48"/>
        <v>0</v>
      </c>
      <c r="D129" s="141"/>
      <c r="E129" s="141"/>
      <c r="F129" s="141"/>
      <c r="G129" s="141"/>
      <c r="H129" s="141"/>
      <c r="I129" s="141"/>
      <c r="J129" s="132"/>
      <c r="K129" s="136">
        <f t="shared" si="49"/>
        <v>0</v>
      </c>
      <c r="L129" s="197">
        <f t="shared" si="50"/>
        <v>0</v>
      </c>
      <c r="M129" s="197">
        <f t="shared" si="51"/>
        <v>0</v>
      </c>
      <c r="N129" s="141"/>
      <c r="O129" s="141"/>
      <c r="P129" s="141"/>
      <c r="Q129" s="141"/>
      <c r="R129" s="141"/>
      <c r="S129" s="141"/>
      <c r="T129" s="141"/>
      <c r="U129" s="141"/>
      <c r="V129" s="141"/>
      <c r="W129" s="141"/>
      <c r="X129" s="141"/>
      <c r="Y129" s="141"/>
      <c r="Z129" s="132"/>
      <c r="AA129" s="132"/>
      <c r="AB129" s="148">
        <f t="shared" si="171"/>
        <v>0</v>
      </c>
      <c r="AC129" s="284">
        <f t="shared" si="179"/>
        <v>0</v>
      </c>
      <c r="AD129" s="284">
        <f t="shared" si="180"/>
        <v>0</v>
      </c>
      <c r="AE129" s="284">
        <f t="shared" si="181"/>
        <v>0</v>
      </c>
      <c r="AF129" s="284">
        <f t="shared" si="182"/>
        <v>0</v>
      </c>
      <c r="AG129" s="284">
        <f t="shared" si="183"/>
        <v>0</v>
      </c>
      <c r="AH129" s="284">
        <f t="shared" si="184"/>
        <v>0</v>
      </c>
      <c r="AI129" s="284">
        <f t="shared" si="185"/>
        <v>0</v>
      </c>
    </row>
    <row r="130" spans="1:35" ht="15" customHeight="1" x14ac:dyDescent="0.25">
      <c r="A130" s="3" t="s">
        <v>11</v>
      </c>
      <c r="B130" s="72" t="s">
        <v>239</v>
      </c>
      <c r="C130" s="236">
        <f t="shared" si="48"/>
        <v>297.35575</v>
      </c>
      <c r="D130" s="129">
        <f t="shared" ref="D130:Y130" si="194">D131+D134+D135</f>
        <v>257.5</v>
      </c>
      <c r="E130" s="129">
        <f t="shared" si="194"/>
        <v>13.2</v>
      </c>
      <c r="F130" s="129">
        <f t="shared" si="194"/>
        <v>0</v>
      </c>
      <c r="G130" s="129">
        <f t="shared" si="194"/>
        <v>0</v>
      </c>
      <c r="H130" s="129">
        <f t="shared" si="194"/>
        <v>17.7</v>
      </c>
      <c r="I130" s="129">
        <f t="shared" si="194"/>
        <v>0</v>
      </c>
      <c r="J130" s="129">
        <f t="shared" si="194"/>
        <v>8.9557500000000001</v>
      </c>
      <c r="K130" s="136">
        <f t="shared" si="49"/>
        <v>0</v>
      </c>
      <c r="L130" s="197">
        <f t="shared" si="50"/>
        <v>0</v>
      </c>
      <c r="M130" s="197">
        <f t="shared" si="51"/>
        <v>0</v>
      </c>
      <c r="N130" s="129">
        <f t="shared" si="194"/>
        <v>0</v>
      </c>
      <c r="O130" s="129">
        <f t="shared" si="194"/>
        <v>0</v>
      </c>
      <c r="P130" s="129">
        <f t="shared" si="194"/>
        <v>0</v>
      </c>
      <c r="Q130" s="129">
        <f t="shared" si="194"/>
        <v>0</v>
      </c>
      <c r="R130" s="129">
        <f t="shared" si="194"/>
        <v>0</v>
      </c>
      <c r="S130" s="129">
        <f t="shared" si="194"/>
        <v>0</v>
      </c>
      <c r="T130" s="129">
        <f t="shared" si="194"/>
        <v>0</v>
      </c>
      <c r="U130" s="129">
        <f t="shared" si="194"/>
        <v>0</v>
      </c>
      <c r="V130" s="129">
        <f t="shared" si="194"/>
        <v>0</v>
      </c>
      <c r="W130" s="129">
        <f t="shared" si="194"/>
        <v>0</v>
      </c>
      <c r="X130" s="129">
        <f t="shared" si="194"/>
        <v>0</v>
      </c>
      <c r="Y130" s="129">
        <f t="shared" si="194"/>
        <v>0</v>
      </c>
      <c r="Z130" s="129">
        <f t="shared" ref="Z130:AA130" si="195">Z131+Z134+Z135</f>
        <v>0</v>
      </c>
      <c r="AA130" s="129">
        <f t="shared" si="195"/>
        <v>0</v>
      </c>
      <c r="AB130" s="216">
        <f t="shared" ref="AB130:AC130" si="196">AB131+AB134+AB135</f>
        <v>297.35574999999994</v>
      </c>
      <c r="AC130" s="282">
        <f t="shared" si="196"/>
        <v>257.5</v>
      </c>
      <c r="AD130" s="282">
        <f>AD131+AD134+AD135</f>
        <v>13.2</v>
      </c>
      <c r="AE130" s="282">
        <f t="shared" ref="AE130:AI130" si="197">AE131+AE134+AE135</f>
        <v>0</v>
      </c>
      <c r="AF130" s="282">
        <f t="shared" si="197"/>
        <v>0</v>
      </c>
      <c r="AG130" s="282">
        <f t="shared" si="197"/>
        <v>17.7</v>
      </c>
      <c r="AH130" s="282">
        <f t="shared" si="197"/>
        <v>0</v>
      </c>
      <c r="AI130" s="282">
        <f t="shared" si="197"/>
        <v>8.9557500000000001</v>
      </c>
    </row>
    <row r="131" spans="1:35" ht="15" customHeight="1" x14ac:dyDescent="0.25">
      <c r="A131" s="8"/>
      <c r="B131" s="12" t="s">
        <v>463</v>
      </c>
      <c r="C131" s="237">
        <f t="shared" si="48"/>
        <v>184.29531999999998</v>
      </c>
      <c r="D131" s="198">
        <v>169.5</v>
      </c>
      <c r="E131" s="128">
        <f>E132+E133</f>
        <v>13.2</v>
      </c>
      <c r="F131" s="128"/>
      <c r="G131" s="128"/>
      <c r="H131" s="198">
        <v>1</v>
      </c>
      <c r="I131" s="128"/>
      <c r="J131" s="131">
        <f>'4 priedas_ nepanaudotos lėšos'!C34</f>
        <v>0.59531999999999996</v>
      </c>
      <c r="K131" s="136">
        <f t="shared" si="49"/>
        <v>0</v>
      </c>
      <c r="L131" s="197">
        <f t="shared" si="50"/>
        <v>0</v>
      </c>
      <c r="M131" s="197">
        <f t="shared" si="51"/>
        <v>0</v>
      </c>
      <c r="N131" s="198"/>
      <c r="O131" s="198"/>
      <c r="P131" s="128">
        <f>P132+P133</f>
        <v>0</v>
      </c>
      <c r="Q131" s="128">
        <f>Q132+Q133</f>
        <v>0</v>
      </c>
      <c r="R131" s="128"/>
      <c r="S131" s="128"/>
      <c r="T131" s="128"/>
      <c r="U131" s="128"/>
      <c r="V131" s="198"/>
      <c r="W131" s="198"/>
      <c r="X131" s="128"/>
      <c r="Y131" s="128"/>
      <c r="Z131" s="131">
        <f>'4 priedas_ nepanaudotos lėšos'!J34</f>
        <v>0</v>
      </c>
      <c r="AA131" s="131">
        <f>'4 priedas_ nepanaudotos lėšos'!K34</f>
        <v>0</v>
      </c>
      <c r="AB131" s="214">
        <f t="shared" ref="AB131:AB136" si="198">AC131+AD131+AE131+AF131+AG131+AH131+AI131</f>
        <v>184.29531999999998</v>
      </c>
      <c r="AC131" s="283">
        <f t="shared" ref="AC131" si="199">D131+N131-O131</f>
        <v>169.5</v>
      </c>
      <c r="AD131" s="283">
        <f t="shared" ref="AD131" si="200">E131+P131-Q131</f>
        <v>13.2</v>
      </c>
      <c r="AE131" s="283">
        <f t="shared" ref="AE131" si="201">F131+R131-S131</f>
        <v>0</v>
      </c>
      <c r="AF131" s="283">
        <f t="shared" ref="AF131" si="202">G131+T131-U131</f>
        <v>0</v>
      </c>
      <c r="AG131" s="283">
        <f t="shared" ref="AG131" si="203">H131+V131-W131</f>
        <v>1</v>
      </c>
      <c r="AH131" s="283">
        <f t="shared" ref="AH131" si="204">I131+X131-Y131</f>
        <v>0</v>
      </c>
      <c r="AI131" s="283">
        <f t="shared" ref="AI131" si="205">J131+Z131</f>
        <v>0.59531999999999996</v>
      </c>
    </row>
    <row r="132" spans="1:35" ht="15" customHeight="1" x14ac:dyDescent="0.25">
      <c r="A132" s="8"/>
      <c r="B132" s="19" t="s">
        <v>192</v>
      </c>
      <c r="C132" s="137">
        <f t="shared" si="48"/>
        <v>13.2</v>
      </c>
      <c r="D132" s="141"/>
      <c r="E132" s="208">
        <v>13.2</v>
      </c>
      <c r="F132" s="141"/>
      <c r="G132" s="141"/>
      <c r="H132" s="141"/>
      <c r="I132" s="141"/>
      <c r="J132" s="132"/>
      <c r="K132" s="136">
        <f t="shared" si="49"/>
        <v>0</v>
      </c>
      <c r="L132" s="197">
        <f t="shared" si="50"/>
        <v>0</v>
      </c>
      <c r="M132" s="197">
        <f t="shared" si="51"/>
        <v>0</v>
      </c>
      <c r="N132" s="141"/>
      <c r="O132" s="141"/>
      <c r="P132" s="208"/>
      <c r="Q132" s="208"/>
      <c r="R132" s="141"/>
      <c r="S132" s="141"/>
      <c r="T132" s="141"/>
      <c r="U132" s="141"/>
      <c r="V132" s="141"/>
      <c r="W132" s="141"/>
      <c r="X132" s="141"/>
      <c r="Y132" s="141"/>
      <c r="Z132" s="132"/>
      <c r="AA132" s="132"/>
      <c r="AB132" s="297">
        <f t="shared" si="198"/>
        <v>13.2</v>
      </c>
      <c r="AC132" s="283">
        <f t="shared" ref="AC132" si="206">D132+N132-O132</f>
        <v>0</v>
      </c>
      <c r="AD132" s="283">
        <f t="shared" ref="AD132" si="207">E132+P132-Q132</f>
        <v>13.2</v>
      </c>
      <c r="AE132" s="283">
        <f t="shared" ref="AE132" si="208">F132+R132-S132</f>
        <v>0</v>
      </c>
      <c r="AF132" s="283">
        <f t="shared" ref="AF132" si="209">G132+T132-U132</f>
        <v>0</v>
      </c>
      <c r="AG132" s="283">
        <f t="shared" ref="AG132" si="210">H132+V132-W132</f>
        <v>0</v>
      </c>
      <c r="AH132" s="283">
        <f t="shared" ref="AH132" si="211">I132+X132-Y132</f>
        <v>0</v>
      </c>
      <c r="AI132" s="283">
        <f t="shared" ref="AI132" si="212">J132+Z132</f>
        <v>0</v>
      </c>
    </row>
    <row r="133" spans="1:35" ht="15" hidden="1" customHeight="1" x14ac:dyDescent="0.25">
      <c r="A133" s="8"/>
      <c r="B133" s="21" t="s">
        <v>151</v>
      </c>
      <c r="C133" s="137">
        <f t="shared" si="48"/>
        <v>0</v>
      </c>
      <c r="D133" s="141"/>
      <c r="E133" s="141"/>
      <c r="F133" s="141"/>
      <c r="G133" s="141"/>
      <c r="H133" s="141"/>
      <c r="I133" s="141"/>
      <c r="J133" s="132"/>
      <c r="K133" s="136">
        <f t="shared" si="49"/>
        <v>0</v>
      </c>
      <c r="L133" s="197">
        <f t="shared" si="50"/>
        <v>0</v>
      </c>
      <c r="M133" s="197">
        <f t="shared" si="51"/>
        <v>0</v>
      </c>
      <c r="N133" s="141"/>
      <c r="O133" s="141"/>
      <c r="P133" s="141"/>
      <c r="Q133" s="141"/>
      <c r="R133" s="141"/>
      <c r="S133" s="141"/>
      <c r="T133" s="141"/>
      <c r="U133" s="141"/>
      <c r="V133" s="141"/>
      <c r="W133" s="141"/>
      <c r="X133" s="141"/>
      <c r="Y133" s="141"/>
      <c r="Z133" s="132"/>
      <c r="AA133" s="132"/>
      <c r="AB133" s="215">
        <f t="shared" si="198"/>
        <v>0</v>
      </c>
      <c r="AC133" s="284">
        <f t="shared" ref="AC133:AC136" si="213">D133+N133</f>
        <v>0</v>
      </c>
      <c r="AD133" s="284">
        <f t="shared" ref="AD133:AD136" si="214">E133+P133</f>
        <v>0</v>
      </c>
      <c r="AE133" s="284">
        <f t="shared" ref="AE133:AE136" si="215">F133+R133</f>
        <v>0</v>
      </c>
      <c r="AF133" s="284">
        <f t="shared" ref="AF133:AF136" si="216">G133+T133</f>
        <v>0</v>
      </c>
      <c r="AG133" s="284">
        <f t="shared" ref="AG133:AG136" si="217">H133+V133</f>
        <v>0</v>
      </c>
      <c r="AH133" s="284">
        <f t="shared" ref="AH133:AH136" si="218">I133+X133</f>
        <v>0</v>
      </c>
      <c r="AI133" s="284">
        <f t="shared" ref="AI133:AI136" si="219">J133+Z133</f>
        <v>0</v>
      </c>
    </row>
    <row r="134" spans="1:35" ht="15" customHeight="1" x14ac:dyDescent="0.25">
      <c r="A134" s="8"/>
      <c r="B134" s="7" t="s">
        <v>458</v>
      </c>
      <c r="C134" s="238">
        <f t="shared" si="48"/>
        <v>113.06043</v>
      </c>
      <c r="D134" s="198">
        <v>88</v>
      </c>
      <c r="E134" s="128"/>
      <c r="F134" s="128"/>
      <c r="G134" s="128"/>
      <c r="H134" s="198">
        <v>16.7</v>
      </c>
      <c r="I134" s="128"/>
      <c r="J134" s="131">
        <f>'4 priedas_ nepanaudotos lėšos'!C35</f>
        <v>8.3604300000000009</v>
      </c>
      <c r="K134" s="136">
        <f t="shared" si="49"/>
        <v>0</v>
      </c>
      <c r="L134" s="197">
        <f t="shared" si="50"/>
        <v>0</v>
      </c>
      <c r="M134" s="197">
        <f t="shared" si="51"/>
        <v>0</v>
      </c>
      <c r="N134" s="198"/>
      <c r="O134" s="198"/>
      <c r="P134" s="128"/>
      <c r="Q134" s="128"/>
      <c r="R134" s="128"/>
      <c r="S134" s="128"/>
      <c r="T134" s="128"/>
      <c r="U134" s="128"/>
      <c r="V134" s="198"/>
      <c r="W134" s="198"/>
      <c r="X134" s="128"/>
      <c r="Y134" s="128"/>
      <c r="Z134" s="131">
        <f>'4 priedas_ nepanaudotos lėšos'!J35</f>
        <v>0</v>
      </c>
      <c r="AA134" s="131">
        <f>'4 priedas_ nepanaudotos lėšos'!K35</f>
        <v>0</v>
      </c>
      <c r="AB134" s="140">
        <f t="shared" si="198"/>
        <v>113.06043</v>
      </c>
      <c r="AC134" s="283">
        <f t="shared" ref="AC134" si="220">D134+N134-O134</f>
        <v>88</v>
      </c>
      <c r="AD134" s="283">
        <f t="shared" ref="AD134" si="221">E134+P134-Q134</f>
        <v>0</v>
      </c>
      <c r="AE134" s="283">
        <f t="shared" ref="AE134" si="222">F134+R134-S134</f>
        <v>0</v>
      </c>
      <c r="AF134" s="283">
        <f t="shared" ref="AF134" si="223">G134+T134-U134</f>
        <v>0</v>
      </c>
      <c r="AG134" s="283">
        <f t="shared" ref="AG134" si="224">H134+V134-W134</f>
        <v>16.7</v>
      </c>
      <c r="AH134" s="283">
        <f t="shared" ref="AH134" si="225">I134+X134-Y134</f>
        <v>0</v>
      </c>
      <c r="AI134" s="283">
        <f t="shared" si="219"/>
        <v>8.3604300000000009</v>
      </c>
    </row>
    <row r="135" spans="1:35" ht="15" hidden="1" customHeight="1" x14ac:dyDescent="0.25">
      <c r="A135" s="8"/>
      <c r="B135" s="6" t="s">
        <v>234</v>
      </c>
      <c r="C135" s="238">
        <f t="shared" si="48"/>
        <v>0</v>
      </c>
      <c r="D135" s="128"/>
      <c r="E135" s="128">
        <f t="shared" ref="E135" si="226">E136</f>
        <v>0</v>
      </c>
      <c r="F135" s="128"/>
      <c r="G135" s="128"/>
      <c r="H135" s="128"/>
      <c r="I135" s="128"/>
      <c r="J135" s="131"/>
      <c r="K135" s="136">
        <f t="shared" si="49"/>
        <v>0</v>
      </c>
      <c r="L135" s="197">
        <f t="shared" si="50"/>
        <v>0</v>
      </c>
      <c r="M135" s="197">
        <f t="shared" si="51"/>
        <v>0</v>
      </c>
      <c r="N135" s="128"/>
      <c r="O135" s="128"/>
      <c r="P135" s="128">
        <f t="shared" ref="P135:Q135" si="227">P136</f>
        <v>0</v>
      </c>
      <c r="Q135" s="128">
        <f t="shared" si="227"/>
        <v>0</v>
      </c>
      <c r="R135" s="128"/>
      <c r="S135" s="128"/>
      <c r="T135" s="128"/>
      <c r="U135" s="128"/>
      <c r="V135" s="128"/>
      <c r="W135" s="128"/>
      <c r="X135" s="128"/>
      <c r="Y135" s="128"/>
      <c r="Z135" s="131"/>
      <c r="AA135" s="131"/>
      <c r="AB135" s="140">
        <f t="shared" si="198"/>
        <v>0</v>
      </c>
      <c r="AC135" s="283">
        <f t="shared" si="213"/>
        <v>0</v>
      </c>
      <c r="AD135" s="283">
        <f t="shared" si="214"/>
        <v>0</v>
      </c>
      <c r="AE135" s="283">
        <f t="shared" si="215"/>
        <v>0</v>
      </c>
      <c r="AF135" s="283">
        <f t="shared" si="216"/>
        <v>0</v>
      </c>
      <c r="AG135" s="283">
        <f t="shared" si="217"/>
        <v>0</v>
      </c>
      <c r="AH135" s="283">
        <f t="shared" si="218"/>
        <v>0</v>
      </c>
      <c r="AI135" s="283">
        <f t="shared" si="219"/>
        <v>0</v>
      </c>
    </row>
    <row r="136" spans="1:35" ht="15" hidden="1" customHeight="1" x14ac:dyDescent="0.25">
      <c r="A136" s="16"/>
      <c r="B136" s="22" t="s">
        <v>150</v>
      </c>
      <c r="C136" s="139">
        <f t="shared" si="48"/>
        <v>0</v>
      </c>
      <c r="D136" s="141"/>
      <c r="E136" s="141"/>
      <c r="F136" s="141"/>
      <c r="G136" s="141"/>
      <c r="H136" s="141"/>
      <c r="I136" s="141"/>
      <c r="J136" s="132"/>
      <c r="K136" s="136">
        <f t="shared" si="49"/>
        <v>0</v>
      </c>
      <c r="L136" s="197">
        <f t="shared" si="50"/>
        <v>0</v>
      </c>
      <c r="M136" s="197">
        <f t="shared" si="51"/>
        <v>0</v>
      </c>
      <c r="N136" s="141"/>
      <c r="O136" s="141"/>
      <c r="P136" s="141"/>
      <c r="Q136" s="141"/>
      <c r="R136" s="141"/>
      <c r="S136" s="141"/>
      <c r="T136" s="141"/>
      <c r="U136" s="141"/>
      <c r="V136" s="141"/>
      <c r="W136" s="141"/>
      <c r="X136" s="141"/>
      <c r="Y136" s="141"/>
      <c r="Z136" s="132"/>
      <c r="AA136" s="132"/>
      <c r="AB136" s="148">
        <f t="shared" si="198"/>
        <v>0</v>
      </c>
      <c r="AC136" s="284">
        <f t="shared" si="213"/>
        <v>0</v>
      </c>
      <c r="AD136" s="284">
        <f t="shared" si="214"/>
        <v>0</v>
      </c>
      <c r="AE136" s="284">
        <f t="shared" si="215"/>
        <v>0</v>
      </c>
      <c r="AF136" s="284">
        <f t="shared" si="216"/>
        <v>0</v>
      </c>
      <c r="AG136" s="284">
        <f t="shared" si="217"/>
        <v>0</v>
      </c>
      <c r="AH136" s="284">
        <f t="shared" si="218"/>
        <v>0</v>
      </c>
      <c r="AI136" s="284">
        <f t="shared" si="219"/>
        <v>0</v>
      </c>
    </row>
    <row r="137" spans="1:35" ht="15" customHeight="1" x14ac:dyDescent="0.25">
      <c r="A137" s="3" t="s">
        <v>12</v>
      </c>
      <c r="B137" s="72" t="s">
        <v>240</v>
      </c>
      <c r="C137" s="236">
        <f t="shared" si="48"/>
        <v>384.35451999999998</v>
      </c>
      <c r="D137" s="129">
        <f t="shared" ref="D137:Y137" si="228">D138+D141+D142</f>
        <v>361.59999999999997</v>
      </c>
      <c r="E137" s="129">
        <f t="shared" si="228"/>
        <v>11.5</v>
      </c>
      <c r="F137" s="129">
        <f t="shared" si="228"/>
        <v>0</v>
      </c>
      <c r="G137" s="129">
        <f t="shared" si="228"/>
        <v>0</v>
      </c>
      <c r="H137" s="129">
        <f t="shared" si="228"/>
        <v>2.5</v>
      </c>
      <c r="I137" s="129">
        <f t="shared" si="228"/>
        <v>0</v>
      </c>
      <c r="J137" s="129">
        <f t="shared" si="228"/>
        <v>8.7545199999999994</v>
      </c>
      <c r="K137" s="136">
        <f t="shared" si="49"/>
        <v>0</v>
      </c>
      <c r="L137" s="197">
        <f t="shared" si="50"/>
        <v>0</v>
      </c>
      <c r="M137" s="197">
        <f t="shared" si="51"/>
        <v>0</v>
      </c>
      <c r="N137" s="129">
        <f t="shared" si="228"/>
        <v>0</v>
      </c>
      <c r="O137" s="129">
        <f t="shared" si="228"/>
        <v>0</v>
      </c>
      <c r="P137" s="129">
        <f t="shared" si="228"/>
        <v>0</v>
      </c>
      <c r="Q137" s="129">
        <f t="shared" si="228"/>
        <v>0</v>
      </c>
      <c r="R137" s="129">
        <f t="shared" si="228"/>
        <v>0</v>
      </c>
      <c r="S137" s="129">
        <f t="shared" si="228"/>
        <v>0</v>
      </c>
      <c r="T137" s="129">
        <f t="shared" si="228"/>
        <v>0</v>
      </c>
      <c r="U137" s="129">
        <f t="shared" si="228"/>
        <v>0</v>
      </c>
      <c r="V137" s="129">
        <f t="shared" si="228"/>
        <v>0</v>
      </c>
      <c r="W137" s="129">
        <f t="shared" si="228"/>
        <v>0</v>
      </c>
      <c r="X137" s="129">
        <f t="shared" si="228"/>
        <v>0</v>
      </c>
      <c r="Y137" s="129">
        <f t="shared" si="228"/>
        <v>0</v>
      </c>
      <c r="Z137" s="129">
        <f t="shared" ref="Z137:AA137" si="229">Z138+Z141+Z142</f>
        <v>0</v>
      </c>
      <c r="AA137" s="129">
        <f t="shared" si="229"/>
        <v>0</v>
      </c>
      <c r="AB137" s="216">
        <f t="shared" ref="AB137:AC137" si="230">AB138+AB141+AB142</f>
        <v>384.35451999999998</v>
      </c>
      <c r="AC137" s="282">
        <f t="shared" si="230"/>
        <v>361.59999999999997</v>
      </c>
      <c r="AD137" s="282">
        <f>AD138+AD141+AD142</f>
        <v>11.5</v>
      </c>
      <c r="AE137" s="282">
        <f t="shared" ref="AE137:AI137" si="231">AE138+AE141+AE142</f>
        <v>0</v>
      </c>
      <c r="AF137" s="282">
        <f t="shared" si="231"/>
        <v>0</v>
      </c>
      <c r="AG137" s="282">
        <f t="shared" si="231"/>
        <v>2.5</v>
      </c>
      <c r="AH137" s="282">
        <f t="shared" si="231"/>
        <v>0</v>
      </c>
      <c r="AI137" s="282">
        <f t="shared" si="231"/>
        <v>8.7545199999999994</v>
      </c>
    </row>
    <row r="138" spans="1:35" ht="15" customHeight="1" x14ac:dyDescent="0.25">
      <c r="A138" s="8"/>
      <c r="B138" s="12" t="s">
        <v>463</v>
      </c>
      <c r="C138" s="237">
        <f t="shared" si="48"/>
        <v>308.89999999999998</v>
      </c>
      <c r="D138" s="198">
        <v>297.39999999999998</v>
      </c>
      <c r="E138" s="128">
        <f>E139+E140</f>
        <v>11.5</v>
      </c>
      <c r="F138" s="128"/>
      <c r="G138" s="128"/>
      <c r="H138" s="198"/>
      <c r="I138" s="128"/>
      <c r="J138" s="131">
        <f>'4 priedas_ nepanaudotos lėšos'!C37</f>
        <v>0</v>
      </c>
      <c r="K138" s="136">
        <f t="shared" si="49"/>
        <v>0</v>
      </c>
      <c r="L138" s="197">
        <f t="shared" si="50"/>
        <v>0</v>
      </c>
      <c r="M138" s="197">
        <f t="shared" si="51"/>
        <v>0</v>
      </c>
      <c r="N138" s="198"/>
      <c r="O138" s="198"/>
      <c r="P138" s="128">
        <f>P139+P140</f>
        <v>0</v>
      </c>
      <c r="Q138" s="128">
        <f>Q139+Q140</f>
        <v>0</v>
      </c>
      <c r="R138" s="128"/>
      <c r="S138" s="128"/>
      <c r="T138" s="128"/>
      <c r="U138" s="128"/>
      <c r="V138" s="198"/>
      <c r="W138" s="198"/>
      <c r="X138" s="128"/>
      <c r="Y138" s="128"/>
      <c r="Z138" s="131">
        <f>'4 priedas_ nepanaudotos lėšos'!S37</f>
        <v>0</v>
      </c>
      <c r="AA138" s="131">
        <f>'4 priedas_ nepanaudotos lėšos'!T37</f>
        <v>0</v>
      </c>
      <c r="AB138" s="7">
        <f t="shared" ref="AB138:AB143" si="232">AC138+AD138+AE138+AF138+AG138+AH138+AI138</f>
        <v>308.89999999999998</v>
      </c>
      <c r="AC138" s="283">
        <f t="shared" ref="AC138:AC139" si="233">D138+N138-O138</f>
        <v>297.39999999999998</v>
      </c>
      <c r="AD138" s="283">
        <f t="shared" ref="AD138:AD139" si="234">E138+P138-Q138</f>
        <v>11.5</v>
      </c>
      <c r="AE138" s="283">
        <f t="shared" ref="AE138:AE139" si="235">F138+R138-S138</f>
        <v>0</v>
      </c>
      <c r="AF138" s="283">
        <f t="shared" ref="AF138:AF139" si="236">G138+T138-U138</f>
        <v>0</v>
      </c>
      <c r="AG138" s="283">
        <f t="shared" ref="AG138:AG139" si="237">H138+V138-W138</f>
        <v>0</v>
      </c>
      <c r="AH138" s="283">
        <f t="shared" ref="AH138:AH139" si="238">I138+X138-Y138</f>
        <v>0</v>
      </c>
      <c r="AI138" s="283">
        <f t="shared" ref="AI138:AI139" si="239">J138+Z138</f>
        <v>0</v>
      </c>
    </row>
    <row r="139" spans="1:35" ht="15" customHeight="1" x14ac:dyDescent="0.25">
      <c r="A139" s="8"/>
      <c r="B139" s="19" t="s">
        <v>192</v>
      </c>
      <c r="C139" s="137">
        <f t="shared" si="48"/>
        <v>11.5</v>
      </c>
      <c r="D139" s="141"/>
      <c r="E139" s="208">
        <v>11.5</v>
      </c>
      <c r="F139" s="141"/>
      <c r="G139" s="141"/>
      <c r="H139" s="141"/>
      <c r="I139" s="141"/>
      <c r="J139" s="132"/>
      <c r="K139" s="136">
        <f t="shared" si="49"/>
        <v>0</v>
      </c>
      <c r="L139" s="197">
        <f t="shared" si="50"/>
        <v>0</v>
      </c>
      <c r="M139" s="197">
        <f t="shared" si="51"/>
        <v>0</v>
      </c>
      <c r="N139" s="141"/>
      <c r="O139" s="141"/>
      <c r="P139" s="208"/>
      <c r="Q139" s="208"/>
      <c r="R139" s="141"/>
      <c r="S139" s="141"/>
      <c r="T139" s="141"/>
      <c r="U139" s="141"/>
      <c r="V139" s="141"/>
      <c r="W139" s="141"/>
      <c r="X139" s="141"/>
      <c r="Y139" s="141"/>
      <c r="Z139" s="132"/>
      <c r="AA139" s="132"/>
      <c r="AB139" s="297">
        <f t="shared" si="232"/>
        <v>11.5</v>
      </c>
      <c r="AC139" s="283">
        <f t="shared" si="233"/>
        <v>0</v>
      </c>
      <c r="AD139" s="283">
        <f t="shared" si="234"/>
        <v>11.5</v>
      </c>
      <c r="AE139" s="283">
        <f t="shared" si="235"/>
        <v>0</v>
      </c>
      <c r="AF139" s="283">
        <f t="shared" si="236"/>
        <v>0</v>
      </c>
      <c r="AG139" s="283">
        <f t="shared" si="237"/>
        <v>0</v>
      </c>
      <c r="AH139" s="283">
        <f t="shared" si="238"/>
        <v>0</v>
      </c>
      <c r="AI139" s="283">
        <f t="shared" si="239"/>
        <v>0</v>
      </c>
    </row>
    <row r="140" spans="1:35" ht="15" hidden="1" customHeight="1" x14ac:dyDescent="0.25">
      <c r="A140" s="8"/>
      <c r="B140" s="21" t="s">
        <v>151</v>
      </c>
      <c r="C140" s="137">
        <f t="shared" si="48"/>
        <v>0</v>
      </c>
      <c r="D140" s="141"/>
      <c r="E140" s="141"/>
      <c r="F140" s="141"/>
      <c r="G140" s="141"/>
      <c r="H140" s="141"/>
      <c r="I140" s="141"/>
      <c r="J140" s="132"/>
      <c r="K140" s="136">
        <f t="shared" si="49"/>
        <v>0</v>
      </c>
      <c r="L140" s="197">
        <f t="shared" si="50"/>
        <v>0</v>
      </c>
      <c r="M140" s="197">
        <f t="shared" si="51"/>
        <v>0</v>
      </c>
      <c r="N140" s="141"/>
      <c r="O140" s="141"/>
      <c r="P140" s="141"/>
      <c r="Q140" s="141"/>
      <c r="R140" s="141"/>
      <c r="S140" s="141"/>
      <c r="T140" s="141"/>
      <c r="U140" s="141"/>
      <c r="V140" s="141"/>
      <c r="W140" s="141"/>
      <c r="X140" s="141"/>
      <c r="Y140" s="141"/>
      <c r="Z140" s="132"/>
      <c r="AA140" s="132"/>
      <c r="AB140" s="215">
        <f t="shared" si="232"/>
        <v>0</v>
      </c>
      <c r="AC140" s="284">
        <f t="shared" ref="AC140:AC143" si="240">D140+N140</f>
        <v>0</v>
      </c>
      <c r="AD140" s="284">
        <f t="shared" ref="AD140:AD143" si="241">E140+P140</f>
        <v>0</v>
      </c>
      <c r="AE140" s="284">
        <f t="shared" ref="AE140:AE143" si="242">F140+R140</f>
        <v>0</v>
      </c>
      <c r="AF140" s="284">
        <f t="shared" ref="AF140:AF143" si="243">G140+T140</f>
        <v>0</v>
      </c>
      <c r="AG140" s="284">
        <f t="shared" ref="AG140:AG143" si="244">H140+V140</f>
        <v>0</v>
      </c>
      <c r="AH140" s="284">
        <f t="shared" ref="AH140:AH143" si="245">I140+X140</f>
        <v>0</v>
      </c>
      <c r="AI140" s="284">
        <f t="shared" ref="AI140:AI143" si="246">J140+Z140</f>
        <v>0</v>
      </c>
    </row>
    <row r="141" spans="1:35" ht="15" customHeight="1" x14ac:dyDescent="0.25">
      <c r="A141" s="8"/>
      <c r="B141" s="7" t="s">
        <v>458</v>
      </c>
      <c r="C141" s="238">
        <f t="shared" si="48"/>
        <v>75.454520000000002</v>
      </c>
      <c r="D141" s="198">
        <v>64.2</v>
      </c>
      <c r="E141" s="128"/>
      <c r="F141" s="128"/>
      <c r="G141" s="128"/>
      <c r="H141" s="198">
        <v>2.5</v>
      </c>
      <c r="I141" s="128"/>
      <c r="J141" s="131">
        <f>'4 priedas_ nepanaudotos lėšos'!V38</f>
        <v>8.7545199999999994</v>
      </c>
      <c r="K141" s="136">
        <f t="shared" si="49"/>
        <v>0</v>
      </c>
      <c r="L141" s="197">
        <f t="shared" si="50"/>
        <v>0</v>
      </c>
      <c r="M141" s="197">
        <f t="shared" si="51"/>
        <v>0</v>
      </c>
      <c r="N141" s="198"/>
      <c r="O141" s="198"/>
      <c r="P141" s="128"/>
      <c r="Q141" s="128"/>
      <c r="R141" s="128"/>
      <c r="S141" s="128"/>
      <c r="T141" s="128"/>
      <c r="U141" s="128"/>
      <c r="V141" s="198"/>
      <c r="W141" s="198"/>
      <c r="X141" s="128"/>
      <c r="Y141" s="128"/>
      <c r="Z141" s="131">
        <f>'4 priedas_ nepanaudotos lėšos'!J38</f>
        <v>0</v>
      </c>
      <c r="AA141" s="131">
        <f>'4 priedas_ nepanaudotos lėšos'!K38</f>
        <v>0</v>
      </c>
      <c r="AB141" s="140">
        <f t="shared" si="232"/>
        <v>75.454520000000002</v>
      </c>
      <c r="AC141" s="283">
        <f t="shared" ref="AC141" si="247">D141+N141-O141</f>
        <v>64.2</v>
      </c>
      <c r="AD141" s="283">
        <f t="shared" ref="AD141" si="248">E141+P141-Q141</f>
        <v>0</v>
      </c>
      <c r="AE141" s="283">
        <f t="shared" ref="AE141" si="249">F141+R141-S141</f>
        <v>0</v>
      </c>
      <c r="AF141" s="283">
        <f t="shared" ref="AF141" si="250">G141+T141-U141</f>
        <v>0</v>
      </c>
      <c r="AG141" s="283">
        <f t="shared" ref="AG141" si="251">H141+V141-W141</f>
        <v>2.5</v>
      </c>
      <c r="AH141" s="283">
        <f t="shared" ref="AH141" si="252">I141+X141-Y141</f>
        <v>0</v>
      </c>
      <c r="AI141" s="283">
        <f t="shared" si="246"/>
        <v>8.7545199999999994</v>
      </c>
    </row>
    <row r="142" spans="1:35" ht="15" hidden="1" customHeight="1" x14ac:dyDescent="0.25">
      <c r="A142" s="8"/>
      <c r="B142" s="6" t="s">
        <v>234</v>
      </c>
      <c r="C142" s="238">
        <f t="shared" si="48"/>
        <v>0</v>
      </c>
      <c r="D142" s="128"/>
      <c r="E142" s="128">
        <f t="shared" ref="E142" si="253">E143</f>
        <v>0</v>
      </c>
      <c r="F142" s="128"/>
      <c r="G142" s="128"/>
      <c r="H142" s="128"/>
      <c r="I142" s="128"/>
      <c r="J142" s="131"/>
      <c r="K142" s="136">
        <f t="shared" si="49"/>
        <v>0</v>
      </c>
      <c r="L142" s="197">
        <f t="shared" si="50"/>
        <v>0</v>
      </c>
      <c r="M142" s="197">
        <f t="shared" si="51"/>
        <v>0</v>
      </c>
      <c r="N142" s="128"/>
      <c r="O142" s="128"/>
      <c r="P142" s="128">
        <f t="shared" ref="P142:Q142" si="254">P143</f>
        <v>0</v>
      </c>
      <c r="Q142" s="128">
        <f t="shared" si="254"/>
        <v>0</v>
      </c>
      <c r="R142" s="128"/>
      <c r="S142" s="128"/>
      <c r="T142" s="128"/>
      <c r="U142" s="128"/>
      <c r="V142" s="128"/>
      <c r="W142" s="128"/>
      <c r="X142" s="128"/>
      <c r="Y142" s="128"/>
      <c r="Z142" s="131"/>
      <c r="AA142" s="131"/>
      <c r="AB142" s="140">
        <f t="shared" si="232"/>
        <v>0</v>
      </c>
      <c r="AC142" s="283">
        <f t="shared" si="240"/>
        <v>0</v>
      </c>
      <c r="AD142" s="283">
        <f t="shared" si="241"/>
        <v>0</v>
      </c>
      <c r="AE142" s="283">
        <f t="shared" si="242"/>
        <v>0</v>
      </c>
      <c r="AF142" s="283">
        <f t="shared" si="243"/>
        <v>0</v>
      </c>
      <c r="AG142" s="283">
        <f t="shared" si="244"/>
        <v>0</v>
      </c>
      <c r="AH142" s="283">
        <f t="shared" si="245"/>
        <v>0</v>
      </c>
      <c r="AI142" s="283">
        <f t="shared" si="246"/>
        <v>0</v>
      </c>
    </row>
    <row r="143" spans="1:35" ht="15" hidden="1" customHeight="1" x14ac:dyDescent="0.25">
      <c r="A143" s="16"/>
      <c r="B143" s="22" t="s">
        <v>150</v>
      </c>
      <c r="C143" s="139">
        <f t="shared" si="48"/>
        <v>0</v>
      </c>
      <c r="D143" s="141"/>
      <c r="E143" s="141"/>
      <c r="F143" s="141"/>
      <c r="G143" s="141"/>
      <c r="H143" s="141"/>
      <c r="I143" s="141"/>
      <c r="J143" s="132"/>
      <c r="K143" s="136">
        <f t="shared" si="49"/>
        <v>0</v>
      </c>
      <c r="L143" s="197">
        <f t="shared" si="50"/>
        <v>0</v>
      </c>
      <c r="M143" s="197">
        <f t="shared" si="51"/>
        <v>0</v>
      </c>
      <c r="N143" s="141"/>
      <c r="O143" s="141"/>
      <c r="P143" s="141"/>
      <c r="Q143" s="141"/>
      <c r="R143" s="141"/>
      <c r="S143" s="141"/>
      <c r="T143" s="141"/>
      <c r="U143" s="141"/>
      <c r="V143" s="141"/>
      <c r="W143" s="141"/>
      <c r="X143" s="141"/>
      <c r="Y143" s="141"/>
      <c r="Z143" s="132"/>
      <c r="AA143" s="132"/>
      <c r="AB143" s="148">
        <f t="shared" si="232"/>
        <v>0</v>
      </c>
      <c r="AC143" s="284">
        <f t="shared" si="240"/>
        <v>0</v>
      </c>
      <c r="AD143" s="284">
        <f t="shared" si="241"/>
        <v>0</v>
      </c>
      <c r="AE143" s="284">
        <f t="shared" si="242"/>
        <v>0</v>
      </c>
      <c r="AF143" s="284">
        <f t="shared" si="243"/>
        <v>0</v>
      </c>
      <c r="AG143" s="284">
        <f t="shared" si="244"/>
        <v>0</v>
      </c>
      <c r="AH143" s="284">
        <f t="shared" si="245"/>
        <v>0</v>
      </c>
      <c r="AI143" s="284">
        <f t="shared" si="246"/>
        <v>0</v>
      </c>
    </row>
    <row r="144" spans="1:35" ht="15" customHeight="1" x14ac:dyDescent="0.25">
      <c r="A144" s="3" t="s">
        <v>13</v>
      </c>
      <c r="B144" s="72" t="s">
        <v>241</v>
      </c>
      <c r="C144" s="236">
        <f t="shared" ref="C144:C207" si="255">D144+E144+F144+G144+H144+I144+J144</f>
        <v>531.07948999999996</v>
      </c>
      <c r="D144" s="129">
        <f t="shared" ref="D144:Y144" si="256">D145+D148+D149</f>
        <v>488.9</v>
      </c>
      <c r="E144" s="129">
        <f t="shared" si="256"/>
        <v>15.3</v>
      </c>
      <c r="F144" s="129">
        <f t="shared" si="256"/>
        <v>0</v>
      </c>
      <c r="G144" s="129">
        <f t="shared" si="256"/>
        <v>0</v>
      </c>
      <c r="H144" s="129">
        <f t="shared" si="256"/>
        <v>18.8</v>
      </c>
      <c r="I144" s="129">
        <f t="shared" si="256"/>
        <v>0</v>
      </c>
      <c r="J144" s="129">
        <f t="shared" si="256"/>
        <v>8.0794899999999998</v>
      </c>
      <c r="K144" s="136">
        <f t="shared" si="49"/>
        <v>0</v>
      </c>
      <c r="L144" s="197">
        <f t="shared" si="50"/>
        <v>0</v>
      </c>
      <c r="M144" s="197">
        <f t="shared" si="51"/>
        <v>0</v>
      </c>
      <c r="N144" s="129">
        <f t="shared" si="256"/>
        <v>0</v>
      </c>
      <c r="O144" s="129">
        <f t="shared" si="256"/>
        <v>0</v>
      </c>
      <c r="P144" s="129">
        <f t="shared" si="256"/>
        <v>0</v>
      </c>
      <c r="Q144" s="129">
        <f t="shared" si="256"/>
        <v>0</v>
      </c>
      <c r="R144" s="129">
        <f t="shared" si="256"/>
        <v>0</v>
      </c>
      <c r="S144" s="129">
        <f t="shared" si="256"/>
        <v>0</v>
      </c>
      <c r="T144" s="129">
        <f t="shared" si="256"/>
        <v>0</v>
      </c>
      <c r="U144" s="129">
        <f t="shared" si="256"/>
        <v>0</v>
      </c>
      <c r="V144" s="129">
        <f t="shared" si="256"/>
        <v>0</v>
      </c>
      <c r="W144" s="129">
        <f t="shared" si="256"/>
        <v>0</v>
      </c>
      <c r="X144" s="129">
        <f t="shared" si="256"/>
        <v>0</v>
      </c>
      <c r="Y144" s="129">
        <f t="shared" si="256"/>
        <v>0</v>
      </c>
      <c r="Z144" s="129">
        <f t="shared" ref="Z144:AA144" si="257">Z145+Z148+Z149</f>
        <v>0</v>
      </c>
      <c r="AA144" s="129">
        <f t="shared" si="257"/>
        <v>0</v>
      </c>
      <c r="AB144" s="216">
        <f t="shared" ref="AB144:AC144" si="258">AB145+AB148+AB149</f>
        <v>531.07948999999996</v>
      </c>
      <c r="AC144" s="282">
        <f t="shared" si="258"/>
        <v>488.9</v>
      </c>
      <c r="AD144" s="282">
        <f>AD145+AD148+AD149</f>
        <v>15.3</v>
      </c>
      <c r="AE144" s="282">
        <f t="shared" ref="AE144:AI144" si="259">AE145+AE148+AE149</f>
        <v>0</v>
      </c>
      <c r="AF144" s="282">
        <f t="shared" si="259"/>
        <v>0</v>
      </c>
      <c r="AG144" s="282">
        <f t="shared" si="259"/>
        <v>18.8</v>
      </c>
      <c r="AH144" s="282">
        <f t="shared" si="259"/>
        <v>0</v>
      </c>
      <c r="AI144" s="282">
        <f t="shared" si="259"/>
        <v>8.0794899999999998</v>
      </c>
    </row>
    <row r="145" spans="1:35" ht="15" customHeight="1" x14ac:dyDescent="0.25">
      <c r="A145" s="8"/>
      <c r="B145" s="12" t="s">
        <v>463</v>
      </c>
      <c r="C145" s="237">
        <f t="shared" si="255"/>
        <v>374.5</v>
      </c>
      <c r="D145" s="198">
        <v>352.2</v>
      </c>
      <c r="E145" s="128">
        <f>E146+E147</f>
        <v>15.3</v>
      </c>
      <c r="F145" s="128"/>
      <c r="G145" s="128"/>
      <c r="H145" s="198">
        <v>7</v>
      </c>
      <c r="I145" s="128"/>
      <c r="J145" s="131"/>
      <c r="K145" s="136">
        <f t="shared" ref="K145:K208" si="260">L145-M145</f>
        <v>0</v>
      </c>
      <c r="L145" s="197">
        <f t="shared" ref="L145:L208" si="261">N145+P145+R145+T145+V145+X145+Z145</f>
        <v>0</v>
      </c>
      <c r="M145" s="197">
        <f t="shared" ref="M145:M208" si="262">O145+Q145+S145+U145+W145+Y145+AA145</f>
        <v>0</v>
      </c>
      <c r="N145" s="198"/>
      <c r="O145" s="198"/>
      <c r="P145" s="128">
        <f>P146+P147</f>
        <v>0</v>
      </c>
      <c r="Q145" s="128">
        <f>Q146+Q147</f>
        <v>0</v>
      </c>
      <c r="R145" s="128"/>
      <c r="S145" s="128"/>
      <c r="T145" s="128"/>
      <c r="U145" s="128"/>
      <c r="V145" s="198"/>
      <c r="W145" s="198"/>
      <c r="X145" s="128"/>
      <c r="Y145" s="128"/>
      <c r="Z145" s="131"/>
      <c r="AA145" s="131"/>
      <c r="AB145" s="7">
        <f t="shared" ref="AB145:AB150" si="263">AC145+AD145+AE145+AF145+AG145+AH145+AI145</f>
        <v>374.5</v>
      </c>
      <c r="AC145" s="283">
        <f t="shared" ref="AC145:AC146" si="264">D145+N145-O145</f>
        <v>352.2</v>
      </c>
      <c r="AD145" s="283">
        <f t="shared" ref="AD145:AD146" si="265">E145+P145-Q145</f>
        <v>15.3</v>
      </c>
      <c r="AE145" s="283">
        <f t="shared" ref="AE145:AE146" si="266">F145+R145-S145</f>
        <v>0</v>
      </c>
      <c r="AF145" s="283">
        <f t="shared" ref="AF145:AF146" si="267">G145+T145-U145</f>
        <v>0</v>
      </c>
      <c r="AG145" s="283">
        <f t="shared" ref="AG145:AG146" si="268">H145+V145-W145</f>
        <v>7</v>
      </c>
      <c r="AH145" s="283">
        <f t="shared" ref="AH145:AH146" si="269">I145+X145-Y145</f>
        <v>0</v>
      </c>
      <c r="AI145" s="283">
        <f t="shared" ref="AI145:AI146" si="270">J145+Z145</f>
        <v>0</v>
      </c>
    </row>
    <row r="146" spans="1:35" ht="15" customHeight="1" x14ac:dyDescent="0.25">
      <c r="A146" s="8"/>
      <c r="B146" s="19" t="s">
        <v>192</v>
      </c>
      <c r="C146" s="137">
        <f t="shared" si="255"/>
        <v>15.3</v>
      </c>
      <c r="D146" s="141"/>
      <c r="E146" s="208">
        <v>15.3</v>
      </c>
      <c r="F146" s="141"/>
      <c r="G146" s="141"/>
      <c r="H146" s="141"/>
      <c r="I146" s="141"/>
      <c r="J146" s="132"/>
      <c r="K146" s="136">
        <f t="shared" si="260"/>
        <v>0</v>
      </c>
      <c r="L146" s="197">
        <f t="shared" si="261"/>
        <v>0</v>
      </c>
      <c r="M146" s="197">
        <f t="shared" si="262"/>
        <v>0</v>
      </c>
      <c r="N146" s="141"/>
      <c r="O146" s="141"/>
      <c r="P146" s="208"/>
      <c r="Q146" s="208"/>
      <c r="R146" s="141"/>
      <c r="S146" s="141"/>
      <c r="T146" s="141"/>
      <c r="U146" s="141"/>
      <c r="V146" s="141"/>
      <c r="W146" s="141"/>
      <c r="X146" s="141"/>
      <c r="Y146" s="141"/>
      <c r="Z146" s="132"/>
      <c r="AA146" s="132"/>
      <c r="AB146" s="297">
        <f t="shared" si="263"/>
        <v>15.3</v>
      </c>
      <c r="AC146" s="283">
        <f t="shared" si="264"/>
        <v>0</v>
      </c>
      <c r="AD146" s="283">
        <f t="shared" si="265"/>
        <v>15.3</v>
      </c>
      <c r="AE146" s="283">
        <f t="shared" si="266"/>
        <v>0</v>
      </c>
      <c r="AF146" s="283">
        <f t="shared" si="267"/>
        <v>0</v>
      </c>
      <c r="AG146" s="283">
        <f t="shared" si="268"/>
        <v>0</v>
      </c>
      <c r="AH146" s="283">
        <f t="shared" si="269"/>
        <v>0</v>
      </c>
      <c r="AI146" s="283">
        <f t="shared" si="270"/>
        <v>0</v>
      </c>
    </row>
    <row r="147" spans="1:35" ht="15" hidden="1" customHeight="1" x14ac:dyDescent="0.25">
      <c r="A147" s="8"/>
      <c r="B147" s="21" t="s">
        <v>151</v>
      </c>
      <c r="C147" s="137">
        <f t="shared" si="255"/>
        <v>0</v>
      </c>
      <c r="D147" s="141"/>
      <c r="E147" s="141"/>
      <c r="F147" s="141"/>
      <c r="G147" s="141"/>
      <c r="H147" s="141"/>
      <c r="I147" s="141"/>
      <c r="J147" s="132"/>
      <c r="K147" s="136">
        <f t="shared" si="260"/>
        <v>0</v>
      </c>
      <c r="L147" s="197">
        <f t="shared" si="261"/>
        <v>0</v>
      </c>
      <c r="M147" s="197">
        <f t="shared" si="262"/>
        <v>0</v>
      </c>
      <c r="N147" s="141"/>
      <c r="O147" s="141"/>
      <c r="P147" s="141"/>
      <c r="Q147" s="141"/>
      <c r="R147" s="141"/>
      <c r="S147" s="141"/>
      <c r="T147" s="141"/>
      <c r="U147" s="141"/>
      <c r="V147" s="141"/>
      <c r="W147" s="141"/>
      <c r="X147" s="141"/>
      <c r="Y147" s="141"/>
      <c r="Z147" s="132"/>
      <c r="AA147" s="132"/>
      <c r="AB147" s="215">
        <f t="shared" si="263"/>
        <v>0</v>
      </c>
      <c r="AC147" s="284">
        <f t="shared" ref="AC147:AC150" si="271">D147+N147</f>
        <v>0</v>
      </c>
      <c r="AD147" s="284">
        <f t="shared" ref="AD147:AD150" si="272">E147+P147</f>
        <v>0</v>
      </c>
      <c r="AE147" s="284">
        <f t="shared" ref="AE147:AE150" si="273">F147+R147</f>
        <v>0</v>
      </c>
      <c r="AF147" s="284">
        <f t="shared" ref="AF147:AF150" si="274">G147+T147</f>
        <v>0</v>
      </c>
      <c r="AG147" s="284">
        <f t="shared" ref="AG147:AG150" si="275">H147+V147</f>
        <v>0</v>
      </c>
      <c r="AH147" s="284">
        <f t="shared" ref="AH147:AH150" si="276">I147+X147</f>
        <v>0</v>
      </c>
      <c r="AI147" s="284">
        <f t="shared" ref="AI147:AI150" si="277">J147+Z147</f>
        <v>0</v>
      </c>
    </row>
    <row r="148" spans="1:35" ht="15" customHeight="1" x14ac:dyDescent="0.25">
      <c r="A148" s="8"/>
      <c r="B148" s="7" t="s">
        <v>458</v>
      </c>
      <c r="C148" s="238">
        <f t="shared" si="255"/>
        <v>156.57948999999999</v>
      </c>
      <c r="D148" s="198">
        <v>136.69999999999999</v>
      </c>
      <c r="E148" s="128"/>
      <c r="F148" s="128"/>
      <c r="G148" s="128"/>
      <c r="H148" s="198">
        <v>11.8</v>
      </c>
      <c r="I148" s="128"/>
      <c r="J148" s="131">
        <f>'4 priedas_ nepanaudotos lėšos'!V40</f>
        <v>8.0794899999999998</v>
      </c>
      <c r="K148" s="136">
        <f t="shared" si="260"/>
        <v>0</v>
      </c>
      <c r="L148" s="197">
        <f t="shared" si="261"/>
        <v>0</v>
      </c>
      <c r="M148" s="197">
        <f t="shared" si="262"/>
        <v>0</v>
      </c>
      <c r="N148" s="198"/>
      <c r="O148" s="198"/>
      <c r="P148" s="128"/>
      <c r="Q148" s="128"/>
      <c r="R148" s="128"/>
      <c r="S148" s="128"/>
      <c r="T148" s="128"/>
      <c r="U148" s="128"/>
      <c r="V148" s="198"/>
      <c r="W148" s="198"/>
      <c r="X148" s="128"/>
      <c r="Y148" s="128"/>
      <c r="Z148" s="131">
        <f>'4 priedas_ nepanaudotos lėšos'!J40</f>
        <v>0</v>
      </c>
      <c r="AA148" s="131">
        <f>'4 priedas_ nepanaudotos lėšos'!K40</f>
        <v>0</v>
      </c>
      <c r="AB148" s="140">
        <f t="shared" si="263"/>
        <v>156.57948999999999</v>
      </c>
      <c r="AC148" s="283">
        <f t="shared" ref="AC148" si="278">D148+N148-O148</f>
        <v>136.69999999999999</v>
      </c>
      <c r="AD148" s="283">
        <f t="shared" ref="AD148" si="279">E148+P148-Q148</f>
        <v>0</v>
      </c>
      <c r="AE148" s="283">
        <f t="shared" ref="AE148" si="280">F148+R148-S148</f>
        <v>0</v>
      </c>
      <c r="AF148" s="283">
        <f t="shared" ref="AF148" si="281">G148+T148-U148</f>
        <v>0</v>
      </c>
      <c r="AG148" s="283">
        <f t="shared" ref="AG148" si="282">H148+V148-W148</f>
        <v>11.8</v>
      </c>
      <c r="AH148" s="283">
        <f t="shared" ref="AH148" si="283">I148+X148-Y148</f>
        <v>0</v>
      </c>
      <c r="AI148" s="283">
        <f t="shared" si="277"/>
        <v>8.0794899999999998</v>
      </c>
    </row>
    <row r="149" spans="1:35" ht="15" hidden="1" customHeight="1" x14ac:dyDescent="0.25">
      <c r="A149" s="8"/>
      <c r="B149" s="6" t="s">
        <v>234</v>
      </c>
      <c r="C149" s="238">
        <f t="shared" si="255"/>
        <v>0</v>
      </c>
      <c r="D149" s="128"/>
      <c r="E149" s="128">
        <f t="shared" ref="E149" si="284">E150</f>
        <v>0</v>
      </c>
      <c r="F149" s="128"/>
      <c r="G149" s="128"/>
      <c r="H149" s="128"/>
      <c r="I149" s="128"/>
      <c r="J149" s="131"/>
      <c r="K149" s="136">
        <f t="shared" si="260"/>
        <v>0</v>
      </c>
      <c r="L149" s="197">
        <f t="shared" si="261"/>
        <v>0</v>
      </c>
      <c r="M149" s="197">
        <f t="shared" si="262"/>
        <v>0</v>
      </c>
      <c r="N149" s="128"/>
      <c r="O149" s="128"/>
      <c r="P149" s="128">
        <f t="shared" ref="P149:Q149" si="285">P150</f>
        <v>0</v>
      </c>
      <c r="Q149" s="128">
        <f t="shared" si="285"/>
        <v>0</v>
      </c>
      <c r="R149" s="128"/>
      <c r="S149" s="128"/>
      <c r="T149" s="128"/>
      <c r="U149" s="128"/>
      <c r="V149" s="128"/>
      <c r="W149" s="128"/>
      <c r="X149" s="128"/>
      <c r="Y149" s="128"/>
      <c r="Z149" s="131"/>
      <c r="AA149" s="131"/>
      <c r="AB149" s="140">
        <f t="shared" si="263"/>
        <v>0</v>
      </c>
      <c r="AC149" s="283">
        <f t="shared" si="271"/>
        <v>0</v>
      </c>
      <c r="AD149" s="283">
        <f t="shared" si="272"/>
        <v>0</v>
      </c>
      <c r="AE149" s="283">
        <f t="shared" si="273"/>
        <v>0</v>
      </c>
      <c r="AF149" s="283">
        <f t="shared" si="274"/>
        <v>0</v>
      </c>
      <c r="AG149" s="283">
        <f t="shared" si="275"/>
        <v>0</v>
      </c>
      <c r="AH149" s="283">
        <f t="shared" si="276"/>
        <v>0</v>
      </c>
      <c r="AI149" s="283">
        <f t="shared" si="277"/>
        <v>0</v>
      </c>
    </row>
    <row r="150" spans="1:35" ht="15" hidden="1" customHeight="1" x14ac:dyDescent="0.25">
      <c r="A150" s="16"/>
      <c r="B150" s="22" t="s">
        <v>150</v>
      </c>
      <c r="C150" s="139">
        <f t="shared" si="255"/>
        <v>0</v>
      </c>
      <c r="D150" s="141"/>
      <c r="E150" s="141"/>
      <c r="F150" s="141"/>
      <c r="G150" s="141"/>
      <c r="H150" s="141"/>
      <c r="I150" s="141"/>
      <c r="J150" s="132"/>
      <c r="K150" s="136">
        <f t="shared" si="260"/>
        <v>0</v>
      </c>
      <c r="L150" s="197">
        <f t="shared" si="261"/>
        <v>0</v>
      </c>
      <c r="M150" s="197">
        <f t="shared" si="262"/>
        <v>0</v>
      </c>
      <c r="N150" s="141"/>
      <c r="O150" s="141"/>
      <c r="P150" s="141"/>
      <c r="Q150" s="141"/>
      <c r="R150" s="141"/>
      <c r="S150" s="141"/>
      <c r="T150" s="141"/>
      <c r="U150" s="141"/>
      <c r="V150" s="141"/>
      <c r="W150" s="141"/>
      <c r="X150" s="141"/>
      <c r="Y150" s="141"/>
      <c r="Z150" s="132"/>
      <c r="AA150" s="132"/>
      <c r="AB150" s="148">
        <f t="shared" si="263"/>
        <v>0</v>
      </c>
      <c r="AC150" s="284">
        <f t="shared" si="271"/>
        <v>0</v>
      </c>
      <c r="AD150" s="284">
        <f t="shared" si="272"/>
        <v>0</v>
      </c>
      <c r="AE150" s="284">
        <f t="shared" si="273"/>
        <v>0</v>
      </c>
      <c r="AF150" s="284">
        <f t="shared" si="274"/>
        <v>0</v>
      </c>
      <c r="AG150" s="284">
        <f t="shared" si="275"/>
        <v>0</v>
      </c>
      <c r="AH150" s="284">
        <f t="shared" si="276"/>
        <v>0</v>
      </c>
      <c r="AI150" s="284">
        <f t="shared" si="277"/>
        <v>0</v>
      </c>
    </row>
    <row r="151" spans="1:35" ht="15" customHeight="1" x14ac:dyDescent="0.25">
      <c r="A151" s="3" t="s">
        <v>14</v>
      </c>
      <c r="B151" s="72" t="s">
        <v>242</v>
      </c>
      <c r="C151" s="236">
        <f t="shared" si="255"/>
        <v>234.11306999999996</v>
      </c>
      <c r="D151" s="129">
        <f t="shared" ref="D151:Y151" si="286">D152+D155+D156</f>
        <v>221.7</v>
      </c>
      <c r="E151" s="129">
        <f t="shared" si="286"/>
        <v>11.5</v>
      </c>
      <c r="F151" s="129">
        <f t="shared" si="286"/>
        <v>0</v>
      </c>
      <c r="G151" s="129">
        <f t="shared" si="286"/>
        <v>0</v>
      </c>
      <c r="H151" s="129">
        <f t="shared" si="286"/>
        <v>0.7</v>
      </c>
      <c r="I151" s="129">
        <f t="shared" si="286"/>
        <v>0</v>
      </c>
      <c r="J151" s="129">
        <f t="shared" si="286"/>
        <v>0.21307000000000001</v>
      </c>
      <c r="K151" s="136">
        <f t="shared" si="260"/>
        <v>0</v>
      </c>
      <c r="L151" s="197">
        <f t="shared" si="261"/>
        <v>0</v>
      </c>
      <c r="M151" s="197">
        <f t="shared" si="262"/>
        <v>0</v>
      </c>
      <c r="N151" s="129">
        <f t="shared" si="286"/>
        <v>0</v>
      </c>
      <c r="O151" s="129">
        <f t="shared" si="286"/>
        <v>0</v>
      </c>
      <c r="P151" s="129">
        <f t="shared" si="286"/>
        <v>0</v>
      </c>
      <c r="Q151" s="129">
        <f t="shared" si="286"/>
        <v>0</v>
      </c>
      <c r="R151" s="129">
        <f t="shared" si="286"/>
        <v>0</v>
      </c>
      <c r="S151" s="129">
        <f t="shared" si="286"/>
        <v>0</v>
      </c>
      <c r="T151" s="129">
        <f t="shared" si="286"/>
        <v>0</v>
      </c>
      <c r="U151" s="129">
        <f t="shared" si="286"/>
        <v>0</v>
      </c>
      <c r="V151" s="129">
        <f t="shared" si="286"/>
        <v>0</v>
      </c>
      <c r="W151" s="129">
        <f t="shared" si="286"/>
        <v>0</v>
      </c>
      <c r="X151" s="129">
        <f t="shared" si="286"/>
        <v>0</v>
      </c>
      <c r="Y151" s="129">
        <f t="shared" si="286"/>
        <v>0</v>
      </c>
      <c r="Z151" s="129">
        <f t="shared" ref="Z151:AA151" si="287">Z152+Z155+Z156</f>
        <v>0</v>
      </c>
      <c r="AA151" s="129">
        <f t="shared" si="287"/>
        <v>0</v>
      </c>
      <c r="AB151" s="216">
        <f t="shared" ref="AB151:AC151" si="288">AB152+AB155+AB156</f>
        <v>234.11306999999999</v>
      </c>
      <c r="AC151" s="282">
        <f t="shared" si="288"/>
        <v>221.7</v>
      </c>
      <c r="AD151" s="282">
        <f>AD152+AD155+AD156</f>
        <v>11.5</v>
      </c>
      <c r="AE151" s="282">
        <f t="shared" ref="AE151:AI151" si="289">AE152+AE155+AE156</f>
        <v>0</v>
      </c>
      <c r="AF151" s="282">
        <f t="shared" si="289"/>
        <v>0</v>
      </c>
      <c r="AG151" s="282">
        <f t="shared" si="289"/>
        <v>0.7</v>
      </c>
      <c r="AH151" s="282">
        <f t="shared" si="289"/>
        <v>0</v>
      </c>
      <c r="AI151" s="282">
        <f t="shared" si="289"/>
        <v>0.21307000000000001</v>
      </c>
    </row>
    <row r="152" spans="1:35" ht="15" customHeight="1" x14ac:dyDescent="0.25">
      <c r="A152" s="8"/>
      <c r="B152" s="12" t="s">
        <v>463</v>
      </c>
      <c r="C152" s="237">
        <f t="shared" si="255"/>
        <v>163.69999999999999</v>
      </c>
      <c r="D152" s="198">
        <v>151.69999999999999</v>
      </c>
      <c r="E152" s="128">
        <f>E153+E154</f>
        <v>11.5</v>
      </c>
      <c r="F152" s="128"/>
      <c r="G152" s="128"/>
      <c r="H152" s="198">
        <v>0.5</v>
      </c>
      <c r="I152" s="128"/>
      <c r="J152" s="131"/>
      <c r="K152" s="136">
        <f t="shared" si="260"/>
        <v>0</v>
      </c>
      <c r="L152" s="197">
        <f t="shared" si="261"/>
        <v>0</v>
      </c>
      <c r="M152" s="197">
        <f t="shared" si="262"/>
        <v>0</v>
      </c>
      <c r="N152" s="198"/>
      <c r="O152" s="198"/>
      <c r="P152" s="128">
        <f>P153+P154</f>
        <v>0</v>
      </c>
      <c r="Q152" s="128">
        <f>Q153+Q154</f>
        <v>0</v>
      </c>
      <c r="R152" s="128"/>
      <c r="S152" s="128"/>
      <c r="T152" s="128"/>
      <c r="U152" s="128"/>
      <c r="V152" s="198"/>
      <c r="W152" s="198"/>
      <c r="X152" s="128"/>
      <c r="Y152" s="128"/>
      <c r="Z152" s="131"/>
      <c r="AA152" s="131"/>
      <c r="AB152" s="7">
        <f t="shared" ref="AB152:AB157" si="290">AC152+AD152+AE152+AF152+AG152+AH152+AI152</f>
        <v>163.69999999999999</v>
      </c>
      <c r="AC152" s="283">
        <f t="shared" ref="AC152:AC153" si="291">D152+N152-O152</f>
        <v>151.69999999999999</v>
      </c>
      <c r="AD152" s="283">
        <f t="shared" ref="AD152:AD153" si="292">E152+P152-Q152</f>
        <v>11.5</v>
      </c>
      <c r="AE152" s="283">
        <f t="shared" ref="AE152:AE153" si="293">F152+R152-S152</f>
        <v>0</v>
      </c>
      <c r="AF152" s="283">
        <f t="shared" ref="AF152:AF153" si="294">G152+T152-U152</f>
        <v>0</v>
      </c>
      <c r="AG152" s="283">
        <f t="shared" ref="AG152:AG153" si="295">H152+V152-W152</f>
        <v>0.5</v>
      </c>
      <c r="AH152" s="283">
        <f t="shared" ref="AH152:AH153" si="296">I152+X152-Y152</f>
        <v>0</v>
      </c>
      <c r="AI152" s="283">
        <f t="shared" ref="AI152:AI153" si="297">J152+Z152</f>
        <v>0</v>
      </c>
    </row>
    <row r="153" spans="1:35" ht="15" customHeight="1" x14ac:dyDescent="0.25">
      <c r="A153" s="8"/>
      <c r="B153" s="19" t="s">
        <v>192</v>
      </c>
      <c r="C153" s="137">
        <f t="shared" si="255"/>
        <v>11.5</v>
      </c>
      <c r="D153" s="141"/>
      <c r="E153" s="208">
        <v>11.5</v>
      </c>
      <c r="F153" s="141"/>
      <c r="G153" s="141"/>
      <c r="H153" s="141"/>
      <c r="I153" s="141"/>
      <c r="J153" s="132"/>
      <c r="K153" s="136">
        <f t="shared" si="260"/>
        <v>0</v>
      </c>
      <c r="L153" s="197">
        <f t="shared" si="261"/>
        <v>0</v>
      </c>
      <c r="M153" s="197">
        <f t="shared" si="262"/>
        <v>0</v>
      </c>
      <c r="N153" s="141"/>
      <c r="O153" s="141"/>
      <c r="P153" s="208"/>
      <c r="Q153" s="208"/>
      <c r="R153" s="141"/>
      <c r="S153" s="141"/>
      <c r="T153" s="141"/>
      <c r="U153" s="141"/>
      <c r="V153" s="141"/>
      <c r="W153" s="141"/>
      <c r="X153" s="141"/>
      <c r="Y153" s="141"/>
      <c r="Z153" s="132"/>
      <c r="AA153" s="132"/>
      <c r="AB153" s="297">
        <f t="shared" si="290"/>
        <v>11.5</v>
      </c>
      <c r="AC153" s="283">
        <f t="shared" si="291"/>
        <v>0</v>
      </c>
      <c r="AD153" s="283">
        <f t="shared" si="292"/>
        <v>11.5</v>
      </c>
      <c r="AE153" s="283">
        <f t="shared" si="293"/>
        <v>0</v>
      </c>
      <c r="AF153" s="283">
        <f t="shared" si="294"/>
        <v>0</v>
      </c>
      <c r="AG153" s="283">
        <f t="shared" si="295"/>
        <v>0</v>
      </c>
      <c r="AH153" s="283">
        <f t="shared" si="296"/>
        <v>0</v>
      </c>
      <c r="AI153" s="283">
        <f t="shared" si="297"/>
        <v>0</v>
      </c>
    </row>
    <row r="154" spans="1:35" ht="15" hidden="1" customHeight="1" x14ac:dyDescent="0.25">
      <c r="A154" s="8"/>
      <c r="B154" s="21" t="s">
        <v>151</v>
      </c>
      <c r="C154" s="137">
        <f t="shared" si="255"/>
        <v>0</v>
      </c>
      <c r="D154" s="141"/>
      <c r="E154" s="141"/>
      <c r="F154" s="141"/>
      <c r="G154" s="141"/>
      <c r="H154" s="141"/>
      <c r="I154" s="141"/>
      <c r="J154" s="132"/>
      <c r="K154" s="136">
        <f t="shared" si="260"/>
        <v>0</v>
      </c>
      <c r="L154" s="197">
        <f t="shared" si="261"/>
        <v>0</v>
      </c>
      <c r="M154" s="197">
        <f t="shared" si="262"/>
        <v>0</v>
      </c>
      <c r="N154" s="141"/>
      <c r="O154" s="141"/>
      <c r="P154" s="141"/>
      <c r="Q154" s="141"/>
      <c r="R154" s="141"/>
      <c r="S154" s="141"/>
      <c r="T154" s="141"/>
      <c r="U154" s="141"/>
      <c r="V154" s="141"/>
      <c r="W154" s="141"/>
      <c r="X154" s="141"/>
      <c r="Y154" s="141"/>
      <c r="Z154" s="132"/>
      <c r="AA154" s="132"/>
      <c r="AB154" s="215">
        <f t="shared" si="290"/>
        <v>0</v>
      </c>
      <c r="AC154" s="284">
        <f t="shared" ref="AC154:AC157" si="298">D154+N154</f>
        <v>0</v>
      </c>
      <c r="AD154" s="284">
        <f t="shared" ref="AD154:AD157" si="299">E154+P154</f>
        <v>0</v>
      </c>
      <c r="AE154" s="284">
        <f t="shared" ref="AE154:AE157" si="300">F154+R154</f>
        <v>0</v>
      </c>
      <c r="AF154" s="284">
        <f t="shared" ref="AF154:AF157" si="301">G154+T154</f>
        <v>0</v>
      </c>
      <c r="AG154" s="284">
        <f t="shared" ref="AG154:AG157" si="302">H154+V154</f>
        <v>0</v>
      </c>
      <c r="AH154" s="284">
        <f t="shared" ref="AH154:AH157" si="303">I154+X154</f>
        <v>0</v>
      </c>
      <c r="AI154" s="284">
        <f t="shared" ref="AI154:AI157" si="304">J154+Z154</f>
        <v>0</v>
      </c>
    </row>
    <row r="155" spans="1:35" ht="15" customHeight="1" x14ac:dyDescent="0.25">
      <c r="A155" s="8"/>
      <c r="B155" s="7" t="s">
        <v>458</v>
      </c>
      <c r="C155" s="238">
        <f t="shared" si="255"/>
        <v>70.413070000000005</v>
      </c>
      <c r="D155" s="198">
        <v>70</v>
      </c>
      <c r="E155" s="128"/>
      <c r="F155" s="128"/>
      <c r="G155" s="128"/>
      <c r="H155" s="198">
        <v>0.2</v>
      </c>
      <c r="I155" s="128"/>
      <c r="J155" s="131">
        <f>'4 priedas_ nepanaudotos lėšos'!V42</f>
        <v>0.21307000000000001</v>
      </c>
      <c r="K155" s="136">
        <f t="shared" si="260"/>
        <v>0</v>
      </c>
      <c r="L155" s="197">
        <f t="shared" si="261"/>
        <v>0</v>
      </c>
      <c r="M155" s="197">
        <f t="shared" si="262"/>
        <v>0</v>
      </c>
      <c r="N155" s="198"/>
      <c r="O155" s="198"/>
      <c r="P155" s="128"/>
      <c r="Q155" s="128"/>
      <c r="R155" s="128"/>
      <c r="S155" s="128"/>
      <c r="T155" s="128"/>
      <c r="U155" s="128"/>
      <c r="V155" s="198"/>
      <c r="W155" s="198"/>
      <c r="X155" s="128"/>
      <c r="Y155" s="128"/>
      <c r="Z155" s="131">
        <f>'4 priedas_ nepanaudotos lėšos'!J42</f>
        <v>0</v>
      </c>
      <c r="AA155" s="131">
        <f>'4 priedas_ nepanaudotos lėšos'!K42</f>
        <v>0</v>
      </c>
      <c r="AB155" s="140">
        <f t="shared" si="290"/>
        <v>70.413070000000005</v>
      </c>
      <c r="AC155" s="283">
        <f t="shared" ref="AC155" si="305">D155+N155-O155</f>
        <v>70</v>
      </c>
      <c r="AD155" s="283">
        <f t="shared" ref="AD155" si="306">E155+P155-Q155</f>
        <v>0</v>
      </c>
      <c r="AE155" s="283">
        <f t="shared" ref="AE155" si="307">F155+R155-S155</f>
        <v>0</v>
      </c>
      <c r="AF155" s="283">
        <f t="shared" ref="AF155" si="308">G155+T155-U155</f>
        <v>0</v>
      </c>
      <c r="AG155" s="283">
        <f t="shared" ref="AG155" si="309">H155+V155-W155</f>
        <v>0.2</v>
      </c>
      <c r="AH155" s="283">
        <f t="shared" ref="AH155" si="310">I155+X155-Y155</f>
        <v>0</v>
      </c>
      <c r="AI155" s="283">
        <f t="shared" si="304"/>
        <v>0.21307000000000001</v>
      </c>
    </row>
    <row r="156" spans="1:35" ht="15" hidden="1" customHeight="1" x14ac:dyDescent="0.25">
      <c r="A156" s="8"/>
      <c r="B156" s="6" t="s">
        <v>234</v>
      </c>
      <c r="C156" s="238">
        <f t="shared" si="255"/>
        <v>0</v>
      </c>
      <c r="D156" s="128"/>
      <c r="E156" s="128">
        <f t="shared" ref="E156" si="311">E157</f>
        <v>0</v>
      </c>
      <c r="F156" s="128"/>
      <c r="G156" s="128"/>
      <c r="H156" s="128"/>
      <c r="I156" s="128"/>
      <c r="J156" s="131"/>
      <c r="K156" s="136">
        <f t="shared" si="260"/>
        <v>0</v>
      </c>
      <c r="L156" s="197">
        <f t="shared" si="261"/>
        <v>0</v>
      </c>
      <c r="M156" s="197">
        <f t="shared" si="262"/>
        <v>0</v>
      </c>
      <c r="N156" s="128"/>
      <c r="O156" s="128"/>
      <c r="P156" s="128">
        <f t="shared" ref="P156:Q156" si="312">P157</f>
        <v>0</v>
      </c>
      <c r="Q156" s="128">
        <f t="shared" si="312"/>
        <v>0</v>
      </c>
      <c r="R156" s="128"/>
      <c r="S156" s="128"/>
      <c r="T156" s="128"/>
      <c r="U156" s="128"/>
      <c r="V156" s="128"/>
      <c r="W156" s="128"/>
      <c r="X156" s="128"/>
      <c r="Y156" s="128"/>
      <c r="Z156" s="131"/>
      <c r="AA156" s="131"/>
      <c r="AB156" s="140">
        <f t="shared" si="290"/>
        <v>0</v>
      </c>
      <c r="AC156" s="283">
        <f t="shared" si="298"/>
        <v>0</v>
      </c>
      <c r="AD156" s="283">
        <f t="shared" si="299"/>
        <v>0</v>
      </c>
      <c r="AE156" s="283">
        <f t="shared" si="300"/>
        <v>0</v>
      </c>
      <c r="AF156" s="283">
        <f t="shared" si="301"/>
        <v>0</v>
      </c>
      <c r="AG156" s="283">
        <f t="shared" si="302"/>
        <v>0</v>
      </c>
      <c r="AH156" s="283">
        <f t="shared" si="303"/>
        <v>0</v>
      </c>
      <c r="AI156" s="283">
        <f t="shared" si="304"/>
        <v>0</v>
      </c>
    </row>
    <row r="157" spans="1:35" ht="15" hidden="1" customHeight="1" x14ac:dyDescent="0.25">
      <c r="A157" s="16"/>
      <c r="B157" s="22" t="s">
        <v>150</v>
      </c>
      <c r="C157" s="139">
        <f t="shared" si="255"/>
        <v>0</v>
      </c>
      <c r="D157" s="141"/>
      <c r="E157" s="141"/>
      <c r="F157" s="141"/>
      <c r="G157" s="141"/>
      <c r="H157" s="141"/>
      <c r="I157" s="141"/>
      <c r="J157" s="132"/>
      <c r="K157" s="136">
        <f t="shared" si="260"/>
        <v>0</v>
      </c>
      <c r="L157" s="197">
        <f t="shared" si="261"/>
        <v>0</v>
      </c>
      <c r="M157" s="197">
        <f t="shared" si="262"/>
        <v>0</v>
      </c>
      <c r="N157" s="141"/>
      <c r="O157" s="141"/>
      <c r="P157" s="141"/>
      <c r="Q157" s="141"/>
      <c r="R157" s="141"/>
      <c r="S157" s="141"/>
      <c r="T157" s="141"/>
      <c r="U157" s="141"/>
      <c r="V157" s="141"/>
      <c r="W157" s="141"/>
      <c r="X157" s="141"/>
      <c r="Y157" s="141"/>
      <c r="Z157" s="132"/>
      <c r="AA157" s="132"/>
      <c r="AB157" s="148">
        <f t="shared" si="290"/>
        <v>0</v>
      </c>
      <c r="AC157" s="284">
        <f t="shared" si="298"/>
        <v>0</v>
      </c>
      <c r="AD157" s="284">
        <f t="shared" si="299"/>
        <v>0</v>
      </c>
      <c r="AE157" s="284">
        <f t="shared" si="300"/>
        <v>0</v>
      </c>
      <c r="AF157" s="284">
        <f t="shared" si="301"/>
        <v>0</v>
      </c>
      <c r="AG157" s="284">
        <f t="shared" si="302"/>
        <v>0</v>
      </c>
      <c r="AH157" s="284">
        <f t="shared" si="303"/>
        <v>0</v>
      </c>
      <c r="AI157" s="284">
        <f t="shared" si="304"/>
        <v>0</v>
      </c>
    </row>
    <row r="158" spans="1:35" ht="15" customHeight="1" x14ac:dyDescent="0.25">
      <c r="A158" s="3" t="s">
        <v>15</v>
      </c>
      <c r="B158" s="72" t="s">
        <v>243</v>
      </c>
      <c r="C158" s="236">
        <f t="shared" si="255"/>
        <v>193.73485999999997</v>
      </c>
      <c r="D158" s="129">
        <f t="shared" ref="D158:Y158" si="313">D159+D162+D163</f>
        <v>180.7</v>
      </c>
      <c r="E158" s="129">
        <f t="shared" si="313"/>
        <v>10.1</v>
      </c>
      <c r="F158" s="129">
        <f t="shared" si="313"/>
        <v>0</v>
      </c>
      <c r="G158" s="129">
        <f t="shared" si="313"/>
        <v>0</v>
      </c>
      <c r="H158" s="129">
        <f t="shared" si="313"/>
        <v>1.6</v>
      </c>
      <c r="I158" s="129">
        <f t="shared" si="313"/>
        <v>0</v>
      </c>
      <c r="J158" s="129">
        <f t="shared" si="313"/>
        <v>1.3348599999999999</v>
      </c>
      <c r="K158" s="136">
        <f t="shared" si="260"/>
        <v>0</v>
      </c>
      <c r="L158" s="197">
        <f t="shared" si="261"/>
        <v>0</v>
      </c>
      <c r="M158" s="197">
        <f t="shared" si="262"/>
        <v>0</v>
      </c>
      <c r="N158" s="129">
        <f t="shared" si="313"/>
        <v>0</v>
      </c>
      <c r="O158" s="129">
        <f t="shared" si="313"/>
        <v>0</v>
      </c>
      <c r="P158" s="129">
        <f t="shared" si="313"/>
        <v>0</v>
      </c>
      <c r="Q158" s="129">
        <f t="shared" si="313"/>
        <v>0</v>
      </c>
      <c r="R158" s="129">
        <f t="shared" si="313"/>
        <v>0</v>
      </c>
      <c r="S158" s="129">
        <f t="shared" si="313"/>
        <v>0</v>
      </c>
      <c r="T158" s="129">
        <f t="shared" si="313"/>
        <v>0</v>
      </c>
      <c r="U158" s="129">
        <f t="shared" si="313"/>
        <v>0</v>
      </c>
      <c r="V158" s="129">
        <f t="shared" si="313"/>
        <v>0</v>
      </c>
      <c r="W158" s="129">
        <f t="shared" si="313"/>
        <v>0</v>
      </c>
      <c r="X158" s="129">
        <f t="shared" si="313"/>
        <v>0</v>
      </c>
      <c r="Y158" s="129">
        <f t="shared" si="313"/>
        <v>0</v>
      </c>
      <c r="Z158" s="129">
        <f t="shared" ref="Z158:AA158" si="314">Z159+Z162+Z163</f>
        <v>0</v>
      </c>
      <c r="AA158" s="129">
        <f t="shared" si="314"/>
        <v>0</v>
      </c>
      <c r="AB158" s="216">
        <f t="shared" ref="AB158:AC158" si="315">AB159+AB162+AB163</f>
        <v>193.73485999999997</v>
      </c>
      <c r="AC158" s="282">
        <f t="shared" si="315"/>
        <v>180.7</v>
      </c>
      <c r="AD158" s="282">
        <f>AD159+AD162+AD163</f>
        <v>10.1</v>
      </c>
      <c r="AE158" s="282">
        <f t="shared" ref="AE158:AI158" si="316">AE159+AE162+AE163</f>
        <v>0</v>
      </c>
      <c r="AF158" s="282">
        <f t="shared" si="316"/>
        <v>0</v>
      </c>
      <c r="AG158" s="282">
        <f t="shared" si="316"/>
        <v>1.6</v>
      </c>
      <c r="AH158" s="282">
        <f t="shared" si="316"/>
        <v>0</v>
      </c>
      <c r="AI158" s="282">
        <f t="shared" si="316"/>
        <v>1.3348599999999999</v>
      </c>
    </row>
    <row r="159" spans="1:35" ht="15" customHeight="1" x14ac:dyDescent="0.25">
      <c r="A159" s="8"/>
      <c r="B159" s="12" t="s">
        <v>463</v>
      </c>
      <c r="C159" s="237">
        <f t="shared" si="255"/>
        <v>146.79999999999998</v>
      </c>
      <c r="D159" s="198">
        <v>136.6</v>
      </c>
      <c r="E159" s="128">
        <f>E160+E161</f>
        <v>10.1</v>
      </c>
      <c r="F159" s="128"/>
      <c r="G159" s="128"/>
      <c r="H159" s="198">
        <v>0.1</v>
      </c>
      <c r="I159" s="128"/>
      <c r="J159" s="131"/>
      <c r="K159" s="136">
        <f t="shared" si="260"/>
        <v>0</v>
      </c>
      <c r="L159" s="197">
        <f t="shared" si="261"/>
        <v>0</v>
      </c>
      <c r="M159" s="197">
        <f t="shared" si="262"/>
        <v>0</v>
      </c>
      <c r="N159" s="198"/>
      <c r="O159" s="198"/>
      <c r="P159" s="128">
        <f>P160+P161</f>
        <v>0</v>
      </c>
      <c r="Q159" s="128">
        <f>Q160+Q161</f>
        <v>0</v>
      </c>
      <c r="R159" s="128"/>
      <c r="S159" s="128"/>
      <c r="T159" s="128"/>
      <c r="U159" s="128"/>
      <c r="V159" s="198"/>
      <c r="W159" s="198"/>
      <c r="X159" s="128"/>
      <c r="Y159" s="128"/>
      <c r="Z159" s="131"/>
      <c r="AA159" s="131"/>
      <c r="AB159" s="7">
        <f t="shared" ref="AB159:AB164" si="317">AC159+AD159+AE159+AF159+AG159+AH159+AI159</f>
        <v>146.79999999999998</v>
      </c>
      <c r="AC159" s="283">
        <f t="shared" ref="AC159:AC160" si="318">D159+N159-O159</f>
        <v>136.6</v>
      </c>
      <c r="AD159" s="283">
        <f t="shared" ref="AD159:AD160" si="319">E159+P159-Q159</f>
        <v>10.1</v>
      </c>
      <c r="AE159" s="283">
        <f t="shared" ref="AE159:AE160" si="320">F159+R159-S159</f>
        <v>0</v>
      </c>
      <c r="AF159" s="283">
        <f t="shared" ref="AF159:AF160" si="321">G159+T159-U159</f>
        <v>0</v>
      </c>
      <c r="AG159" s="283">
        <f t="shared" ref="AG159:AG160" si="322">H159+V159-W159</f>
        <v>0.1</v>
      </c>
      <c r="AH159" s="283">
        <f t="shared" ref="AH159:AH160" si="323">I159+X159-Y159</f>
        <v>0</v>
      </c>
      <c r="AI159" s="283">
        <f t="shared" ref="AI159:AI160" si="324">J159+Z159</f>
        <v>0</v>
      </c>
    </row>
    <row r="160" spans="1:35" ht="15" customHeight="1" x14ac:dyDescent="0.25">
      <c r="A160" s="8"/>
      <c r="B160" s="19" t="s">
        <v>192</v>
      </c>
      <c r="C160" s="137">
        <f t="shared" si="255"/>
        <v>10.1</v>
      </c>
      <c r="D160" s="141"/>
      <c r="E160" s="208">
        <v>10.1</v>
      </c>
      <c r="F160" s="141"/>
      <c r="G160" s="141"/>
      <c r="H160" s="141"/>
      <c r="I160" s="141"/>
      <c r="J160" s="132"/>
      <c r="K160" s="136">
        <f t="shared" si="260"/>
        <v>0</v>
      </c>
      <c r="L160" s="197">
        <f t="shared" si="261"/>
        <v>0</v>
      </c>
      <c r="M160" s="197">
        <f t="shared" si="262"/>
        <v>0</v>
      </c>
      <c r="N160" s="141"/>
      <c r="O160" s="141"/>
      <c r="P160" s="208"/>
      <c r="Q160" s="208"/>
      <c r="R160" s="141"/>
      <c r="S160" s="141"/>
      <c r="T160" s="141"/>
      <c r="U160" s="141"/>
      <c r="V160" s="141"/>
      <c r="W160" s="141"/>
      <c r="X160" s="141"/>
      <c r="Y160" s="141"/>
      <c r="Z160" s="132"/>
      <c r="AA160" s="132"/>
      <c r="AB160" s="297">
        <f t="shared" si="317"/>
        <v>10.1</v>
      </c>
      <c r="AC160" s="283">
        <f t="shared" si="318"/>
        <v>0</v>
      </c>
      <c r="AD160" s="283">
        <f t="shared" si="319"/>
        <v>10.1</v>
      </c>
      <c r="AE160" s="283">
        <f t="shared" si="320"/>
        <v>0</v>
      </c>
      <c r="AF160" s="283">
        <f t="shared" si="321"/>
        <v>0</v>
      </c>
      <c r="AG160" s="283">
        <f t="shared" si="322"/>
        <v>0</v>
      </c>
      <c r="AH160" s="283">
        <f t="shared" si="323"/>
        <v>0</v>
      </c>
      <c r="AI160" s="283">
        <f t="shared" si="324"/>
        <v>0</v>
      </c>
    </row>
    <row r="161" spans="1:35" ht="15" hidden="1" customHeight="1" x14ac:dyDescent="0.25">
      <c r="A161" s="8"/>
      <c r="B161" s="21" t="s">
        <v>151</v>
      </c>
      <c r="C161" s="137">
        <f t="shared" si="255"/>
        <v>0</v>
      </c>
      <c r="D161" s="141"/>
      <c r="E161" s="141"/>
      <c r="F161" s="141"/>
      <c r="G161" s="141"/>
      <c r="H161" s="141"/>
      <c r="I161" s="141"/>
      <c r="J161" s="132"/>
      <c r="K161" s="136">
        <f t="shared" si="260"/>
        <v>0</v>
      </c>
      <c r="L161" s="197">
        <f t="shared" si="261"/>
        <v>0</v>
      </c>
      <c r="M161" s="197">
        <f t="shared" si="262"/>
        <v>0</v>
      </c>
      <c r="N161" s="141"/>
      <c r="O161" s="141"/>
      <c r="P161" s="141"/>
      <c r="Q161" s="141"/>
      <c r="R161" s="141"/>
      <c r="S161" s="141"/>
      <c r="T161" s="141"/>
      <c r="U161" s="141"/>
      <c r="V161" s="141"/>
      <c r="W161" s="141"/>
      <c r="X161" s="141"/>
      <c r="Y161" s="141"/>
      <c r="Z161" s="132"/>
      <c r="AA161" s="132"/>
      <c r="AB161" s="215">
        <f t="shared" si="317"/>
        <v>0</v>
      </c>
      <c r="AC161" s="284">
        <f t="shared" ref="AC161:AC164" si="325">D161+N161</f>
        <v>0</v>
      </c>
      <c r="AD161" s="284">
        <f t="shared" ref="AD161:AD164" si="326">E161+P161</f>
        <v>0</v>
      </c>
      <c r="AE161" s="284">
        <f t="shared" ref="AE161:AE164" si="327">F161+R161</f>
        <v>0</v>
      </c>
      <c r="AF161" s="284">
        <f t="shared" ref="AF161:AF164" si="328">G161+T161</f>
        <v>0</v>
      </c>
      <c r="AG161" s="284">
        <f t="shared" ref="AG161:AG164" si="329">H161+V161</f>
        <v>0</v>
      </c>
      <c r="AH161" s="284">
        <f t="shared" ref="AH161:AH164" si="330">I161+X161</f>
        <v>0</v>
      </c>
      <c r="AI161" s="284">
        <f t="shared" ref="AI161:AI164" si="331">J161+Z161</f>
        <v>0</v>
      </c>
    </row>
    <row r="162" spans="1:35" ht="15" customHeight="1" x14ac:dyDescent="0.25">
      <c r="A162" s="8"/>
      <c r="B162" s="7" t="s">
        <v>458</v>
      </c>
      <c r="C162" s="238">
        <f t="shared" si="255"/>
        <v>46.93486</v>
      </c>
      <c r="D162" s="198">
        <v>44.1</v>
      </c>
      <c r="E162" s="128"/>
      <c r="F162" s="128"/>
      <c r="G162" s="128"/>
      <c r="H162" s="198">
        <v>1.5</v>
      </c>
      <c r="I162" s="128"/>
      <c r="J162" s="131">
        <f>'4 priedas_ nepanaudotos lėšos'!C44</f>
        <v>1.3348599999999999</v>
      </c>
      <c r="K162" s="136">
        <f t="shared" si="260"/>
        <v>0</v>
      </c>
      <c r="L162" s="197">
        <f t="shared" si="261"/>
        <v>0</v>
      </c>
      <c r="M162" s="197">
        <f t="shared" si="262"/>
        <v>0</v>
      </c>
      <c r="N162" s="198"/>
      <c r="O162" s="198"/>
      <c r="P162" s="128"/>
      <c r="Q162" s="128"/>
      <c r="R162" s="128"/>
      <c r="S162" s="128"/>
      <c r="T162" s="128"/>
      <c r="U162" s="128"/>
      <c r="V162" s="198"/>
      <c r="W162" s="198"/>
      <c r="X162" s="128"/>
      <c r="Y162" s="128"/>
      <c r="Z162" s="131">
        <f>'4 priedas_ nepanaudotos lėšos'!J44</f>
        <v>0</v>
      </c>
      <c r="AA162" s="131">
        <f>'4 priedas_ nepanaudotos lėšos'!K44</f>
        <v>0</v>
      </c>
      <c r="AB162" s="140">
        <f t="shared" si="317"/>
        <v>46.93486</v>
      </c>
      <c r="AC162" s="283">
        <f t="shared" ref="AC162" si="332">D162+N162-O162</f>
        <v>44.1</v>
      </c>
      <c r="AD162" s="283">
        <f t="shared" ref="AD162" si="333">E162+P162-Q162</f>
        <v>0</v>
      </c>
      <c r="AE162" s="283">
        <f t="shared" ref="AE162" si="334">F162+R162-S162</f>
        <v>0</v>
      </c>
      <c r="AF162" s="283">
        <f t="shared" ref="AF162" si="335">G162+T162-U162</f>
        <v>0</v>
      </c>
      <c r="AG162" s="283">
        <f t="shared" ref="AG162" si="336">H162+V162-W162</f>
        <v>1.5</v>
      </c>
      <c r="AH162" s="283">
        <f t="shared" ref="AH162" si="337">I162+X162-Y162</f>
        <v>0</v>
      </c>
      <c r="AI162" s="283">
        <f t="shared" si="331"/>
        <v>1.3348599999999999</v>
      </c>
    </row>
    <row r="163" spans="1:35" ht="15" hidden="1" customHeight="1" x14ac:dyDescent="0.25">
      <c r="A163" s="8"/>
      <c r="B163" s="6" t="s">
        <v>234</v>
      </c>
      <c r="C163" s="238">
        <f t="shared" si="255"/>
        <v>0</v>
      </c>
      <c r="D163" s="128"/>
      <c r="E163" s="128">
        <f t="shared" ref="E163" si="338">E164</f>
        <v>0</v>
      </c>
      <c r="F163" s="128"/>
      <c r="G163" s="128"/>
      <c r="H163" s="128"/>
      <c r="I163" s="128"/>
      <c r="J163" s="131"/>
      <c r="K163" s="136">
        <f t="shared" si="260"/>
        <v>0</v>
      </c>
      <c r="L163" s="197">
        <f t="shared" si="261"/>
        <v>0</v>
      </c>
      <c r="M163" s="197">
        <f t="shared" si="262"/>
        <v>0</v>
      </c>
      <c r="N163" s="128"/>
      <c r="O163" s="128"/>
      <c r="P163" s="128">
        <f t="shared" ref="P163:Q163" si="339">P164</f>
        <v>0</v>
      </c>
      <c r="Q163" s="128">
        <f t="shared" si="339"/>
        <v>0</v>
      </c>
      <c r="R163" s="128"/>
      <c r="S163" s="128"/>
      <c r="T163" s="128"/>
      <c r="U163" s="128"/>
      <c r="V163" s="128"/>
      <c r="W163" s="128"/>
      <c r="X163" s="128"/>
      <c r="Y163" s="128"/>
      <c r="Z163" s="131"/>
      <c r="AA163" s="131"/>
      <c r="AB163" s="140">
        <f t="shared" si="317"/>
        <v>0</v>
      </c>
      <c r="AC163" s="283">
        <f t="shared" si="325"/>
        <v>0</v>
      </c>
      <c r="AD163" s="283">
        <f t="shared" si="326"/>
        <v>0</v>
      </c>
      <c r="AE163" s="283">
        <f t="shared" si="327"/>
        <v>0</v>
      </c>
      <c r="AF163" s="283">
        <f t="shared" si="328"/>
        <v>0</v>
      </c>
      <c r="AG163" s="283">
        <f t="shared" si="329"/>
        <v>0</v>
      </c>
      <c r="AH163" s="283">
        <f t="shared" si="330"/>
        <v>0</v>
      </c>
      <c r="AI163" s="283">
        <f t="shared" si="331"/>
        <v>0</v>
      </c>
    </row>
    <row r="164" spans="1:35" ht="15" hidden="1" customHeight="1" x14ac:dyDescent="0.25">
      <c r="A164" s="16"/>
      <c r="B164" s="22" t="s">
        <v>150</v>
      </c>
      <c r="C164" s="139">
        <f t="shared" si="255"/>
        <v>0</v>
      </c>
      <c r="D164" s="141"/>
      <c r="E164" s="141"/>
      <c r="F164" s="141"/>
      <c r="G164" s="141"/>
      <c r="H164" s="141"/>
      <c r="I164" s="141"/>
      <c r="J164" s="132"/>
      <c r="K164" s="136">
        <f t="shared" si="260"/>
        <v>0</v>
      </c>
      <c r="L164" s="197">
        <f t="shared" si="261"/>
        <v>0</v>
      </c>
      <c r="M164" s="197">
        <f t="shared" si="262"/>
        <v>0</v>
      </c>
      <c r="N164" s="129"/>
      <c r="O164" s="129"/>
      <c r="P164" s="129"/>
      <c r="Q164" s="129"/>
      <c r="R164" s="129"/>
      <c r="S164" s="129"/>
      <c r="T164" s="129"/>
      <c r="U164" s="129"/>
      <c r="V164" s="129"/>
      <c r="W164" s="129"/>
      <c r="X164" s="129"/>
      <c r="Y164" s="129"/>
      <c r="Z164" s="132"/>
      <c r="AA164" s="132"/>
      <c r="AB164" s="148">
        <f t="shared" si="317"/>
        <v>0</v>
      </c>
      <c r="AC164" s="284">
        <f t="shared" si="325"/>
        <v>0</v>
      </c>
      <c r="AD164" s="284">
        <f t="shared" si="326"/>
        <v>0</v>
      </c>
      <c r="AE164" s="284">
        <f t="shared" si="327"/>
        <v>0</v>
      </c>
      <c r="AF164" s="284">
        <f t="shared" si="328"/>
        <v>0</v>
      </c>
      <c r="AG164" s="284">
        <f t="shared" si="329"/>
        <v>0</v>
      </c>
      <c r="AH164" s="284">
        <f t="shared" si="330"/>
        <v>0</v>
      </c>
      <c r="AI164" s="284">
        <f t="shared" si="331"/>
        <v>0</v>
      </c>
    </row>
    <row r="165" spans="1:35" ht="15" customHeight="1" x14ac:dyDescent="0.25">
      <c r="A165" s="3" t="s">
        <v>16</v>
      </c>
      <c r="B165" s="72" t="s">
        <v>244</v>
      </c>
      <c r="C165" s="236">
        <f t="shared" si="255"/>
        <v>1636.3225</v>
      </c>
      <c r="D165" s="129">
        <f>D166+D168+D169</f>
        <v>1624.6</v>
      </c>
      <c r="E165" s="129">
        <f t="shared" ref="E165:AA165" si="340">E166+E168+E169</f>
        <v>4.3</v>
      </c>
      <c r="F165" s="129">
        <f t="shared" si="340"/>
        <v>0</v>
      </c>
      <c r="G165" s="129">
        <f t="shared" si="340"/>
        <v>0</v>
      </c>
      <c r="H165" s="129">
        <f t="shared" si="340"/>
        <v>0.9</v>
      </c>
      <c r="I165" s="129">
        <f t="shared" si="340"/>
        <v>0</v>
      </c>
      <c r="J165" s="129">
        <f t="shared" si="340"/>
        <v>6.5225</v>
      </c>
      <c r="K165" s="136">
        <f t="shared" si="260"/>
        <v>0</v>
      </c>
      <c r="L165" s="197">
        <f t="shared" si="261"/>
        <v>0</v>
      </c>
      <c r="M165" s="197">
        <f t="shared" si="262"/>
        <v>0</v>
      </c>
      <c r="N165" s="129">
        <f t="shared" si="340"/>
        <v>0</v>
      </c>
      <c r="O165" s="129">
        <f t="shared" si="340"/>
        <v>0</v>
      </c>
      <c r="P165" s="129">
        <f t="shared" si="340"/>
        <v>0</v>
      </c>
      <c r="Q165" s="129">
        <f t="shared" si="340"/>
        <v>0</v>
      </c>
      <c r="R165" s="129">
        <f t="shared" si="340"/>
        <v>0</v>
      </c>
      <c r="S165" s="129">
        <f t="shared" si="340"/>
        <v>0</v>
      </c>
      <c r="T165" s="129">
        <f t="shared" si="340"/>
        <v>0</v>
      </c>
      <c r="U165" s="129">
        <f t="shared" si="340"/>
        <v>0</v>
      </c>
      <c r="V165" s="129">
        <f t="shared" si="340"/>
        <v>0</v>
      </c>
      <c r="W165" s="129">
        <f t="shared" si="340"/>
        <v>0</v>
      </c>
      <c r="X165" s="129">
        <f t="shared" si="340"/>
        <v>0</v>
      </c>
      <c r="Y165" s="129">
        <f t="shared" si="340"/>
        <v>0</v>
      </c>
      <c r="Z165" s="129">
        <f t="shared" si="340"/>
        <v>0</v>
      </c>
      <c r="AA165" s="129">
        <f t="shared" si="340"/>
        <v>0</v>
      </c>
      <c r="AB165" s="216">
        <f>AB166+AB169+AB170</f>
        <v>1636.3225</v>
      </c>
      <c r="AC165" s="282">
        <f>AC166+AC168+AC169</f>
        <v>1624.6</v>
      </c>
      <c r="AD165" s="282">
        <f>AD166+AD169+AD170</f>
        <v>4.3</v>
      </c>
      <c r="AE165" s="282">
        <f t="shared" ref="AE165:AI165" si="341">AE166+AE168+AE169</f>
        <v>0</v>
      </c>
      <c r="AF165" s="282">
        <f t="shared" si="341"/>
        <v>0</v>
      </c>
      <c r="AG165" s="282">
        <f t="shared" si="341"/>
        <v>0.9</v>
      </c>
      <c r="AH165" s="282">
        <f t="shared" si="341"/>
        <v>0</v>
      </c>
      <c r="AI165" s="282">
        <f t="shared" si="341"/>
        <v>6.5225</v>
      </c>
    </row>
    <row r="166" spans="1:35" ht="15" customHeight="1" x14ac:dyDescent="0.25">
      <c r="A166" s="8"/>
      <c r="B166" s="12" t="s">
        <v>463</v>
      </c>
      <c r="C166" s="237">
        <f t="shared" si="255"/>
        <v>389.3</v>
      </c>
      <c r="D166" s="198">
        <v>385</v>
      </c>
      <c r="E166" s="128">
        <f>E167+E168</f>
        <v>4.3</v>
      </c>
      <c r="F166" s="128"/>
      <c r="G166" s="128"/>
      <c r="H166" s="128"/>
      <c r="I166" s="128"/>
      <c r="J166" s="131"/>
      <c r="K166" s="136">
        <f t="shared" si="260"/>
        <v>0</v>
      </c>
      <c r="L166" s="197">
        <f t="shared" si="261"/>
        <v>0</v>
      </c>
      <c r="M166" s="197">
        <f t="shared" si="262"/>
        <v>0</v>
      </c>
      <c r="N166" s="198"/>
      <c r="O166" s="198"/>
      <c r="P166" s="128">
        <f>P167+P168</f>
        <v>0</v>
      </c>
      <c r="Q166" s="128">
        <f>Q167+Q168</f>
        <v>0</v>
      </c>
      <c r="R166" s="128"/>
      <c r="S166" s="128"/>
      <c r="T166" s="128"/>
      <c r="U166" s="128"/>
      <c r="V166" s="198"/>
      <c r="W166" s="198"/>
      <c r="X166" s="128"/>
      <c r="Y166" s="128"/>
      <c r="Z166" s="131"/>
      <c r="AA166" s="131"/>
      <c r="AB166" s="7">
        <f t="shared" ref="AB166:AB171" si="342">AC166+AD166+AE166+AF166+AG166+AH166+AI166</f>
        <v>389.3</v>
      </c>
      <c r="AC166" s="283">
        <f t="shared" ref="AC166:AC167" si="343">D166+N166-O166</f>
        <v>385</v>
      </c>
      <c r="AD166" s="283">
        <f t="shared" ref="AD166:AD167" si="344">E166+P166-Q166</f>
        <v>4.3</v>
      </c>
      <c r="AE166" s="283">
        <f t="shared" ref="AE166:AE167" si="345">F166+R166-S166</f>
        <v>0</v>
      </c>
      <c r="AF166" s="283">
        <f t="shared" ref="AF166:AF167" si="346">G166+T166-U166</f>
        <v>0</v>
      </c>
      <c r="AG166" s="283">
        <f t="shared" ref="AG166:AG167" si="347">H166+V166-W166</f>
        <v>0</v>
      </c>
      <c r="AH166" s="283">
        <f t="shared" ref="AH166:AH167" si="348">I166+X166-Y166</f>
        <v>0</v>
      </c>
      <c r="AI166" s="283">
        <f t="shared" ref="AI166:AI167" si="349">J166+Z166</f>
        <v>0</v>
      </c>
    </row>
    <row r="167" spans="1:35" ht="26.25" x14ac:dyDescent="0.25">
      <c r="A167" s="8"/>
      <c r="B167" s="19" t="s">
        <v>199</v>
      </c>
      <c r="C167" s="137">
        <f t="shared" si="255"/>
        <v>4.3</v>
      </c>
      <c r="D167" s="141"/>
      <c r="E167" s="208">
        <v>4.3</v>
      </c>
      <c r="F167" s="141"/>
      <c r="G167" s="141"/>
      <c r="H167" s="141"/>
      <c r="I167" s="141"/>
      <c r="J167" s="132"/>
      <c r="K167" s="136">
        <f t="shared" si="260"/>
        <v>0</v>
      </c>
      <c r="L167" s="197">
        <f t="shared" si="261"/>
        <v>0</v>
      </c>
      <c r="M167" s="197">
        <f t="shared" si="262"/>
        <v>0</v>
      </c>
      <c r="N167" s="141"/>
      <c r="O167" s="141"/>
      <c r="P167" s="208"/>
      <c r="Q167" s="208"/>
      <c r="R167" s="141"/>
      <c r="S167" s="141"/>
      <c r="T167" s="141"/>
      <c r="U167" s="141"/>
      <c r="V167" s="141"/>
      <c r="W167" s="141"/>
      <c r="X167" s="141"/>
      <c r="Y167" s="141"/>
      <c r="Z167" s="132"/>
      <c r="AA167" s="132"/>
      <c r="AB167" s="297">
        <f t="shared" si="342"/>
        <v>4.3</v>
      </c>
      <c r="AC167" s="283">
        <f t="shared" si="343"/>
        <v>0</v>
      </c>
      <c r="AD167" s="283">
        <f t="shared" si="344"/>
        <v>4.3</v>
      </c>
      <c r="AE167" s="283">
        <f t="shared" si="345"/>
        <v>0</v>
      </c>
      <c r="AF167" s="283">
        <f t="shared" si="346"/>
        <v>0</v>
      </c>
      <c r="AG167" s="283">
        <f t="shared" si="347"/>
        <v>0</v>
      </c>
      <c r="AH167" s="283">
        <f t="shared" si="348"/>
        <v>0</v>
      </c>
      <c r="AI167" s="283">
        <f t="shared" si="349"/>
        <v>0</v>
      </c>
    </row>
    <row r="168" spans="1:35" ht="15" hidden="1" customHeight="1" x14ac:dyDescent="0.25">
      <c r="A168" s="8"/>
      <c r="B168" s="21" t="s">
        <v>151</v>
      </c>
      <c r="C168" s="137">
        <f t="shared" si="255"/>
        <v>0</v>
      </c>
      <c r="D168" s="141"/>
      <c r="E168" s="141"/>
      <c r="F168" s="141"/>
      <c r="G168" s="141"/>
      <c r="H168" s="141"/>
      <c r="I168" s="141"/>
      <c r="J168" s="132"/>
      <c r="K168" s="136">
        <f t="shared" si="260"/>
        <v>0</v>
      </c>
      <c r="L168" s="197">
        <f t="shared" si="261"/>
        <v>0</v>
      </c>
      <c r="M168" s="197">
        <f t="shared" si="262"/>
        <v>0</v>
      </c>
      <c r="N168" s="141"/>
      <c r="O168" s="141"/>
      <c r="P168" s="141"/>
      <c r="Q168" s="141"/>
      <c r="R168" s="141"/>
      <c r="S168" s="141"/>
      <c r="T168" s="141"/>
      <c r="U168" s="141"/>
      <c r="V168" s="141"/>
      <c r="W168" s="141"/>
      <c r="X168" s="141"/>
      <c r="Y168" s="141"/>
      <c r="Z168" s="132"/>
      <c r="AA168" s="132"/>
      <c r="AB168" s="215">
        <f t="shared" si="342"/>
        <v>0</v>
      </c>
      <c r="AC168" s="284">
        <f t="shared" ref="AC168:AC171" si="350">D168+N168</f>
        <v>0</v>
      </c>
      <c r="AD168" s="284">
        <f t="shared" ref="AD168:AD171" si="351">E168+P168</f>
        <v>0</v>
      </c>
      <c r="AE168" s="284">
        <f t="shared" ref="AE168:AE171" si="352">F168+R168</f>
        <v>0</v>
      </c>
      <c r="AF168" s="284">
        <f t="shared" ref="AF168:AF171" si="353">G168+T168</f>
        <v>0</v>
      </c>
      <c r="AG168" s="284">
        <f t="shared" ref="AG168:AG171" si="354">H168+V168</f>
        <v>0</v>
      </c>
      <c r="AH168" s="284">
        <f t="shared" ref="AH168:AH171" si="355">I168+X168</f>
        <v>0</v>
      </c>
      <c r="AI168" s="284">
        <f t="shared" ref="AI168:AI171" si="356">J168+Z168</f>
        <v>0</v>
      </c>
    </row>
    <row r="169" spans="1:35" ht="15" customHeight="1" x14ac:dyDescent="0.25">
      <c r="A169" s="8"/>
      <c r="B169" s="7" t="s">
        <v>458</v>
      </c>
      <c r="C169" s="238">
        <f t="shared" si="255"/>
        <v>1247.0225</v>
      </c>
      <c r="D169" s="198">
        <v>1239.5999999999999</v>
      </c>
      <c r="E169" s="128"/>
      <c r="F169" s="128"/>
      <c r="G169" s="128"/>
      <c r="H169" s="198">
        <v>0.9</v>
      </c>
      <c r="I169" s="128"/>
      <c r="J169" s="131">
        <f>'4 priedas_ nepanaudotos lėšos'!C46</f>
        <v>6.5225</v>
      </c>
      <c r="K169" s="136">
        <f t="shared" si="260"/>
        <v>0</v>
      </c>
      <c r="L169" s="197">
        <f t="shared" si="261"/>
        <v>0</v>
      </c>
      <c r="M169" s="197">
        <f t="shared" si="262"/>
        <v>0</v>
      </c>
      <c r="N169" s="198"/>
      <c r="O169" s="198"/>
      <c r="P169" s="128"/>
      <c r="Q169" s="128"/>
      <c r="R169" s="128"/>
      <c r="S169" s="128"/>
      <c r="T169" s="128"/>
      <c r="U169" s="128"/>
      <c r="V169" s="198"/>
      <c r="W169" s="198"/>
      <c r="X169" s="128"/>
      <c r="Y169" s="128"/>
      <c r="Z169" s="131">
        <f>'4 priedas_ nepanaudotos lėšos'!J46</f>
        <v>0</v>
      </c>
      <c r="AA169" s="131">
        <f>'4 priedas_ nepanaudotos lėšos'!K46</f>
        <v>0</v>
      </c>
      <c r="AB169" s="301">
        <f t="shared" si="342"/>
        <v>1247.0225</v>
      </c>
      <c r="AC169" s="283">
        <f t="shared" ref="AC169" si="357">D169+N169-O169</f>
        <v>1239.5999999999999</v>
      </c>
      <c r="AD169" s="283">
        <f t="shared" ref="AD169" si="358">E169+P169-Q169</f>
        <v>0</v>
      </c>
      <c r="AE169" s="283">
        <f t="shared" ref="AE169" si="359">F169+R169-S169</f>
        <v>0</v>
      </c>
      <c r="AF169" s="283">
        <f t="shared" ref="AF169" si="360">G169+T169-U169</f>
        <v>0</v>
      </c>
      <c r="AG169" s="283">
        <f t="shared" ref="AG169" si="361">H169+V169-W169</f>
        <v>0.9</v>
      </c>
      <c r="AH169" s="283">
        <f t="shared" ref="AH169" si="362">I169+X169-Y169</f>
        <v>0</v>
      </c>
      <c r="AI169" s="283">
        <f t="shared" si="356"/>
        <v>6.5225</v>
      </c>
    </row>
    <row r="170" spans="1:35" ht="15" hidden="1" customHeight="1" x14ac:dyDescent="0.25">
      <c r="A170" s="8"/>
      <c r="B170" s="6" t="s">
        <v>234</v>
      </c>
      <c r="C170" s="238">
        <f t="shared" si="255"/>
        <v>0</v>
      </c>
      <c r="D170" s="128"/>
      <c r="E170" s="128">
        <f t="shared" ref="E170" si="363">E171</f>
        <v>0</v>
      </c>
      <c r="F170" s="128"/>
      <c r="G170" s="128"/>
      <c r="H170" s="128"/>
      <c r="I170" s="128"/>
      <c r="J170" s="131"/>
      <c r="K170" s="136">
        <f t="shared" si="260"/>
        <v>0</v>
      </c>
      <c r="L170" s="197">
        <f t="shared" si="261"/>
        <v>0</v>
      </c>
      <c r="M170" s="197">
        <f t="shared" si="262"/>
        <v>0</v>
      </c>
      <c r="N170" s="128"/>
      <c r="O170" s="128"/>
      <c r="P170" s="128">
        <f t="shared" ref="P170:Q170" si="364">P171</f>
        <v>0</v>
      </c>
      <c r="Q170" s="128">
        <f t="shared" si="364"/>
        <v>0</v>
      </c>
      <c r="R170" s="128"/>
      <c r="S170" s="128"/>
      <c r="T170" s="128"/>
      <c r="U170" s="128"/>
      <c r="V170" s="128"/>
      <c r="W170" s="128"/>
      <c r="X170" s="128"/>
      <c r="Y170" s="128"/>
      <c r="Z170" s="131"/>
      <c r="AA170" s="131"/>
      <c r="AB170" s="140">
        <f t="shared" si="342"/>
        <v>0</v>
      </c>
      <c r="AC170" s="283">
        <f t="shared" si="350"/>
        <v>0</v>
      </c>
      <c r="AD170" s="283">
        <f t="shared" si="351"/>
        <v>0</v>
      </c>
      <c r="AE170" s="283">
        <f t="shared" si="352"/>
        <v>0</v>
      </c>
      <c r="AF170" s="283">
        <f t="shared" si="353"/>
        <v>0</v>
      </c>
      <c r="AG170" s="283">
        <f t="shared" si="354"/>
        <v>0</v>
      </c>
      <c r="AH170" s="283">
        <f t="shared" si="355"/>
        <v>0</v>
      </c>
      <c r="AI170" s="283">
        <f t="shared" si="356"/>
        <v>0</v>
      </c>
    </row>
    <row r="171" spans="1:35" ht="15" hidden="1" customHeight="1" x14ac:dyDescent="0.25">
      <c r="A171" s="8"/>
      <c r="B171" s="22" t="s">
        <v>150</v>
      </c>
      <c r="C171" s="139">
        <f t="shared" si="255"/>
        <v>0</v>
      </c>
      <c r="D171" s="141"/>
      <c r="E171" s="141"/>
      <c r="F171" s="141"/>
      <c r="G171" s="141"/>
      <c r="H171" s="141"/>
      <c r="I171" s="141"/>
      <c r="J171" s="132"/>
      <c r="K171" s="136">
        <f t="shared" si="260"/>
        <v>0</v>
      </c>
      <c r="L171" s="197">
        <f t="shared" si="261"/>
        <v>0</v>
      </c>
      <c r="M171" s="197">
        <f t="shared" si="262"/>
        <v>0</v>
      </c>
      <c r="N171" s="141"/>
      <c r="O171" s="141"/>
      <c r="P171" s="141"/>
      <c r="Q171" s="141"/>
      <c r="R171" s="141"/>
      <c r="S171" s="141"/>
      <c r="T171" s="141"/>
      <c r="U171" s="141"/>
      <c r="V171" s="141"/>
      <c r="W171" s="141"/>
      <c r="X171" s="141"/>
      <c r="Y171" s="141"/>
      <c r="Z171" s="132"/>
      <c r="AA171" s="132"/>
      <c r="AB171" s="148">
        <f t="shared" si="342"/>
        <v>0</v>
      </c>
      <c r="AC171" s="284">
        <f t="shared" si="350"/>
        <v>0</v>
      </c>
      <c r="AD171" s="284">
        <f t="shared" si="351"/>
        <v>0</v>
      </c>
      <c r="AE171" s="284">
        <f t="shared" si="352"/>
        <v>0</v>
      </c>
      <c r="AF171" s="284">
        <f t="shared" si="353"/>
        <v>0</v>
      </c>
      <c r="AG171" s="284">
        <f t="shared" si="354"/>
        <v>0</v>
      </c>
      <c r="AH171" s="284">
        <f t="shared" si="355"/>
        <v>0</v>
      </c>
      <c r="AI171" s="284">
        <f t="shared" si="356"/>
        <v>0</v>
      </c>
    </row>
    <row r="172" spans="1:35" s="15" customFormat="1" ht="15" customHeight="1" x14ac:dyDescent="0.25">
      <c r="A172" s="17" t="s">
        <v>17</v>
      </c>
      <c r="B172" s="72" t="s">
        <v>245</v>
      </c>
      <c r="C172" s="236">
        <f t="shared" si="255"/>
        <v>2912.6</v>
      </c>
      <c r="D172" s="129">
        <f t="shared" ref="D172:AA172" si="365">D173</f>
        <v>2912.6</v>
      </c>
      <c r="E172" s="129">
        <f t="shared" si="365"/>
        <v>0</v>
      </c>
      <c r="F172" s="129">
        <f t="shared" si="365"/>
        <v>0</v>
      </c>
      <c r="G172" s="129">
        <f t="shared" si="365"/>
        <v>0</v>
      </c>
      <c r="H172" s="129">
        <f t="shared" si="365"/>
        <v>0</v>
      </c>
      <c r="I172" s="129">
        <f t="shared" si="365"/>
        <v>0</v>
      </c>
      <c r="J172" s="129">
        <f t="shared" si="365"/>
        <v>0</v>
      </c>
      <c r="K172" s="136">
        <f t="shared" si="260"/>
        <v>0</v>
      </c>
      <c r="L172" s="197">
        <f t="shared" si="261"/>
        <v>0</v>
      </c>
      <c r="M172" s="197">
        <f t="shared" si="262"/>
        <v>0</v>
      </c>
      <c r="N172" s="129">
        <f t="shared" si="365"/>
        <v>0</v>
      </c>
      <c r="O172" s="129">
        <f t="shared" si="365"/>
        <v>0</v>
      </c>
      <c r="P172" s="129">
        <f t="shared" si="365"/>
        <v>0</v>
      </c>
      <c r="Q172" s="129">
        <f t="shared" si="365"/>
        <v>0</v>
      </c>
      <c r="R172" s="129">
        <f t="shared" si="365"/>
        <v>0</v>
      </c>
      <c r="S172" s="129">
        <f t="shared" si="365"/>
        <v>0</v>
      </c>
      <c r="T172" s="129">
        <f t="shared" si="365"/>
        <v>0</v>
      </c>
      <c r="U172" s="129">
        <f t="shared" si="365"/>
        <v>0</v>
      </c>
      <c r="V172" s="129">
        <f t="shared" si="365"/>
        <v>0</v>
      </c>
      <c r="W172" s="129">
        <f t="shared" si="365"/>
        <v>0</v>
      </c>
      <c r="X172" s="129">
        <f t="shared" si="365"/>
        <v>0</v>
      </c>
      <c r="Y172" s="129">
        <f t="shared" si="365"/>
        <v>0</v>
      </c>
      <c r="Z172" s="129">
        <f t="shared" si="365"/>
        <v>0</v>
      </c>
      <c r="AA172" s="129">
        <f t="shared" si="365"/>
        <v>0</v>
      </c>
      <c r="AB172" s="294">
        <f>AB173</f>
        <v>2912.6</v>
      </c>
      <c r="AC172" s="282">
        <f t="shared" ref="AC172:AI172" si="366">AC173</f>
        <v>2912.6</v>
      </c>
      <c r="AD172" s="282">
        <f t="shared" si="366"/>
        <v>0</v>
      </c>
      <c r="AE172" s="282">
        <f t="shared" si="366"/>
        <v>0</v>
      </c>
      <c r="AF172" s="282">
        <f t="shared" si="366"/>
        <v>0</v>
      </c>
      <c r="AG172" s="282">
        <f t="shared" si="366"/>
        <v>0</v>
      </c>
      <c r="AH172" s="282">
        <f t="shared" si="366"/>
        <v>0</v>
      </c>
      <c r="AI172" s="282">
        <f t="shared" si="366"/>
        <v>0</v>
      </c>
    </row>
    <row r="173" spans="1:35" s="39" customFormat="1" ht="15" customHeight="1" x14ac:dyDescent="0.25">
      <c r="A173" s="70"/>
      <c r="B173" s="4" t="s">
        <v>457</v>
      </c>
      <c r="C173" s="237">
        <f t="shared" si="255"/>
        <v>2912.6</v>
      </c>
      <c r="D173" s="198">
        <v>2912.6</v>
      </c>
      <c r="E173" s="143"/>
      <c r="F173" s="143"/>
      <c r="G173" s="143"/>
      <c r="H173" s="143"/>
      <c r="I173" s="143"/>
      <c r="J173" s="133"/>
      <c r="K173" s="136">
        <f t="shared" si="260"/>
        <v>0</v>
      </c>
      <c r="L173" s="197">
        <f t="shared" si="261"/>
        <v>0</v>
      </c>
      <c r="M173" s="197">
        <f t="shared" si="262"/>
        <v>0</v>
      </c>
      <c r="N173" s="210"/>
      <c r="O173" s="210"/>
      <c r="P173" s="143"/>
      <c r="Q173" s="143"/>
      <c r="R173" s="143"/>
      <c r="S173" s="143"/>
      <c r="T173" s="143"/>
      <c r="U173" s="143"/>
      <c r="V173" s="210"/>
      <c r="W173" s="210"/>
      <c r="X173" s="143"/>
      <c r="Y173" s="143"/>
      <c r="Z173" s="133"/>
      <c r="AA173" s="133"/>
      <c r="AB173" s="7">
        <f>AC173+AD173+AE173+AF173+AG173+AH173+AI173</f>
        <v>2912.6</v>
      </c>
      <c r="AC173" s="283">
        <f t="shared" ref="AC173" si="367">D173+N173-O173</f>
        <v>2912.6</v>
      </c>
      <c r="AD173" s="283">
        <f t="shared" ref="AD173" si="368">E173+P173-Q173</f>
        <v>0</v>
      </c>
      <c r="AE173" s="283">
        <f t="shared" ref="AE173" si="369">F173+R173-S173</f>
        <v>0</v>
      </c>
      <c r="AF173" s="283">
        <f t="shared" ref="AF173" si="370">G173+T173-U173</f>
        <v>0</v>
      </c>
      <c r="AG173" s="283">
        <f t="shared" ref="AG173" si="371">H173+V173-W173</f>
        <v>0</v>
      </c>
      <c r="AH173" s="283">
        <f t="shared" ref="AH173" si="372">I173+X173-Y173</f>
        <v>0</v>
      </c>
      <c r="AI173" s="283">
        <f t="shared" ref="AI173" si="373">J173+Z173</f>
        <v>0</v>
      </c>
    </row>
    <row r="174" spans="1:35" s="15" customFormat="1" ht="15" customHeight="1" x14ac:dyDescent="0.25">
      <c r="A174" s="3" t="s">
        <v>18</v>
      </c>
      <c r="B174" s="76" t="s">
        <v>246</v>
      </c>
      <c r="C174" s="236">
        <f t="shared" si="255"/>
        <v>851.27769000000001</v>
      </c>
      <c r="D174" s="129">
        <f t="shared" ref="D174:S175" si="374">D175</f>
        <v>25</v>
      </c>
      <c r="E174" s="129">
        <f t="shared" si="374"/>
        <v>824.2</v>
      </c>
      <c r="F174" s="129">
        <f t="shared" si="374"/>
        <v>0</v>
      </c>
      <c r="G174" s="129">
        <f t="shared" si="374"/>
        <v>0</v>
      </c>
      <c r="H174" s="129">
        <f t="shared" si="374"/>
        <v>1.5</v>
      </c>
      <c r="I174" s="129">
        <f t="shared" si="374"/>
        <v>0</v>
      </c>
      <c r="J174" s="129">
        <f t="shared" si="374"/>
        <v>0.57769000000000004</v>
      </c>
      <c r="K174" s="136">
        <f t="shared" si="260"/>
        <v>0</v>
      </c>
      <c r="L174" s="197">
        <f t="shared" si="261"/>
        <v>0</v>
      </c>
      <c r="M174" s="197">
        <f t="shared" si="262"/>
        <v>0</v>
      </c>
      <c r="N174" s="129">
        <f t="shared" si="374"/>
        <v>0</v>
      </c>
      <c r="O174" s="129">
        <f t="shared" si="374"/>
        <v>0</v>
      </c>
      <c r="P174" s="129">
        <f t="shared" si="374"/>
        <v>0</v>
      </c>
      <c r="Q174" s="129">
        <f t="shared" si="374"/>
        <v>0</v>
      </c>
      <c r="R174" s="129">
        <f t="shared" si="374"/>
        <v>0</v>
      </c>
      <c r="S174" s="129">
        <f t="shared" si="374"/>
        <v>0</v>
      </c>
      <c r="T174" s="129">
        <f t="shared" ref="T174:AA174" si="375">T175</f>
        <v>0</v>
      </c>
      <c r="U174" s="129">
        <f t="shared" si="375"/>
        <v>0</v>
      </c>
      <c r="V174" s="129">
        <f t="shared" si="375"/>
        <v>0</v>
      </c>
      <c r="W174" s="129">
        <f t="shared" si="375"/>
        <v>0</v>
      </c>
      <c r="X174" s="129">
        <f t="shared" si="375"/>
        <v>0</v>
      </c>
      <c r="Y174" s="129">
        <f t="shared" si="375"/>
        <v>0</v>
      </c>
      <c r="Z174" s="129">
        <f t="shared" si="375"/>
        <v>0</v>
      </c>
      <c r="AA174" s="129">
        <f t="shared" si="375"/>
        <v>0</v>
      </c>
      <c r="AB174" s="216">
        <f>AB175</f>
        <v>851.27769000000001</v>
      </c>
      <c r="AC174" s="282">
        <f t="shared" ref="AC174:AI174" si="376">AC175</f>
        <v>25</v>
      </c>
      <c r="AD174" s="282">
        <f t="shared" si="376"/>
        <v>824.2</v>
      </c>
      <c r="AE174" s="282">
        <f t="shared" si="376"/>
        <v>0</v>
      </c>
      <c r="AF174" s="282">
        <f t="shared" si="376"/>
        <v>0</v>
      </c>
      <c r="AG174" s="282">
        <f t="shared" si="376"/>
        <v>1.5</v>
      </c>
      <c r="AH174" s="282">
        <f t="shared" si="376"/>
        <v>0</v>
      </c>
      <c r="AI174" s="282">
        <f t="shared" si="376"/>
        <v>0.57769000000000004</v>
      </c>
    </row>
    <row r="175" spans="1:35" s="39" customFormat="1" ht="15" customHeight="1" x14ac:dyDescent="0.25">
      <c r="A175" s="68"/>
      <c r="B175" s="77" t="s">
        <v>464</v>
      </c>
      <c r="C175" s="238">
        <f t="shared" si="255"/>
        <v>851.27769000000001</v>
      </c>
      <c r="D175" s="198">
        <v>25</v>
      </c>
      <c r="E175" s="128">
        <f t="shared" si="374"/>
        <v>824.2</v>
      </c>
      <c r="F175" s="128"/>
      <c r="G175" s="128"/>
      <c r="H175" s="198">
        <v>1.5</v>
      </c>
      <c r="I175" s="128"/>
      <c r="J175" s="131">
        <f>'4 priedas_ nepanaudotos lėšos'!C48</f>
        <v>0.57769000000000004</v>
      </c>
      <c r="K175" s="136">
        <f t="shared" si="260"/>
        <v>0</v>
      </c>
      <c r="L175" s="197">
        <f t="shared" si="261"/>
        <v>0</v>
      </c>
      <c r="M175" s="197">
        <f t="shared" si="262"/>
        <v>0</v>
      </c>
      <c r="N175" s="198"/>
      <c r="O175" s="198"/>
      <c r="P175" s="128">
        <f t="shared" ref="P175:Q175" si="377">P176</f>
        <v>0</v>
      </c>
      <c r="Q175" s="128">
        <f t="shared" si="377"/>
        <v>0</v>
      </c>
      <c r="R175" s="128"/>
      <c r="S175" s="128"/>
      <c r="T175" s="128"/>
      <c r="U175" s="128"/>
      <c r="V175" s="198"/>
      <c r="W175" s="198"/>
      <c r="X175" s="128"/>
      <c r="Y175" s="128"/>
      <c r="Z175" s="131">
        <f>'4 priedas_ nepanaudotos lėšos'!J48</f>
        <v>0</v>
      </c>
      <c r="AA175" s="131">
        <f>'4 priedas_ nepanaudotos lėšos'!K48</f>
        <v>0</v>
      </c>
      <c r="AB175" s="140">
        <f>AC175+AD175+AE175+AF175+AG175+AH175+AI175</f>
        <v>851.27769000000001</v>
      </c>
      <c r="AC175" s="283">
        <f t="shared" ref="AC175:AC176" si="378">D175+N175-O175</f>
        <v>25</v>
      </c>
      <c r="AD175" s="283">
        <f t="shared" ref="AD175:AD176" si="379">E175+P175-Q175</f>
        <v>824.2</v>
      </c>
      <c r="AE175" s="283">
        <f t="shared" ref="AE175:AE176" si="380">F175+R175-S175</f>
        <v>0</v>
      </c>
      <c r="AF175" s="283">
        <f t="shared" ref="AF175:AF176" si="381">G175+T175-U175</f>
        <v>0</v>
      </c>
      <c r="AG175" s="283">
        <f t="shared" ref="AG175:AG176" si="382">H175+V175-W175</f>
        <v>1.5</v>
      </c>
      <c r="AH175" s="283">
        <f t="shared" ref="AH175:AH176" si="383">I175+X175-Y175</f>
        <v>0</v>
      </c>
      <c r="AI175" s="283">
        <f t="shared" ref="AI175:AI176" si="384">J175+Z175</f>
        <v>0.57769000000000004</v>
      </c>
    </row>
    <row r="176" spans="1:35" s="39" customFormat="1" ht="15" customHeight="1" x14ac:dyDescent="0.25">
      <c r="A176" s="69"/>
      <c r="B176" s="22" t="s">
        <v>72</v>
      </c>
      <c r="C176" s="139">
        <f t="shared" si="255"/>
        <v>824.2</v>
      </c>
      <c r="D176" s="141"/>
      <c r="E176" s="208">
        <v>824.2</v>
      </c>
      <c r="F176" s="141"/>
      <c r="G176" s="141"/>
      <c r="H176" s="141"/>
      <c r="I176" s="141"/>
      <c r="J176" s="132"/>
      <c r="K176" s="136">
        <f t="shared" si="260"/>
        <v>0</v>
      </c>
      <c r="L176" s="197">
        <f t="shared" si="261"/>
        <v>0</v>
      </c>
      <c r="M176" s="197">
        <f t="shared" si="262"/>
        <v>0</v>
      </c>
      <c r="N176" s="141"/>
      <c r="O176" s="141"/>
      <c r="P176" s="208"/>
      <c r="Q176" s="208"/>
      <c r="R176" s="141"/>
      <c r="S176" s="141"/>
      <c r="T176" s="141"/>
      <c r="U176" s="141"/>
      <c r="V176" s="141"/>
      <c r="W176" s="141"/>
      <c r="X176" s="141"/>
      <c r="Y176" s="141"/>
      <c r="Z176" s="132"/>
      <c r="AA176" s="132"/>
      <c r="AB176" s="300">
        <f>AC176+AD176+AE176+AF176+AG176+AH176+AI176</f>
        <v>824.2</v>
      </c>
      <c r="AC176" s="283">
        <f t="shared" si="378"/>
        <v>0</v>
      </c>
      <c r="AD176" s="283">
        <f t="shared" si="379"/>
        <v>824.2</v>
      </c>
      <c r="AE176" s="283">
        <f t="shared" si="380"/>
        <v>0</v>
      </c>
      <c r="AF176" s="283">
        <f t="shared" si="381"/>
        <v>0</v>
      </c>
      <c r="AG176" s="283">
        <f t="shared" si="382"/>
        <v>0</v>
      </c>
      <c r="AH176" s="283">
        <f t="shared" si="383"/>
        <v>0</v>
      </c>
      <c r="AI176" s="283">
        <f t="shared" si="384"/>
        <v>0</v>
      </c>
    </row>
    <row r="177" spans="1:35" s="15" customFormat="1" ht="15" customHeight="1" x14ac:dyDescent="0.25">
      <c r="A177" s="18" t="s">
        <v>19</v>
      </c>
      <c r="B177" s="72" t="s">
        <v>247</v>
      </c>
      <c r="C177" s="236">
        <f t="shared" si="255"/>
        <v>567.13742999999999</v>
      </c>
      <c r="D177" s="129">
        <f t="shared" ref="D177:AA177" si="385">D178</f>
        <v>81.099999999999994</v>
      </c>
      <c r="E177" s="129">
        <f t="shared" si="385"/>
        <v>481.83</v>
      </c>
      <c r="F177" s="129">
        <f t="shared" si="385"/>
        <v>0</v>
      </c>
      <c r="G177" s="129">
        <f t="shared" si="385"/>
        <v>0</v>
      </c>
      <c r="H177" s="129">
        <f t="shared" si="385"/>
        <v>4.0999999999999996</v>
      </c>
      <c r="I177" s="129">
        <f t="shared" si="385"/>
        <v>0</v>
      </c>
      <c r="J177" s="129">
        <f t="shared" si="385"/>
        <v>0.10743</v>
      </c>
      <c r="K177" s="136">
        <f t="shared" si="260"/>
        <v>0</v>
      </c>
      <c r="L177" s="197">
        <f t="shared" si="261"/>
        <v>0</v>
      </c>
      <c r="M177" s="197">
        <f t="shared" si="262"/>
        <v>0</v>
      </c>
      <c r="N177" s="129">
        <f t="shared" si="385"/>
        <v>0</v>
      </c>
      <c r="O177" s="129">
        <f t="shared" si="385"/>
        <v>0</v>
      </c>
      <c r="P177" s="129">
        <f t="shared" si="385"/>
        <v>0</v>
      </c>
      <c r="Q177" s="129">
        <f t="shared" si="385"/>
        <v>0</v>
      </c>
      <c r="R177" s="129">
        <f t="shared" si="385"/>
        <v>0</v>
      </c>
      <c r="S177" s="129">
        <f t="shared" si="385"/>
        <v>0</v>
      </c>
      <c r="T177" s="129">
        <f t="shared" si="385"/>
        <v>0</v>
      </c>
      <c r="U177" s="129">
        <f t="shared" si="385"/>
        <v>0</v>
      </c>
      <c r="V177" s="129">
        <f t="shared" si="385"/>
        <v>0</v>
      </c>
      <c r="W177" s="129">
        <f t="shared" si="385"/>
        <v>0</v>
      </c>
      <c r="X177" s="129">
        <f t="shared" si="385"/>
        <v>0</v>
      </c>
      <c r="Y177" s="129">
        <f t="shared" si="385"/>
        <v>0</v>
      </c>
      <c r="Z177" s="129">
        <f t="shared" si="385"/>
        <v>0</v>
      </c>
      <c r="AA177" s="129">
        <f t="shared" si="385"/>
        <v>0</v>
      </c>
      <c r="AB177" s="216">
        <f>AB178</f>
        <v>567.13742999999999</v>
      </c>
      <c r="AC177" s="282">
        <f t="shared" ref="AC177:AI177" si="386">AC178</f>
        <v>81.099999999999994</v>
      </c>
      <c r="AD177" s="282">
        <f t="shared" si="386"/>
        <v>481.83</v>
      </c>
      <c r="AE177" s="282">
        <f t="shared" si="386"/>
        <v>0</v>
      </c>
      <c r="AF177" s="282">
        <f t="shared" si="386"/>
        <v>0</v>
      </c>
      <c r="AG177" s="282">
        <f t="shared" si="386"/>
        <v>4.0999999999999996</v>
      </c>
      <c r="AH177" s="282">
        <f t="shared" si="386"/>
        <v>0</v>
      </c>
      <c r="AI177" s="282">
        <f t="shared" si="386"/>
        <v>0.10743</v>
      </c>
    </row>
    <row r="178" spans="1:35" s="15" customFormat="1" ht="15" customHeight="1" x14ac:dyDescent="0.25">
      <c r="A178" s="18"/>
      <c r="B178" s="12" t="s">
        <v>469</v>
      </c>
      <c r="C178" s="237">
        <f t="shared" si="255"/>
        <v>567.13742999999999</v>
      </c>
      <c r="D178" s="198">
        <v>81.099999999999994</v>
      </c>
      <c r="E178" s="128">
        <f>E179+E181</f>
        <v>481.83</v>
      </c>
      <c r="F178" s="128">
        <f>SUM(F179:F181)</f>
        <v>0</v>
      </c>
      <c r="G178" s="129"/>
      <c r="H178" s="198">
        <v>4.0999999999999996</v>
      </c>
      <c r="I178" s="128"/>
      <c r="J178" s="131">
        <f>'4 priedas_ nepanaudotos lėšos'!C50</f>
        <v>0.10743</v>
      </c>
      <c r="K178" s="136">
        <f t="shared" si="260"/>
        <v>0</v>
      </c>
      <c r="L178" s="197">
        <f t="shared" si="261"/>
        <v>0</v>
      </c>
      <c r="M178" s="197">
        <f t="shared" si="262"/>
        <v>0</v>
      </c>
      <c r="N178" s="198"/>
      <c r="O178" s="198"/>
      <c r="P178" s="128">
        <f>P179+P181</f>
        <v>0</v>
      </c>
      <c r="Q178" s="128">
        <f>Q179+Q181</f>
        <v>0</v>
      </c>
      <c r="R178" s="128">
        <f>R180</f>
        <v>0</v>
      </c>
      <c r="S178" s="128">
        <f>S180</f>
        <v>0</v>
      </c>
      <c r="T178" s="128"/>
      <c r="U178" s="128"/>
      <c r="V178" s="198"/>
      <c r="W178" s="198"/>
      <c r="X178" s="129"/>
      <c r="Y178" s="129"/>
      <c r="Z178" s="131">
        <f>'4 priedas_ nepanaudotos lėšos'!J50</f>
        <v>0</v>
      </c>
      <c r="AA178" s="131">
        <f>'4 priedas_ nepanaudotos lėšos'!K50</f>
        <v>0</v>
      </c>
      <c r="AB178" s="140">
        <f>AC178+AD178+AE178+AF178+AG178+AH178+AI178</f>
        <v>567.13742999999999</v>
      </c>
      <c r="AC178" s="283">
        <f t="shared" ref="AC178:AC179" si="387">D178+N178-O178</f>
        <v>81.099999999999994</v>
      </c>
      <c r="AD178" s="283">
        <f t="shared" ref="AD178:AD179" si="388">E178+P178-Q178</f>
        <v>481.83</v>
      </c>
      <c r="AE178" s="283">
        <f t="shared" ref="AE178:AE179" si="389">F178+R178-S178</f>
        <v>0</v>
      </c>
      <c r="AF178" s="283">
        <f t="shared" ref="AF178:AF179" si="390">G178+T178-U178</f>
        <v>0</v>
      </c>
      <c r="AG178" s="283">
        <f t="shared" ref="AG178:AG179" si="391">H178+V178-W178</f>
        <v>4.0999999999999996</v>
      </c>
      <c r="AH178" s="283">
        <f t="shared" ref="AH178:AH179" si="392">I178+X178-Y178</f>
        <v>0</v>
      </c>
      <c r="AI178" s="283">
        <f t="shared" ref="AI178:AI179" si="393">J178+Z178</f>
        <v>0.10743</v>
      </c>
    </row>
    <row r="179" spans="1:35" s="88" customFormat="1" ht="26.25" x14ac:dyDescent="0.25">
      <c r="A179" s="86"/>
      <c r="B179" s="19" t="s">
        <v>215</v>
      </c>
      <c r="C179" s="137">
        <f t="shared" si="255"/>
        <v>373.01</v>
      </c>
      <c r="D179" s="144"/>
      <c r="E179" s="208">
        <v>373.01</v>
      </c>
      <c r="F179" s="144"/>
      <c r="G179" s="144"/>
      <c r="H179" s="144"/>
      <c r="I179" s="144"/>
      <c r="J179" s="135"/>
      <c r="K179" s="136">
        <f t="shared" si="260"/>
        <v>0</v>
      </c>
      <c r="L179" s="197">
        <f t="shared" si="261"/>
        <v>0</v>
      </c>
      <c r="M179" s="197">
        <f t="shared" si="262"/>
        <v>0</v>
      </c>
      <c r="N179" s="144"/>
      <c r="O179" s="144"/>
      <c r="P179" s="217"/>
      <c r="Q179" s="217"/>
      <c r="R179" s="144"/>
      <c r="S179" s="144"/>
      <c r="T179" s="144"/>
      <c r="U179" s="144"/>
      <c r="V179" s="144"/>
      <c r="W179" s="144"/>
      <c r="X179" s="144"/>
      <c r="Y179" s="144"/>
      <c r="Z179" s="135"/>
      <c r="AA179" s="135"/>
      <c r="AB179" s="296">
        <f>AC179+AD179+AE179+AF179+AG179+AH179+AI179</f>
        <v>373.01</v>
      </c>
      <c r="AC179" s="283">
        <f t="shared" si="387"/>
        <v>0</v>
      </c>
      <c r="AD179" s="283">
        <f t="shared" si="388"/>
        <v>373.01</v>
      </c>
      <c r="AE179" s="283">
        <f t="shared" si="389"/>
        <v>0</v>
      </c>
      <c r="AF179" s="283">
        <f t="shared" si="390"/>
        <v>0</v>
      </c>
      <c r="AG179" s="283">
        <f t="shared" si="391"/>
        <v>0</v>
      </c>
      <c r="AH179" s="283">
        <f t="shared" si="392"/>
        <v>0</v>
      </c>
      <c r="AI179" s="283">
        <f t="shared" si="393"/>
        <v>0</v>
      </c>
    </row>
    <row r="180" spans="1:35" s="35" customFormat="1" ht="26.25" hidden="1" x14ac:dyDescent="0.25">
      <c r="A180" s="86"/>
      <c r="B180" s="19" t="s">
        <v>335</v>
      </c>
      <c r="C180" s="137">
        <f t="shared" si="255"/>
        <v>0</v>
      </c>
      <c r="D180" s="141"/>
      <c r="E180" s="208"/>
      <c r="F180" s="141"/>
      <c r="G180" s="141"/>
      <c r="H180" s="141"/>
      <c r="I180" s="141"/>
      <c r="J180" s="132"/>
      <c r="K180" s="136">
        <f t="shared" si="260"/>
        <v>0</v>
      </c>
      <c r="L180" s="197">
        <f t="shared" si="261"/>
        <v>0</v>
      </c>
      <c r="M180" s="197">
        <f t="shared" si="262"/>
        <v>0</v>
      </c>
      <c r="N180" s="141"/>
      <c r="O180" s="141"/>
      <c r="P180" s="208"/>
      <c r="Q180" s="208"/>
      <c r="R180" s="141"/>
      <c r="S180" s="141"/>
      <c r="T180" s="141"/>
      <c r="U180" s="141"/>
      <c r="V180" s="141"/>
      <c r="W180" s="141"/>
      <c r="X180" s="141"/>
      <c r="Y180" s="141"/>
      <c r="Z180" s="132"/>
      <c r="AA180" s="132"/>
      <c r="AB180" s="296">
        <f>AC180+AD180+AE180+AF180+AG180+AH180+AI180</f>
        <v>0</v>
      </c>
      <c r="AC180" s="284">
        <f>D180+N180</f>
        <v>0</v>
      </c>
      <c r="AD180" s="284">
        <f>E180+P180</f>
        <v>0</v>
      </c>
      <c r="AE180" s="284">
        <f>F180+R180</f>
        <v>0</v>
      </c>
      <c r="AF180" s="284">
        <f>G180+T180</f>
        <v>0</v>
      </c>
      <c r="AG180" s="284">
        <f>H180+V180</f>
        <v>0</v>
      </c>
      <c r="AH180" s="284">
        <f>I180+X180</f>
        <v>0</v>
      </c>
      <c r="AI180" s="284">
        <f>J180+Z180</f>
        <v>0</v>
      </c>
    </row>
    <row r="181" spans="1:35" s="35" customFormat="1" ht="27.75" customHeight="1" x14ac:dyDescent="0.25">
      <c r="A181" s="86"/>
      <c r="B181" s="21" t="s">
        <v>350</v>
      </c>
      <c r="C181" s="137">
        <f t="shared" si="255"/>
        <v>108.82</v>
      </c>
      <c r="D181" s="141"/>
      <c r="E181" s="208">
        <v>108.82</v>
      </c>
      <c r="F181" s="141"/>
      <c r="G181" s="141"/>
      <c r="H181" s="141"/>
      <c r="I181" s="141"/>
      <c r="J181" s="132"/>
      <c r="K181" s="136">
        <f t="shared" si="260"/>
        <v>0</v>
      </c>
      <c r="L181" s="197">
        <f t="shared" si="261"/>
        <v>0</v>
      </c>
      <c r="M181" s="197">
        <f t="shared" si="262"/>
        <v>0</v>
      </c>
      <c r="N181" s="141"/>
      <c r="O181" s="141"/>
      <c r="P181" s="208"/>
      <c r="Q181" s="208"/>
      <c r="R181" s="141"/>
      <c r="S181" s="141"/>
      <c r="T181" s="141"/>
      <c r="U181" s="141"/>
      <c r="V181" s="141"/>
      <c r="W181" s="141"/>
      <c r="X181" s="141"/>
      <c r="Y181" s="141"/>
      <c r="Z181" s="132"/>
      <c r="AA181" s="132"/>
      <c r="AB181" s="296">
        <f>AC181+AD181+AE181+AF181+AG181+AH181+AI181</f>
        <v>108.82</v>
      </c>
      <c r="AC181" s="283">
        <f t="shared" ref="AC181" si="394">D181+N181-O181</f>
        <v>0</v>
      </c>
      <c r="AD181" s="283">
        <f t="shared" ref="AD181" si="395">E181+P181-Q181</f>
        <v>108.82</v>
      </c>
      <c r="AE181" s="283">
        <f t="shared" ref="AE181" si="396">F181+R181-S181</f>
        <v>0</v>
      </c>
      <c r="AF181" s="283">
        <f t="shared" ref="AF181" si="397">G181+T181-U181</f>
        <v>0</v>
      </c>
      <c r="AG181" s="283">
        <f t="shared" ref="AG181" si="398">H181+V181-W181</f>
        <v>0</v>
      </c>
      <c r="AH181" s="283">
        <f t="shared" ref="AH181" si="399">I181+X181-Y181</f>
        <v>0</v>
      </c>
      <c r="AI181" s="283">
        <f t="shared" ref="AI181" si="400">J181+Z181</f>
        <v>0</v>
      </c>
    </row>
    <row r="182" spans="1:35" ht="15" customHeight="1" x14ac:dyDescent="0.25">
      <c r="A182" s="17" t="s">
        <v>20</v>
      </c>
      <c r="B182" s="74" t="s">
        <v>250</v>
      </c>
      <c r="C182" s="236">
        <f t="shared" si="255"/>
        <v>1193.326</v>
      </c>
      <c r="D182" s="129">
        <f t="shared" ref="D182:S186" si="401">D183</f>
        <v>192.8</v>
      </c>
      <c r="E182" s="129">
        <f t="shared" si="401"/>
        <v>0</v>
      </c>
      <c r="F182" s="129">
        <f t="shared" si="401"/>
        <v>0</v>
      </c>
      <c r="G182" s="129">
        <f t="shared" si="401"/>
        <v>999.62599999999998</v>
      </c>
      <c r="H182" s="129">
        <f t="shared" si="401"/>
        <v>0.9</v>
      </c>
      <c r="I182" s="129">
        <f t="shared" si="401"/>
        <v>0</v>
      </c>
      <c r="J182" s="129">
        <f t="shared" si="401"/>
        <v>0</v>
      </c>
      <c r="K182" s="136">
        <f t="shared" si="260"/>
        <v>0</v>
      </c>
      <c r="L182" s="197">
        <f t="shared" si="261"/>
        <v>0</v>
      </c>
      <c r="M182" s="197">
        <f t="shared" si="262"/>
        <v>0</v>
      </c>
      <c r="N182" s="129">
        <f t="shared" si="401"/>
        <v>0</v>
      </c>
      <c r="O182" s="129">
        <f t="shared" si="401"/>
        <v>0</v>
      </c>
      <c r="P182" s="129">
        <f t="shared" si="401"/>
        <v>0</v>
      </c>
      <c r="Q182" s="129">
        <f t="shared" si="401"/>
        <v>0</v>
      </c>
      <c r="R182" s="129">
        <f t="shared" si="401"/>
        <v>0</v>
      </c>
      <c r="S182" s="129">
        <f t="shared" si="401"/>
        <v>0</v>
      </c>
      <c r="T182" s="129">
        <f t="shared" ref="T182:AA186" si="402">T183</f>
        <v>0</v>
      </c>
      <c r="U182" s="129">
        <f t="shared" si="402"/>
        <v>0</v>
      </c>
      <c r="V182" s="129">
        <f t="shared" si="402"/>
        <v>0</v>
      </c>
      <c r="W182" s="129">
        <f t="shared" si="402"/>
        <v>0</v>
      </c>
      <c r="X182" s="129">
        <f t="shared" si="402"/>
        <v>0</v>
      </c>
      <c r="Y182" s="129">
        <f t="shared" si="402"/>
        <v>0</v>
      </c>
      <c r="Z182" s="129">
        <f t="shared" si="402"/>
        <v>0</v>
      </c>
      <c r="AA182" s="129">
        <f t="shared" si="402"/>
        <v>0</v>
      </c>
      <c r="AB182" s="291">
        <f>AB183</f>
        <v>1193.326</v>
      </c>
      <c r="AC182" s="282">
        <f t="shared" ref="AC182:AI186" si="403">AC183</f>
        <v>192.8</v>
      </c>
      <c r="AD182" s="282">
        <f t="shared" si="403"/>
        <v>0</v>
      </c>
      <c r="AE182" s="282">
        <f t="shared" si="403"/>
        <v>0</v>
      </c>
      <c r="AF182" s="282">
        <f t="shared" si="403"/>
        <v>999.62599999999998</v>
      </c>
      <c r="AG182" s="282">
        <f t="shared" si="403"/>
        <v>0.9</v>
      </c>
      <c r="AH182" s="282">
        <f t="shared" si="403"/>
        <v>0</v>
      </c>
      <c r="AI182" s="282">
        <f t="shared" si="403"/>
        <v>0</v>
      </c>
    </row>
    <row r="183" spans="1:35" x14ac:dyDescent="0.25">
      <c r="A183" s="18"/>
      <c r="B183" s="12" t="s">
        <v>460</v>
      </c>
      <c r="C183" s="238">
        <f t="shared" si="255"/>
        <v>1193.326</v>
      </c>
      <c r="D183" s="198">
        <v>192.8</v>
      </c>
      <c r="E183" s="128"/>
      <c r="F183" s="128">
        <f>SUM(F184:F185)</f>
        <v>0</v>
      </c>
      <c r="G183" s="198">
        <v>999.62599999999998</v>
      </c>
      <c r="H183" s="198">
        <v>0.9</v>
      </c>
      <c r="I183" s="129"/>
      <c r="J183" s="131">
        <f>'4 priedas_ nepanaudotos lėšos'!C52</f>
        <v>0</v>
      </c>
      <c r="K183" s="136">
        <f t="shared" si="260"/>
        <v>0</v>
      </c>
      <c r="L183" s="197">
        <f t="shared" si="261"/>
        <v>0</v>
      </c>
      <c r="M183" s="197">
        <f t="shared" si="262"/>
        <v>0</v>
      </c>
      <c r="N183" s="198"/>
      <c r="O183" s="198"/>
      <c r="P183" s="128"/>
      <c r="Q183" s="128"/>
      <c r="R183" s="128">
        <f>SUM(R184:R185)</f>
        <v>0</v>
      </c>
      <c r="S183" s="128">
        <f>SUM(S184:S185)</f>
        <v>0</v>
      </c>
      <c r="T183" s="198"/>
      <c r="U183" s="198"/>
      <c r="V183" s="198"/>
      <c r="W183" s="198"/>
      <c r="X183" s="128"/>
      <c r="Y183" s="128"/>
      <c r="Z183" s="131">
        <f>'4 priedas_ nepanaudotos lėšos'!S52</f>
        <v>0</v>
      </c>
      <c r="AA183" s="131">
        <f>'4 priedas_ nepanaudotos lėšos'!T52</f>
        <v>0</v>
      </c>
      <c r="AB183" s="302">
        <f>AC183+AD183+AE183+AF183+AG183+AH183+AI183</f>
        <v>1193.326</v>
      </c>
      <c r="AC183" s="283">
        <f t="shared" ref="AC183" si="404">D183+N183-O183</f>
        <v>192.8</v>
      </c>
      <c r="AD183" s="283">
        <f t="shared" ref="AD183" si="405">E183+P183-Q183</f>
        <v>0</v>
      </c>
      <c r="AE183" s="283">
        <f t="shared" ref="AE183" si="406">F183+R183-S183</f>
        <v>0</v>
      </c>
      <c r="AF183" s="283">
        <f t="shared" ref="AF183" si="407">G183+T183-U183</f>
        <v>999.62599999999998</v>
      </c>
      <c r="AG183" s="283">
        <f t="shared" ref="AG183" si="408">H183+V183-W183</f>
        <v>0.9</v>
      </c>
      <c r="AH183" s="283">
        <f t="shared" ref="AH183" si="409">I183+X183-Y183</f>
        <v>0</v>
      </c>
      <c r="AI183" s="283">
        <f t="shared" ref="AI183" si="410">J183+Z183</f>
        <v>0</v>
      </c>
    </row>
    <row r="184" spans="1:35" ht="26.25" hidden="1" x14ac:dyDescent="0.25">
      <c r="A184" s="18"/>
      <c r="B184" s="19" t="s">
        <v>342</v>
      </c>
      <c r="C184" s="137">
        <f t="shared" si="255"/>
        <v>0</v>
      </c>
      <c r="D184" s="128"/>
      <c r="E184" s="128"/>
      <c r="F184" s="128"/>
      <c r="G184" s="128"/>
      <c r="H184" s="128"/>
      <c r="I184" s="129"/>
      <c r="J184" s="131"/>
      <c r="K184" s="136">
        <f t="shared" si="260"/>
        <v>0</v>
      </c>
      <c r="L184" s="197">
        <f t="shared" si="261"/>
        <v>0</v>
      </c>
      <c r="M184" s="197">
        <f t="shared" si="262"/>
        <v>0</v>
      </c>
      <c r="N184" s="129"/>
      <c r="O184" s="129"/>
      <c r="P184" s="128"/>
      <c r="Q184" s="128"/>
      <c r="R184" s="128"/>
      <c r="S184" s="128"/>
      <c r="T184" s="129"/>
      <c r="U184" s="129"/>
      <c r="V184" s="129"/>
      <c r="W184" s="129"/>
      <c r="X184" s="129"/>
      <c r="Y184" s="129"/>
      <c r="Z184" s="131"/>
      <c r="AA184" s="131"/>
      <c r="AB184" s="215">
        <f>AC184+AD184+AE184+AF184+AG184+AH184+AI184</f>
        <v>0</v>
      </c>
      <c r="AC184" s="284">
        <f>D184+N184</f>
        <v>0</v>
      </c>
      <c r="AD184" s="284">
        <f>E184+P184</f>
        <v>0</v>
      </c>
      <c r="AE184" s="284">
        <f>F184+R184</f>
        <v>0</v>
      </c>
      <c r="AF184" s="284">
        <f>G184+T184</f>
        <v>0</v>
      </c>
      <c r="AG184" s="284">
        <f>H184+V184</f>
        <v>0</v>
      </c>
      <c r="AH184" s="284">
        <f>I184+X184</f>
        <v>0</v>
      </c>
      <c r="AI184" s="284">
        <f>J184+Z184</f>
        <v>0</v>
      </c>
    </row>
    <row r="185" spans="1:35" s="39" customFormat="1" ht="26.25" hidden="1" x14ac:dyDescent="0.25">
      <c r="A185" s="70"/>
      <c r="B185" s="19" t="s">
        <v>248</v>
      </c>
      <c r="C185" s="137">
        <f t="shared" si="255"/>
        <v>0</v>
      </c>
      <c r="D185" s="143"/>
      <c r="E185" s="143"/>
      <c r="F185" s="143"/>
      <c r="G185" s="143"/>
      <c r="H185" s="143"/>
      <c r="I185" s="143"/>
      <c r="J185" s="133"/>
      <c r="K185" s="136">
        <f t="shared" si="260"/>
        <v>0</v>
      </c>
      <c r="L185" s="197">
        <f t="shared" si="261"/>
        <v>0</v>
      </c>
      <c r="M185" s="197">
        <f t="shared" si="262"/>
        <v>0</v>
      </c>
      <c r="N185" s="143"/>
      <c r="O185" s="143"/>
      <c r="P185" s="143"/>
      <c r="Q185" s="143"/>
      <c r="R185" s="143"/>
      <c r="S185" s="143"/>
      <c r="T185" s="143"/>
      <c r="U185" s="143"/>
      <c r="V185" s="143"/>
      <c r="W185" s="143"/>
      <c r="X185" s="143"/>
      <c r="Y185" s="143"/>
      <c r="Z185" s="133"/>
      <c r="AA185" s="133"/>
      <c r="AB185" s="215">
        <f>AC185+AD185+AE185+AF185+AG185+AH185+AI185</f>
        <v>0</v>
      </c>
      <c r="AC185" s="284">
        <f>D185+N185</f>
        <v>0</v>
      </c>
      <c r="AD185" s="284">
        <f>E185+P185</f>
        <v>0</v>
      </c>
      <c r="AE185" s="284">
        <f>F185+R185</f>
        <v>0</v>
      </c>
      <c r="AF185" s="284">
        <f>G185+T185</f>
        <v>0</v>
      </c>
      <c r="AG185" s="284">
        <f>H185+V185</f>
        <v>0</v>
      </c>
      <c r="AH185" s="284">
        <f>I185+X185</f>
        <v>0</v>
      </c>
      <c r="AI185" s="284">
        <f>J185+Z185</f>
        <v>0</v>
      </c>
    </row>
    <row r="186" spans="1:35" ht="15" customHeight="1" x14ac:dyDescent="0.25">
      <c r="A186" s="17" t="s">
        <v>21</v>
      </c>
      <c r="B186" s="73" t="s">
        <v>251</v>
      </c>
      <c r="C186" s="236">
        <f t="shared" si="255"/>
        <v>1623.04964</v>
      </c>
      <c r="D186" s="129">
        <f t="shared" si="401"/>
        <v>518.6</v>
      </c>
      <c r="E186" s="129">
        <f t="shared" si="401"/>
        <v>0</v>
      </c>
      <c r="F186" s="129">
        <f t="shared" si="401"/>
        <v>3.8</v>
      </c>
      <c r="G186" s="129">
        <f t="shared" si="401"/>
        <v>1079.8679999999999</v>
      </c>
      <c r="H186" s="129">
        <f t="shared" si="401"/>
        <v>19.100000000000001</v>
      </c>
      <c r="I186" s="129">
        <f t="shared" si="401"/>
        <v>0</v>
      </c>
      <c r="J186" s="129">
        <f t="shared" si="401"/>
        <v>1.68164</v>
      </c>
      <c r="K186" s="136">
        <f t="shared" si="260"/>
        <v>0</v>
      </c>
      <c r="L186" s="197">
        <f t="shared" si="261"/>
        <v>0</v>
      </c>
      <c r="M186" s="197">
        <f t="shared" si="262"/>
        <v>0</v>
      </c>
      <c r="N186" s="129">
        <f t="shared" si="401"/>
        <v>0</v>
      </c>
      <c r="O186" s="129">
        <f t="shared" si="401"/>
        <v>0</v>
      </c>
      <c r="P186" s="129">
        <f t="shared" si="401"/>
        <v>0</v>
      </c>
      <c r="Q186" s="129">
        <f t="shared" si="401"/>
        <v>0</v>
      </c>
      <c r="R186" s="129">
        <f t="shared" si="401"/>
        <v>0</v>
      </c>
      <c r="S186" s="129">
        <f t="shared" si="401"/>
        <v>0</v>
      </c>
      <c r="T186" s="129">
        <f t="shared" ref="T186:Y186" si="411">T187</f>
        <v>0</v>
      </c>
      <c r="U186" s="129">
        <f t="shared" si="411"/>
        <v>0</v>
      </c>
      <c r="V186" s="129">
        <f t="shared" si="411"/>
        <v>0</v>
      </c>
      <c r="W186" s="129">
        <f t="shared" si="411"/>
        <v>0</v>
      </c>
      <c r="X186" s="129">
        <f t="shared" si="411"/>
        <v>0</v>
      </c>
      <c r="Y186" s="129">
        <f t="shared" si="411"/>
        <v>0</v>
      </c>
      <c r="Z186" s="129">
        <f t="shared" si="402"/>
        <v>0</v>
      </c>
      <c r="AA186" s="129">
        <f t="shared" si="402"/>
        <v>0</v>
      </c>
      <c r="AB186" s="216">
        <f>AB187</f>
        <v>1623.04964</v>
      </c>
      <c r="AC186" s="282">
        <f t="shared" si="403"/>
        <v>518.6</v>
      </c>
      <c r="AD186" s="282">
        <f t="shared" si="403"/>
        <v>0</v>
      </c>
      <c r="AE186" s="282">
        <f t="shared" si="403"/>
        <v>3.8</v>
      </c>
      <c r="AF186" s="282">
        <f t="shared" si="403"/>
        <v>1079.8679999999999</v>
      </c>
      <c r="AG186" s="282">
        <f t="shared" si="403"/>
        <v>19.100000000000001</v>
      </c>
      <c r="AH186" s="282">
        <f t="shared" si="403"/>
        <v>0</v>
      </c>
      <c r="AI186" s="282">
        <f t="shared" si="403"/>
        <v>1.68164</v>
      </c>
    </row>
    <row r="187" spans="1:35" x14ac:dyDescent="0.25">
      <c r="A187" s="18"/>
      <c r="B187" s="12" t="s">
        <v>465</v>
      </c>
      <c r="C187" s="238">
        <f t="shared" si="255"/>
        <v>1623.04964</v>
      </c>
      <c r="D187" s="198">
        <v>518.6</v>
      </c>
      <c r="E187" s="128"/>
      <c r="F187" s="128">
        <f>SUM(F188:F192)</f>
        <v>3.8</v>
      </c>
      <c r="G187" s="198">
        <v>1079.8679999999999</v>
      </c>
      <c r="H187" s="198">
        <v>19.100000000000001</v>
      </c>
      <c r="I187" s="129"/>
      <c r="J187" s="131">
        <f>'4 priedas_ nepanaudotos lėšos'!C54</f>
        <v>1.68164</v>
      </c>
      <c r="K187" s="136">
        <f t="shared" si="260"/>
        <v>0</v>
      </c>
      <c r="L187" s="197">
        <f t="shared" si="261"/>
        <v>0</v>
      </c>
      <c r="M187" s="197">
        <f t="shared" si="262"/>
        <v>0</v>
      </c>
      <c r="N187" s="198"/>
      <c r="O187" s="198"/>
      <c r="P187" s="128"/>
      <c r="Q187" s="128"/>
      <c r="R187" s="128">
        <f>SUM(R188:R191)</f>
        <v>0</v>
      </c>
      <c r="S187" s="128">
        <f>SUM(S188:S191)</f>
        <v>0</v>
      </c>
      <c r="T187" s="198"/>
      <c r="U187" s="198"/>
      <c r="V187" s="198"/>
      <c r="W187" s="198"/>
      <c r="X187" s="128"/>
      <c r="Y187" s="128"/>
      <c r="Z187" s="131">
        <f>'4 priedas_ nepanaudotos lėšos'!J54</f>
        <v>0</v>
      </c>
      <c r="AA187" s="131">
        <f>'4 priedas_ nepanaudotos lėšos'!K54</f>
        <v>0</v>
      </c>
      <c r="AB187" s="140">
        <f t="shared" ref="AB187:AB192" si="412">AC187+AD187+AE187+AF187+AG187+AH187+AI187</f>
        <v>1623.04964</v>
      </c>
      <c r="AC187" s="283">
        <f t="shared" ref="AC187:AC188" si="413">D187+N187-O187</f>
        <v>518.6</v>
      </c>
      <c r="AD187" s="283">
        <f t="shared" ref="AD187:AD188" si="414">E187+P187-Q187</f>
        <v>0</v>
      </c>
      <c r="AE187" s="283">
        <f t="shared" ref="AE187:AE188" si="415">F187+R187-S187</f>
        <v>3.8</v>
      </c>
      <c r="AF187" s="283">
        <f t="shared" ref="AF187:AF188" si="416">G187+T187-U187</f>
        <v>1079.8679999999999</v>
      </c>
      <c r="AG187" s="283">
        <f t="shared" ref="AG187:AG188" si="417">H187+V187-W187</f>
        <v>19.100000000000001</v>
      </c>
      <c r="AH187" s="283">
        <f t="shared" ref="AH187:AH188" si="418">I187+X187-Y187</f>
        <v>0</v>
      </c>
      <c r="AI187" s="283">
        <f t="shared" ref="AI187:AI188" si="419">J187+Z187</f>
        <v>1.68164</v>
      </c>
    </row>
    <row r="188" spans="1:35" ht="26.25" x14ac:dyDescent="0.25">
      <c r="A188" s="18"/>
      <c r="B188" s="19" t="s">
        <v>212</v>
      </c>
      <c r="C188" s="137">
        <f t="shared" si="255"/>
        <v>3.8</v>
      </c>
      <c r="D188" s="128"/>
      <c r="E188" s="128"/>
      <c r="F188" s="198">
        <v>3.8</v>
      </c>
      <c r="G188" s="128"/>
      <c r="H188" s="128"/>
      <c r="I188" s="128"/>
      <c r="J188" s="131"/>
      <c r="K188" s="136">
        <f t="shared" si="260"/>
        <v>0</v>
      </c>
      <c r="L188" s="197">
        <f t="shared" si="261"/>
        <v>0</v>
      </c>
      <c r="M188" s="197">
        <f t="shared" si="262"/>
        <v>0</v>
      </c>
      <c r="N188" s="128"/>
      <c r="O188" s="128"/>
      <c r="P188" s="128"/>
      <c r="Q188" s="128"/>
      <c r="R188" s="198"/>
      <c r="S188" s="198"/>
      <c r="T188" s="128"/>
      <c r="U188" s="128"/>
      <c r="V188" s="128"/>
      <c r="W188" s="128"/>
      <c r="X188" s="128"/>
      <c r="Y188" s="128"/>
      <c r="Z188" s="131"/>
      <c r="AA188" s="131"/>
      <c r="AB188" s="297">
        <f t="shared" si="412"/>
        <v>3.8</v>
      </c>
      <c r="AC188" s="283">
        <f t="shared" si="413"/>
        <v>0</v>
      </c>
      <c r="AD188" s="283">
        <f t="shared" si="414"/>
        <v>0</v>
      </c>
      <c r="AE188" s="283">
        <f t="shared" si="415"/>
        <v>3.8</v>
      </c>
      <c r="AF188" s="283">
        <f t="shared" si="416"/>
        <v>0</v>
      </c>
      <c r="AG188" s="283">
        <f t="shared" si="417"/>
        <v>0</v>
      </c>
      <c r="AH188" s="283">
        <f t="shared" si="418"/>
        <v>0</v>
      </c>
      <c r="AI188" s="283">
        <f t="shared" si="419"/>
        <v>0</v>
      </c>
    </row>
    <row r="189" spans="1:35" ht="26.25" hidden="1" x14ac:dyDescent="0.25">
      <c r="A189" s="18"/>
      <c r="B189" s="19" t="s">
        <v>249</v>
      </c>
      <c r="C189" s="137">
        <f t="shared" si="255"/>
        <v>0</v>
      </c>
      <c r="D189" s="128"/>
      <c r="E189" s="128"/>
      <c r="F189" s="198"/>
      <c r="G189" s="128"/>
      <c r="H189" s="128"/>
      <c r="I189" s="128"/>
      <c r="J189" s="131"/>
      <c r="K189" s="136">
        <f t="shared" si="260"/>
        <v>0</v>
      </c>
      <c r="L189" s="197">
        <f t="shared" si="261"/>
        <v>0</v>
      </c>
      <c r="M189" s="197">
        <f t="shared" si="262"/>
        <v>0</v>
      </c>
      <c r="N189" s="128"/>
      <c r="O189" s="128"/>
      <c r="P189" s="128"/>
      <c r="Q189" s="128"/>
      <c r="R189" s="198"/>
      <c r="S189" s="198"/>
      <c r="T189" s="128"/>
      <c r="U189" s="128"/>
      <c r="V189" s="128"/>
      <c r="W189" s="128"/>
      <c r="X189" s="128"/>
      <c r="Y189" s="128"/>
      <c r="Z189" s="131"/>
      <c r="AA189" s="131"/>
      <c r="AB189" s="215">
        <f t="shared" si="412"/>
        <v>0</v>
      </c>
      <c r="AC189" s="284">
        <f t="shared" ref="AC189:AC192" si="420">D189+N189</f>
        <v>0</v>
      </c>
      <c r="AD189" s="284">
        <f t="shared" ref="AD189:AD192" si="421">E189+P189</f>
        <v>0</v>
      </c>
      <c r="AE189" s="284">
        <f t="shared" ref="AE189:AE192" si="422">F189+R189</f>
        <v>0</v>
      </c>
      <c r="AF189" s="284">
        <f t="shared" ref="AF189:AF192" si="423">G189+T189</f>
        <v>0</v>
      </c>
      <c r="AG189" s="284">
        <f t="shared" ref="AG189:AG192" si="424">H189+V189</f>
        <v>0</v>
      </c>
      <c r="AH189" s="284">
        <f t="shared" ref="AH189:AH192" si="425">I189+X189</f>
        <v>0</v>
      </c>
      <c r="AI189" s="284">
        <f t="shared" ref="AI189:AI192" si="426">J189+Z189</f>
        <v>0</v>
      </c>
    </row>
    <row r="190" spans="1:35" hidden="1" x14ac:dyDescent="0.25">
      <c r="A190" s="18"/>
      <c r="B190" s="19" t="s">
        <v>317</v>
      </c>
      <c r="C190" s="238">
        <f t="shared" si="255"/>
        <v>0</v>
      </c>
      <c r="D190" s="128"/>
      <c r="E190" s="128"/>
      <c r="F190" s="208"/>
      <c r="G190" s="128"/>
      <c r="H190" s="128"/>
      <c r="I190" s="128"/>
      <c r="J190" s="131"/>
      <c r="K190" s="136">
        <f t="shared" si="260"/>
        <v>0</v>
      </c>
      <c r="L190" s="197">
        <f t="shared" si="261"/>
        <v>0</v>
      </c>
      <c r="M190" s="197">
        <f t="shared" si="262"/>
        <v>0</v>
      </c>
      <c r="N190" s="128"/>
      <c r="O190" s="128"/>
      <c r="P190" s="128"/>
      <c r="Q190" s="128"/>
      <c r="R190" s="198"/>
      <c r="S190" s="198"/>
      <c r="T190" s="128"/>
      <c r="U190" s="128"/>
      <c r="V190" s="128"/>
      <c r="W190" s="128"/>
      <c r="X190" s="128"/>
      <c r="Y190" s="128"/>
      <c r="Z190" s="131"/>
      <c r="AA190" s="131"/>
      <c r="AB190" s="140">
        <f t="shared" si="412"/>
        <v>0</v>
      </c>
      <c r="AC190" s="284">
        <f t="shared" si="420"/>
        <v>0</v>
      </c>
      <c r="AD190" s="284">
        <f t="shared" si="421"/>
        <v>0</v>
      </c>
      <c r="AE190" s="284">
        <f t="shared" si="422"/>
        <v>0</v>
      </c>
      <c r="AF190" s="284">
        <f t="shared" si="423"/>
        <v>0</v>
      </c>
      <c r="AG190" s="284">
        <f t="shared" si="424"/>
        <v>0</v>
      </c>
      <c r="AH190" s="284">
        <f t="shared" si="425"/>
        <v>0</v>
      </c>
      <c r="AI190" s="284">
        <f t="shared" si="426"/>
        <v>0</v>
      </c>
    </row>
    <row r="191" spans="1:35" ht="26.25" hidden="1" x14ac:dyDescent="0.25">
      <c r="A191" s="18"/>
      <c r="B191" s="19" t="s">
        <v>343</v>
      </c>
      <c r="C191" s="137">
        <f t="shared" si="255"/>
        <v>0</v>
      </c>
      <c r="D191" s="128"/>
      <c r="E191" s="128"/>
      <c r="F191" s="198"/>
      <c r="G191" s="128"/>
      <c r="H191" s="128"/>
      <c r="I191" s="128"/>
      <c r="J191" s="131"/>
      <c r="K191" s="136">
        <f t="shared" si="260"/>
        <v>0</v>
      </c>
      <c r="L191" s="197">
        <f t="shared" si="261"/>
        <v>0</v>
      </c>
      <c r="M191" s="197">
        <f t="shared" si="262"/>
        <v>0</v>
      </c>
      <c r="N191" s="128"/>
      <c r="O191" s="128"/>
      <c r="P191" s="128"/>
      <c r="Q191" s="128"/>
      <c r="R191" s="198"/>
      <c r="S191" s="198"/>
      <c r="T191" s="128"/>
      <c r="U191" s="128"/>
      <c r="V191" s="128"/>
      <c r="W191" s="128"/>
      <c r="X191" s="128"/>
      <c r="Y191" s="128"/>
      <c r="Z191" s="131"/>
      <c r="AA191" s="131"/>
      <c r="AB191" s="215">
        <f t="shared" si="412"/>
        <v>0</v>
      </c>
      <c r="AC191" s="283">
        <f t="shared" ref="AC191" si="427">D191+N191-O191</f>
        <v>0</v>
      </c>
      <c r="AD191" s="283">
        <f t="shared" ref="AD191" si="428">E191+P191-Q191</f>
        <v>0</v>
      </c>
      <c r="AE191" s="283">
        <f t="shared" ref="AE191" si="429">F191+R191-S191</f>
        <v>0</v>
      </c>
      <c r="AF191" s="283">
        <f t="shared" ref="AF191" si="430">G191+T191-U191</f>
        <v>0</v>
      </c>
      <c r="AG191" s="283">
        <f t="shared" ref="AG191" si="431">H191+V191-W191</f>
        <v>0</v>
      </c>
      <c r="AH191" s="283">
        <f t="shared" ref="AH191" si="432">I191+X191-Y191</f>
        <v>0</v>
      </c>
      <c r="AI191" s="283">
        <f t="shared" si="426"/>
        <v>0</v>
      </c>
    </row>
    <row r="192" spans="1:35" ht="26.25" hidden="1" x14ac:dyDescent="0.25">
      <c r="A192" s="18"/>
      <c r="B192" s="19" t="s">
        <v>248</v>
      </c>
      <c r="C192" s="137">
        <f t="shared" si="255"/>
        <v>0</v>
      </c>
      <c r="D192" s="128"/>
      <c r="E192" s="128"/>
      <c r="F192" s="128"/>
      <c r="G192" s="128"/>
      <c r="H192" s="128"/>
      <c r="I192" s="128"/>
      <c r="J192" s="131"/>
      <c r="K192" s="136">
        <f t="shared" si="260"/>
        <v>0</v>
      </c>
      <c r="L192" s="197">
        <f t="shared" si="261"/>
        <v>0</v>
      </c>
      <c r="M192" s="197">
        <f t="shared" si="262"/>
        <v>0</v>
      </c>
      <c r="N192" s="128"/>
      <c r="O192" s="128"/>
      <c r="P192" s="128"/>
      <c r="Q192" s="128"/>
      <c r="R192" s="128"/>
      <c r="S192" s="128"/>
      <c r="T192" s="128"/>
      <c r="U192" s="128"/>
      <c r="V192" s="128"/>
      <c r="W192" s="128"/>
      <c r="X192" s="128"/>
      <c r="Y192" s="128"/>
      <c r="Z192" s="131"/>
      <c r="AA192" s="131"/>
      <c r="AB192" s="215">
        <f t="shared" si="412"/>
        <v>0</v>
      </c>
      <c r="AC192" s="284">
        <f t="shared" si="420"/>
        <v>0</v>
      </c>
      <c r="AD192" s="284">
        <f t="shared" si="421"/>
        <v>0</v>
      </c>
      <c r="AE192" s="284">
        <f t="shared" si="422"/>
        <v>0</v>
      </c>
      <c r="AF192" s="284">
        <f t="shared" si="423"/>
        <v>0</v>
      </c>
      <c r="AG192" s="284">
        <f t="shared" si="424"/>
        <v>0</v>
      </c>
      <c r="AH192" s="284">
        <f t="shared" si="425"/>
        <v>0</v>
      </c>
      <c r="AI192" s="284">
        <f t="shared" si="426"/>
        <v>0</v>
      </c>
    </row>
    <row r="193" spans="1:35" ht="15" customHeight="1" x14ac:dyDescent="0.25">
      <c r="A193" s="3" t="s">
        <v>22</v>
      </c>
      <c r="B193" s="161" t="s">
        <v>252</v>
      </c>
      <c r="C193" s="236">
        <f t="shared" si="255"/>
        <v>1301.924</v>
      </c>
      <c r="D193" s="129">
        <f t="shared" ref="D193:AA193" si="433">D194</f>
        <v>320</v>
      </c>
      <c r="E193" s="129">
        <f t="shared" si="433"/>
        <v>0</v>
      </c>
      <c r="F193" s="129">
        <f t="shared" si="433"/>
        <v>0</v>
      </c>
      <c r="G193" s="129">
        <f t="shared" si="433"/>
        <v>981.82399999999996</v>
      </c>
      <c r="H193" s="129">
        <f t="shared" si="433"/>
        <v>0.1</v>
      </c>
      <c r="I193" s="129">
        <f t="shared" si="433"/>
        <v>0</v>
      </c>
      <c r="J193" s="129">
        <f t="shared" si="433"/>
        <v>0</v>
      </c>
      <c r="K193" s="136">
        <f t="shared" si="260"/>
        <v>0</v>
      </c>
      <c r="L193" s="197">
        <f t="shared" si="261"/>
        <v>0</v>
      </c>
      <c r="M193" s="197">
        <f t="shared" si="262"/>
        <v>0</v>
      </c>
      <c r="N193" s="129">
        <f t="shared" si="433"/>
        <v>0</v>
      </c>
      <c r="O193" s="129">
        <f t="shared" si="433"/>
        <v>0</v>
      </c>
      <c r="P193" s="129">
        <f t="shared" si="433"/>
        <v>0</v>
      </c>
      <c r="Q193" s="129">
        <f t="shared" si="433"/>
        <v>0</v>
      </c>
      <c r="R193" s="129">
        <f t="shared" si="433"/>
        <v>0</v>
      </c>
      <c r="S193" s="129">
        <f t="shared" si="433"/>
        <v>0</v>
      </c>
      <c r="T193" s="129">
        <f t="shared" si="433"/>
        <v>0</v>
      </c>
      <c r="U193" s="129">
        <f t="shared" si="433"/>
        <v>0</v>
      </c>
      <c r="V193" s="129">
        <f t="shared" si="433"/>
        <v>0</v>
      </c>
      <c r="W193" s="129">
        <f t="shared" si="433"/>
        <v>0</v>
      </c>
      <c r="X193" s="129">
        <f t="shared" si="433"/>
        <v>0</v>
      </c>
      <c r="Y193" s="129">
        <f t="shared" si="433"/>
        <v>0</v>
      </c>
      <c r="Z193" s="129">
        <f t="shared" si="433"/>
        <v>0</v>
      </c>
      <c r="AA193" s="129">
        <f t="shared" si="433"/>
        <v>0</v>
      </c>
      <c r="AB193" s="291">
        <f>AB194</f>
        <v>1301.924</v>
      </c>
      <c r="AC193" s="282">
        <f t="shared" ref="AC193:AI193" si="434">AC194</f>
        <v>320</v>
      </c>
      <c r="AD193" s="282">
        <f t="shared" si="434"/>
        <v>0</v>
      </c>
      <c r="AE193" s="282">
        <f t="shared" si="434"/>
        <v>0</v>
      </c>
      <c r="AF193" s="282">
        <f t="shared" si="434"/>
        <v>981.82399999999996</v>
      </c>
      <c r="AG193" s="282">
        <f t="shared" si="434"/>
        <v>0.1</v>
      </c>
      <c r="AH193" s="282">
        <f t="shared" si="434"/>
        <v>0</v>
      </c>
      <c r="AI193" s="282">
        <f t="shared" si="434"/>
        <v>0</v>
      </c>
    </row>
    <row r="194" spans="1:35" x14ac:dyDescent="0.25">
      <c r="A194" s="8"/>
      <c r="B194" s="77" t="s">
        <v>460</v>
      </c>
      <c r="C194" s="238">
        <f t="shared" si="255"/>
        <v>1301.924</v>
      </c>
      <c r="D194" s="198">
        <v>320</v>
      </c>
      <c r="E194" s="128"/>
      <c r="F194" s="128">
        <f>SUM(F195:F196)</f>
        <v>0</v>
      </c>
      <c r="G194" s="198">
        <v>981.82399999999996</v>
      </c>
      <c r="H194" s="198">
        <v>0.1</v>
      </c>
      <c r="I194" s="129"/>
      <c r="J194" s="131">
        <f>'4 priedas_ nepanaudotos lėšos'!C56</f>
        <v>0</v>
      </c>
      <c r="K194" s="136">
        <f t="shared" si="260"/>
        <v>0</v>
      </c>
      <c r="L194" s="197">
        <f t="shared" si="261"/>
        <v>0</v>
      </c>
      <c r="M194" s="197">
        <f t="shared" si="262"/>
        <v>0</v>
      </c>
      <c r="N194" s="198"/>
      <c r="O194" s="198"/>
      <c r="P194" s="128"/>
      <c r="Q194" s="128"/>
      <c r="R194" s="128">
        <f>SUM(R195:R196)</f>
        <v>0</v>
      </c>
      <c r="S194" s="128">
        <f>SUM(S195:S196)</f>
        <v>0</v>
      </c>
      <c r="T194" s="198"/>
      <c r="U194" s="198"/>
      <c r="V194" s="198"/>
      <c r="W194" s="198"/>
      <c r="X194" s="128"/>
      <c r="Y194" s="128"/>
      <c r="Z194" s="131">
        <f>'4 priedas_ nepanaudotos lėšos'!S56</f>
        <v>0</v>
      </c>
      <c r="AA194" s="131">
        <f>'4 priedas_ nepanaudotos lėšos'!T56</f>
        <v>0</v>
      </c>
      <c r="AB194" s="302">
        <f>AC194+AD194+AE194+AF194+AG194+AH194+AI194</f>
        <v>1301.924</v>
      </c>
      <c r="AC194" s="283">
        <f t="shared" ref="AC194:AC195" si="435">D194+N194-O194</f>
        <v>320</v>
      </c>
      <c r="AD194" s="283">
        <f t="shared" ref="AD194:AD195" si="436">E194+P194-Q194</f>
        <v>0</v>
      </c>
      <c r="AE194" s="283">
        <f t="shared" ref="AE194:AE195" si="437">F194+R194-S194</f>
        <v>0</v>
      </c>
      <c r="AF194" s="283">
        <f t="shared" ref="AF194:AF195" si="438">G194+T194-U194</f>
        <v>981.82399999999996</v>
      </c>
      <c r="AG194" s="283">
        <f t="shared" ref="AG194:AG195" si="439">H194+V194-W194</f>
        <v>0.1</v>
      </c>
      <c r="AH194" s="283">
        <f t="shared" ref="AH194:AH195" si="440">I194+X194-Y194</f>
        <v>0</v>
      </c>
      <c r="AI194" s="283">
        <f t="shared" ref="AI194:AI195" si="441">J194+Z194</f>
        <v>0</v>
      </c>
    </row>
    <row r="195" spans="1:35" ht="26.25" hidden="1" x14ac:dyDescent="0.25">
      <c r="A195" s="16"/>
      <c r="B195" s="22" t="s">
        <v>343</v>
      </c>
      <c r="C195" s="137">
        <f t="shared" si="255"/>
        <v>0</v>
      </c>
      <c r="D195" s="128"/>
      <c r="E195" s="128"/>
      <c r="F195" s="198"/>
      <c r="G195" s="128"/>
      <c r="H195" s="128"/>
      <c r="I195" s="129"/>
      <c r="J195" s="131"/>
      <c r="K195" s="136">
        <f t="shared" si="260"/>
        <v>0</v>
      </c>
      <c r="L195" s="197">
        <f t="shared" si="261"/>
        <v>0</v>
      </c>
      <c r="M195" s="197">
        <f t="shared" si="262"/>
        <v>0</v>
      </c>
      <c r="N195" s="129"/>
      <c r="O195" s="129"/>
      <c r="P195" s="128"/>
      <c r="Q195" s="128"/>
      <c r="R195" s="198"/>
      <c r="S195" s="198"/>
      <c r="T195" s="129"/>
      <c r="U195" s="129"/>
      <c r="V195" s="129"/>
      <c r="W195" s="129"/>
      <c r="X195" s="129"/>
      <c r="Y195" s="129"/>
      <c r="Z195" s="131"/>
      <c r="AA195" s="131"/>
      <c r="AB195" s="215">
        <f>AC195+AD195+AE195+AF195+AG195+AH195+AI195</f>
        <v>0</v>
      </c>
      <c r="AC195" s="283">
        <f t="shared" si="435"/>
        <v>0</v>
      </c>
      <c r="AD195" s="283">
        <f t="shared" si="436"/>
        <v>0</v>
      </c>
      <c r="AE195" s="283">
        <f t="shared" si="437"/>
        <v>0</v>
      </c>
      <c r="AF195" s="283">
        <f t="shared" si="438"/>
        <v>0</v>
      </c>
      <c r="AG195" s="283">
        <f t="shared" si="439"/>
        <v>0</v>
      </c>
      <c r="AH195" s="283">
        <f t="shared" si="440"/>
        <v>0</v>
      </c>
      <c r="AI195" s="283">
        <f t="shared" si="441"/>
        <v>0</v>
      </c>
    </row>
    <row r="196" spans="1:35" ht="26.25" hidden="1" x14ac:dyDescent="0.25">
      <c r="A196" s="18"/>
      <c r="B196" s="19" t="s">
        <v>249</v>
      </c>
      <c r="C196" s="137">
        <f t="shared" si="255"/>
        <v>0</v>
      </c>
      <c r="D196" s="143"/>
      <c r="E196" s="143"/>
      <c r="F196" s="143"/>
      <c r="G196" s="143"/>
      <c r="H196" s="143"/>
      <c r="I196" s="143"/>
      <c r="J196" s="133"/>
      <c r="K196" s="136">
        <f t="shared" si="260"/>
        <v>0</v>
      </c>
      <c r="L196" s="197">
        <f t="shared" si="261"/>
        <v>0</v>
      </c>
      <c r="M196" s="197">
        <f t="shared" si="262"/>
        <v>0</v>
      </c>
      <c r="N196" s="143"/>
      <c r="O196" s="143"/>
      <c r="P196" s="143"/>
      <c r="Q196" s="143"/>
      <c r="R196" s="143"/>
      <c r="S196" s="143"/>
      <c r="T196" s="143"/>
      <c r="U196" s="143"/>
      <c r="V196" s="143"/>
      <c r="W196" s="143"/>
      <c r="X196" s="143"/>
      <c r="Y196" s="143"/>
      <c r="Z196" s="133"/>
      <c r="AA196" s="133"/>
      <c r="AB196" s="215">
        <f>AC196+AD196+AE196+AF196+AG196+AH196+AI196</f>
        <v>0</v>
      </c>
      <c r="AC196" s="284">
        <f>D196+N196</f>
        <v>0</v>
      </c>
      <c r="AD196" s="284">
        <f>E196+P196</f>
        <v>0</v>
      </c>
      <c r="AE196" s="284">
        <f>F196+R196</f>
        <v>0</v>
      </c>
      <c r="AF196" s="284">
        <f>G196+T196</f>
        <v>0</v>
      </c>
      <c r="AG196" s="284">
        <f>H196+V196</f>
        <v>0</v>
      </c>
      <c r="AH196" s="284">
        <f>I196+X196</f>
        <v>0</v>
      </c>
      <c r="AI196" s="284">
        <f>J196+Z196</f>
        <v>0</v>
      </c>
    </row>
    <row r="197" spans="1:35" ht="15" customHeight="1" x14ac:dyDescent="0.25">
      <c r="A197" s="17" t="s">
        <v>23</v>
      </c>
      <c r="B197" s="73" t="s">
        <v>253</v>
      </c>
      <c r="C197" s="236">
        <f t="shared" si="255"/>
        <v>3397.8671199999999</v>
      </c>
      <c r="D197" s="129">
        <f t="shared" ref="D197:AA197" si="442">D198</f>
        <v>1219.8</v>
      </c>
      <c r="E197" s="129">
        <f t="shared" si="442"/>
        <v>0</v>
      </c>
      <c r="F197" s="129">
        <f t="shared" si="442"/>
        <v>199</v>
      </c>
      <c r="G197" s="129">
        <f t="shared" si="442"/>
        <v>1957.904</v>
      </c>
      <c r="H197" s="129">
        <f t="shared" si="442"/>
        <v>17.3</v>
      </c>
      <c r="I197" s="129">
        <f t="shared" si="442"/>
        <v>0</v>
      </c>
      <c r="J197" s="129">
        <f t="shared" si="442"/>
        <v>3.8631199999999999</v>
      </c>
      <c r="K197" s="136">
        <f t="shared" si="260"/>
        <v>0</v>
      </c>
      <c r="L197" s="197">
        <f t="shared" si="261"/>
        <v>0</v>
      </c>
      <c r="M197" s="197">
        <f t="shared" si="262"/>
        <v>0</v>
      </c>
      <c r="N197" s="129">
        <f t="shared" si="442"/>
        <v>0</v>
      </c>
      <c r="O197" s="129">
        <f t="shared" si="442"/>
        <v>0</v>
      </c>
      <c r="P197" s="129">
        <f t="shared" si="442"/>
        <v>0</v>
      </c>
      <c r="Q197" s="129">
        <f t="shared" si="442"/>
        <v>0</v>
      </c>
      <c r="R197" s="129">
        <f t="shared" si="442"/>
        <v>0</v>
      </c>
      <c r="S197" s="129">
        <f t="shared" si="442"/>
        <v>0</v>
      </c>
      <c r="T197" s="129">
        <f t="shared" si="442"/>
        <v>0</v>
      </c>
      <c r="U197" s="129">
        <f t="shared" si="442"/>
        <v>0</v>
      </c>
      <c r="V197" s="129">
        <f t="shared" si="442"/>
        <v>0</v>
      </c>
      <c r="W197" s="129">
        <f t="shared" si="442"/>
        <v>0</v>
      </c>
      <c r="X197" s="129">
        <f t="shared" si="442"/>
        <v>0</v>
      </c>
      <c r="Y197" s="129">
        <f t="shared" si="442"/>
        <v>0</v>
      </c>
      <c r="Z197" s="129">
        <f t="shared" si="442"/>
        <v>0</v>
      </c>
      <c r="AA197" s="129">
        <f t="shared" si="442"/>
        <v>0</v>
      </c>
      <c r="AB197" s="216">
        <f>AB198</f>
        <v>3397.8671199999999</v>
      </c>
      <c r="AC197" s="282">
        <f t="shared" ref="AC197:AI197" si="443">AC198</f>
        <v>1219.8</v>
      </c>
      <c r="AD197" s="282">
        <f t="shared" si="443"/>
        <v>0</v>
      </c>
      <c r="AE197" s="282">
        <f t="shared" si="443"/>
        <v>199</v>
      </c>
      <c r="AF197" s="282">
        <f t="shared" si="443"/>
        <v>1957.904</v>
      </c>
      <c r="AG197" s="282">
        <f t="shared" si="443"/>
        <v>17.3</v>
      </c>
      <c r="AH197" s="282">
        <f t="shared" si="443"/>
        <v>0</v>
      </c>
      <c r="AI197" s="282">
        <f t="shared" si="443"/>
        <v>3.8631199999999999</v>
      </c>
    </row>
    <row r="198" spans="1:35" x14ac:dyDescent="0.25">
      <c r="A198" s="18"/>
      <c r="B198" s="12" t="s">
        <v>465</v>
      </c>
      <c r="C198" s="238">
        <f t="shared" si="255"/>
        <v>3397.8671199999999</v>
      </c>
      <c r="D198" s="198">
        <v>1219.8</v>
      </c>
      <c r="E198" s="128"/>
      <c r="F198" s="128">
        <f>SUM(F199:F205)</f>
        <v>199</v>
      </c>
      <c r="G198" s="198">
        <v>1957.904</v>
      </c>
      <c r="H198" s="198">
        <v>17.3</v>
      </c>
      <c r="I198" s="129"/>
      <c r="J198" s="131">
        <f>'4 priedas_ nepanaudotos lėšos'!C58</f>
        <v>3.8631199999999999</v>
      </c>
      <c r="K198" s="136">
        <f t="shared" si="260"/>
        <v>0</v>
      </c>
      <c r="L198" s="197">
        <f t="shared" si="261"/>
        <v>0</v>
      </c>
      <c r="M198" s="197">
        <f t="shared" si="262"/>
        <v>0</v>
      </c>
      <c r="N198" s="198"/>
      <c r="O198" s="198"/>
      <c r="P198" s="128"/>
      <c r="Q198" s="128"/>
      <c r="R198" s="128">
        <f>SUM(R199:R205)</f>
        <v>0</v>
      </c>
      <c r="S198" s="128">
        <f>SUM(S199:S205)</f>
        <v>0</v>
      </c>
      <c r="T198" s="198"/>
      <c r="U198" s="198"/>
      <c r="V198" s="198"/>
      <c r="W198" s="198"/>
      <c r="X198" s="128"/>
      <c r="Y198" s="128"/>
      <c r="Z198" s="131">
        <f>'4 priedas_ nepanaudotos lėšos'!J58</f>
        <v>0</v>
      </c>
      <c r="AA198" s="131">
        <f>'4 priedas_ nepanaudotos lėšos'!K58</f>
        <v>0</v>
      </c>
      <c r="AB198" s="140">
        <f t="shared" ref="AB198:AB205" si="444">AC198+AD198+AE198+AF198+AG198+AH198+AI198</f>
        <v>3397.8671199999999</v>
      </c>
      <c r="AC198" s="283">
        <f t="shared" ref="AC198:AC200" si="445">D198+N198-O198</f>
        <v>1219.8</v>
      </c>
      <c r="AD198" s="283">
        <f t="shared" ref="AD198:AD200" si="446">E198+P198-Q198</f>
        <v>0</v>
      </c>
      <c r="AE198" s="283">
        <f t="shared" ref="AE198:AE200" si="447">F198+R198-S198</f>
        <v>199</v>
      </c>
      <c r="AF198" s="283">
        <f t="shared" ref="AF198:AF200" si="448">G198+T198-U198</f>
        <v>1957.904</v>
      </c>
      <c r="AG198" s="283">
        <f t="shared" ref="AG198:AG200" si="449">H198+V198-W198</f>
        <v>17.3</v>
      </c>
      <c r="AH198" s="283">
        <f t="shared" ref="AH198:AH200" si="450">I198+X198-Y198</f>
        <v>0</v>
      </c>
      <c r="AI198" s="283">
        <f t="shared" ref="AI198:AI200" si="451">J198+Z198</f>
        <v>3.8631199999999999</v>
      </c>
    </row>
    <row r="199" spans="1:35" ht="15" customHeight="1" x14ac:dyDescent="0.25">
      <c r="A199" s="18"/>
      <c r="B199" s="19" t="s">
        <v>152</v>
      </c>
      <c r="C199" s="137">
        <f t="shared" si="255"/>
        <v>195.2</v>
      </c>
      <c r="D199" s="128"/>
      <c r="E199" s="128"/>
      <c r="F199" s="198">
        <v>195.2</v>
      </c>
      <c r="G199" s="128"/>
      <c r="H199" s="128"/>
      <c r="I199" s="128"/>
      <c r="J199" s="131"/>
      <c r="K199" s="136">
        <f t="shared" si="260"/>
        <v>0</v>
      </c>
      <c r="L199" s="197">
        <f t="shared" si="261"/>
        <v>0</v>
      </c>
      <c r="M199" s="197">
        <f t="shared" si="262"/>
        <v>0</v>
      </c>
      <c r="N199" s="128"/>
      <c r="O199" s="128"/>
      <c r="P199" s="128"/>
      <c r="Q199" s="128"/>
      <c r="R199" s="198"/>
      <c r="S199" s="198"/>
      <c r="T199" s="128"/>
      <c r="U199" s="128"/>
      <c r="V199" s="128"/>
      <c r="W199" s="128"/>
      <c r="X199" s="128"/>
      <c r="Y199" s="128"/>
      <c r="Z199" s="131"/>
      <c r="AA199" s="131"/>
      <c r="AB199" s="297">
        <f t="shared" si="444"/>
        <v>195.2</v>
      </c>
      <c r="AC199" s="283">
        <f t="shared" si="445"/>
        <v>0</v>
      </c>
      <c r="AD199" s="283">
        <f t="shared" si="446"/>
        <v>0</v>
      </c>
      <c r="AE199" s="283">
        <f t="shared" si="447"/>
        <v>195.2</v>
      </c>
      <c r="AF199" s="283">
        <f t="shared" si="448"/>
        <v>0</v>
      </c>
      <c r="AG199" s="283">
        <f t="shared" si="449"/>
        <v>0</v>
      </c>
      <c r="AH199" s="283">
        <f t="shared" si="450"/>
        <v>0</v>
      </c>
      <c r="AI199" s="283">
        <f t="shared" si="451"/>
        <v>0</v>
      </c>
    </row>
    <row r="200" spans="1:35" ht="26.25" x14ac:dyDescent="0.25">
      <c r="A200" s="18"/>
      <c r="B200" s="19" t="s">
        <v>212</v>
      </c>
      <c r="C200" s="137">
        <f t="shared" si="255"/>
        <v>3.8</v>
      </c>
      <c r="D200" s="128"/>
      <c r="E200" s="128"/>
      <c r="F200" s="198">
        <v>3.8</v>
      </c>
      <c r="G200" s="128"/>
      <c r="H200" s="128"/>
      <c r="I200" s="128"/>
      <c r="J200" s="131"/>
      <c r="K200" s="136">
        <f t="shared" si="260"/>
        <v>0</v>
      </c>
      <c r="L200" s="197">
        <f t="shared" si="261"/>
        <v>0</v>
      </c>
      <c r="M200" s="197">
        <f t="shared" si="262"/>
        <v>0</v>
      </c>
      <c r="N200" s="128"/>
      <c r="O200" s="128"/>
      <c r="P200" s="128"/>
      <c r="Q200" s="128"/>
      <c r="R200" s="198"/>
      <c r="S200" s="198"/>
      <c r="T200" s="128"/>
      <c r="U200" s="128"/>
      <c r="V200" s="128"/>
      <c r="W200" s="128"/>
      <c r="X200" s="128"/>
      <c r="Y200" s="128"/>
      <c r="Z200" s="131"/>
      <c r="AA200" s="131"/>
      <c r="AB200" s="297">
        <f t="shared" si="444"/>
        <v>3.8</v>
      </c>
      <c r="AC200" s="283">
        <f t="shared" si="445"/>
        <v>0</v>
      </c>
      <c r="AD200" s="283">
        <f t="shared" si="446"/>
        <v>0</v>
      </c>
      <c r="AE200" s="283">
        <f t="shared" si="447"/>
        <v>3.8</v>
      </c>
      <c r="AF200" s="283">
        <f t="shared" si="448"/>
        <v>0</v>
      </c>
      <c r="AG200" s="283">
        <f t="shared" si="449"/>
        <v>0</v>
      </c>
      <c r="AH200" s="283">
        <f t="shared" si="450"/>
        <v>0</v>
      </c>
      <c r="AI200" s="283">
        <f t="shared" si="451"/>
        <v>0</v>
      </c>
    </row>
    <row r="201" spans="1:35" hidden="1" x14ac:dyDescent="0.25">
      <c r="A201" s="18"/>
      <c r="B201" s="19" t="s">
        <v>317</v>
      </c>
      <c r="C201" s="238">
        <f t="shared" si="255"/>
        <v>0</v>
      </c>
      <c r="D201" s="128"/>
      <c r="E201" s="128"/>
      <c r="F201" s="208"/>
      <c r="G201" s="128"/>
      <c r="H201" s="128"/>
      <c r="I201" s="128"/>
      <c r="J201" s="131"/>
      <c r="K201" s="136">
        <f t="shared" si="260"/>
        <v>0</v>
      </c>
      <c r="L201" s="197">
        <f t="shared" si="261"/>
        <v>0</v>
      </c>
      <c r="M201" s="197">
        <f t="shared" si="262"/>
        <v>0</v>
      </c>
      <c r="N201" s="128"/>
      <c r="O201" s="128"/>
      <c r="P201" s="128"/>
      <c r="Q201" s="128"/>
      <c r="R201" s="198"/>
      <c r="S201" s="198"/>
      <c r="T201" s="128"/>
      <c r="U201" s="128"/>
      <c r="V201" s="128"/>
      <c r="W201" s="128"/>
      <c r="X201" s="128"/>
      <c r="Y201" s="128"/>
      <c r="Z201" s="131"/>
      <c r="AA201" s="131"/>
      <c r="AB201" s="140">
        <f t="shared" si="444"/>
        <v>0</v>
      </c>
      <c r="AC201" s="284">
        <f t="shared" ref="AC201:AC204" si="452">D201+N201</f>
        <v>0</v>
      </c>
      <c r="AD201" s="284">
        <f t="shared" ref="AD201:AD204" si="453">E201+P201</f>
        <v>0</v>
      </c>
      <c r="AE201" s="284">
        <f t="shared" ref="AE201:AE204" si="454">F201+R201</f>
        <v>0</v>
      </c>
      <c r="AF201" s="284">
        <f t="shared" ref="AF201:AF204" si="455">G201+T201</f>
        <v>0</v>
      </c>
      <c r="AG201" s="284">
        <f t="shared" ref="AG201:AG204" si="456">H201+V201</f>
        <v>0</v>
      </c>
      <c r="AH201" s="284">
        <f t="shared" ref="AH201:AH204" si="457">I201+X201</f>
        <v>0</v>
      </c>
      <c r="AI201" s="284">
        <f t="shared" ref="AI201:AI205" si="458">J201+Z201</f>
        <v>0</v>
      </c>
    </row>
    <row r="202" spans="1:35" ht="26.25" hidden="1" x14ac:dyDescent="0.25">
      <c r="A202" s="18"/>
      <c r="B202" s="19" t="s">
        <v>249</v>
      </c>
      <c r="C202" s="137">
        <f t="shared" si="255"/>
        <v>0</v>
      </c>
      <c r="D202" s="128"/>
      <c r="E202" s="128"/>
      <c r="F202" s="198"/>
      <c r="G202" s="128"/>
      <c r="H202" s="128"/>
      <c r="I202" s="128"/>
      <c r="J202" s="131"/>
      <c r="K202" s="136">
        <f t="shared" si="260"/>
        <v>0</v>
      </c>
      <c r="L202" s="197">
        <f t="shared" si="261"/>
        <v>0</v>
      </c>
      <c r="M202" s="197">
        <f t="shared" si="262"/>
        <v>0</v>
      </c>
      <c r="N202" s="128"/>
      <c r="O202" s="128"/>
      <c r="P202" s="128"/>
      <c r="Q202" s="128"/>
      <c r="R202" s="198"/>
      <c r="S202" s="198"/>
      <c r="T202" s="128"/>
      <c r="U202" s="128"/>
      <c r="V202" s="128"/>
      <c r="W202" s="128"/>
      <c r="X202" s="128"/>
      <c r="Y202" s="128"/>
      <c r="Z202" s="131"/>
      <c r="AA202" s="131"/>
      <c r="AB202" s="215">
        <f t="shared" si="444"/>
        <v>0</v>
      </c>
      <c r="AC202" s="284">
        <f t="shared" si="452"/>
        <v>0</v>
      </c>
      <c r="AD202" s="284">
        <f t="shared" si="453"/>
        <v>0</v>
      </c>
      <c r="AE202" s="284">
        <f t="shared" si="454"/>
        <v>0</v>
      </c>
      <c r="AF202" s="284">
        <f t="shared" si="455"/>
        <v>0</v>
      </c>
      <c r="AG202" s="284">
        <f t="shared" si="456"/>
        <v>0</v>
      </c>
      <c r="AH202" s="284">
        <f t="shared" si="457"/>
        <v>0</v>
      </c>
      <c r="AI202" s="284">
        <f t="shared" si="458"/>
        <v>0</v>
      </c>
    </row>
    <row r="203" spans="1:35" ht="26.25" hidden="1" x14ac:dyDescent="0.25">
      <c r="A203" s="18"/>
      <c r="B203" s="19" t="s">
        <v>343</v>
      </c>
      <c r="C203" s="137">
        <f t="shared" si="255"/>
        <v>0</v>
      </c>
      <c r="D203" s="128"/>
      <c r="E203" s="128"/>
      <c r="F203" s="198"/>
      <c r="G203" s="128"/>
      <c r="H203" s="128"/>
      <c r="I203" s="128"/>
      <c r="J203" s="131"/>
      <c r="K203" s="136">
        <f t="shared" si="260"/>
        <v>0</v>
      </c>
      <c r="L203" s="197">
        <f t="shared" si="261"/>
        <v>0</v>
      </c>
      <c r="M203" s="197">
        <f t="shared" si="262"/>
        <v>0</v>
      </c>
      <c r="N203" s="128"/>
      <c r="O203" s="128"/>
      <c r="P203" s="128"/>
      <c r="Q203" s="128"/>
      <c r="R203" s="198"/>
      <c r="S203" s="198"/>
      <c r="T203" s="128"/>
      <c r="U203" s="128"/>
      <c r="V203" s="128"/>
      <c r="W203" s="128"/>
      <c r="X203" s="128"/>
      <c r="Y203" s="128"/>
      <c r="Z203" s="131"/>
      <c r="AA203" s="131"/>
      <c r="AB203" s="215">
        <f t="shared" si="444"/>
        <v>0</v>
      </c>
      <c r="AC203" s="283">
        <f t="shared" ref="AC203" si="459">D203+N203-O203</f>
        <v>0</v>
      </c>
      <c r="AD203" s="283">
        <f t="shared" ref="AD203" si="460">E203+P203-Q203</f>
        <v>0</v>
      </c>
      <c r="AE203" s="283">
        <f t="shared" ref="AE203" si="461">F203+R203-S203</f>
        <v>0</v>
      </c>
      <c r="AF203" s="283">
        <f t="shared" ref="AF203" si="462">G203+T203-U203</f>
        <v>0</v>
      </c>
      <c r="AG203" s="283">
        <f t="shared" ref="AG203" si="463">H203+V203-W203</f>
        <v>0</v>
      </c>
      <c r="AH203" s="283">
        <f t="shared" ref="AH203" si="464">I203+X203-Y203</f>
        <v>0</v>
      </c>
      <c r="AI203" s="283">
        <f t="shared" si="458"/>
        <v>0</v>
      </c>
    </row>
    <row r="204" spans="1:35" ht="26.25" hidden="1" x14ac:dyDescent="0.25">
      <c r="A204" s="18"/>
      <c r="B204" s="19" t="s">
        <v>248</v>
      </c>
      <c r="C204" s="137">
        <f t="shared" si="255"/>
        <v>0</v>
      </c>
      <c r="D204" s="128"/>
      <c r="E204" s="128"/>
      <c r="F204" s="198"/>
      <c r="G204" s="128"/>
      <c r="H204" s="128"/>
      <c r="I204" s="128"/>
      <c r="J204" s="131"/>
      <c r="K204" s="136">
        <f t="shared" si="260"/>
        <v>0</v>
      </c>
      <c r="L204" s="197">
        <f t="shared" si="261"/>
        <v>0</v>
      </c>
      <c r="M204" s="197">
        <f t="shared" si="262"/>
        <v>0</v>
      </c>
      <c r="N204" s="128"/>
      <c r="O204" s="128"/>
      <c r="P204" s="128"/>
      <c r="Q204" s="128"/>
      <c r="R204" s="198"/>
      <c r="S204" s="198"/>
      <c r="T204" s="128"/>
      <c r="U204" s="128"/>
      <c r="V204" s="128"/>
      <c r="W204" s="128"/>
      <c r="X204" s="128"/>
      <c r="Y204" s="128"/>
      <c r="Z204" s="131"/>
      <c r="AA204" s="131"/>
      <c r="AB204" s="215">
        <f t="shared" si="444"/>
        <v>0</v>
      </c>
      <c r="AC204" s="284">
        <f t="shared" si="452"/>
        <v>0</v>
      </c>
      <c r="AD204" s="284">
        <f t="shared" si="453"/>
        <v>0</v>
      </c>
      <c r="AE204" s="284">
        <f t="shared" si="454"/>
        <v>0</v>
      </c>
      <c r="AF204" s="284">
        <f t="shared" si="455"/>
        <v>0</v>
      </c>
      <c r="AG204" s="284">
        <f t="shared" si="456"/>
        <v>0</v>
      </c>
      <c r="AH204" s="284">
        <f t="shared" si="457"/>
        <v>0</v>
      </c>
      <c r="AI204" s="284">
        <f t="shared" si="458"/>
        <v>0</v>
      </c>
    </row>
    <row r="205" spans="1:35" ht="39" hidden="1" x14ac:dyDescent="0.25">
      <c r="A205" s="18"/>
      <c r="B205" s="19" t="s">
        <v>331</v>
      </c>
      <c r="C205" s="137">
        <f t="shared" si="255"/>
        <v>0</v>
      </c>
      <c r="D205" s="128"/>
      <c r="E205" s="128"/>
      <c r="F205" s="198"/>
      <c r="G205" s="128"/>
      <c r="H205" s="128"/>
      <c r="I205" s="128"/>
      <c r="J205" s="131"/>
      <c r="K205" s="136">
        <f t="shared" si="260"/>
        <v>0</v>
      </c>
      <c r="L205" s="197">
        <f t="shared" si="261"/>
        <v>0</v>
      </c>
      <c r="M205" s="197">
        <f t="shared" si="262"/>
        <v>0</v>
      </c>
      <c r="N205" s="128"/>
      <c r="O205" s="128"/>
      <c r="P205" s="128"/>
      <c r="Q205" s="128"/>
      <c r="R205" s="198"/>
      <c r="S205" s="198"/>
      <c r="T205" s="128"/>
      <c r="U205" s="128"/>
      <c r="V205" s="128"/>
      <c r="W205" s="128"/>
      <c r="X205" s="128"/>
      <c r="Y205" s="128"/>
      <c r="Z205" s="131"/>
      <c r="AA205" s="131"/>
      <c r="AB205" s="215">
        <f t="shared" si="444"/>
        <v>0</v>
      </c>
      <c r="AC205" s="283">
        <f t="shared" ref="AC205" si="465">D205+N205-O205</f>
        <v>0</v>
      </c>
      <c r="AD205" s="283">
        <f t="shared" ref="AD205" si="466">E205+P205-Q205</f>
        <v>0</v>
      </c>
      <c r="AE205" s="283">
        <f t="shared" ref="AE205" si="467">F205+R205-S205</f>
        <v>0</v>
      </c>
      <c r="AF205" s="283">
        <f t="shared" ref="AF205" si="468">G205+T205-U205</f>
        <v>0</v>
      </c>
      <c r="AG205" s="283">
        <f t="shared" ref="AG205" si="469">H205+V205-W205</f>
        <v>0</v>
      </c>
      <c r="AH205" s="283">
        <f t="shared" ref="AH205" si="470">I205+X205-Y205</f>
        <v>0</v>
      </c>
      <c r="AI205" s="283">
        <f t="shared" si="458"/>
        <v>0</v>
      </c>
    </row>
    <row r="206" spans="1:35" ht="15" customHeight="1" x14ac:dyDescent="0.25">
      <c r="A206" s="17" t="s">
        <v>24</v>
      </c>
      <c r="B206" s="73" t="s">
        <v>254</v>
      </c>
      <c r="C206" s="236">
        <f t="shared" si="255"/>
        <v>1458.779</v>
      </c>
      <c r="D206" s="129">
        <f t="shared" ref="D206:AA206" si="471">D207</f>
        <v>275.2</v>
      </c>
      <c r="E206" s="129">
        <f t="shared" si="471"/>
        <v>0</v>
      </c>
      <c r="F206" s="129">
        <f t="shared" si="471"/>
        <v>0</v>
      </c>
      <c r="G206" s="129">
        <f t="shared" si="471"/>
        <v>1181.579</v>
      </c>
      <c r="H206" s="129">
        <f t="shared" si="471"/>
        <v>2</v>
      </c>
      <c r="I206" s="129">
        <f t="shared" si="471"/>
        <v>0</v>
      </c>
      <c r="J206" s="129">
        <f t="shared" si="471"/>
        <v>0</v>
      </c>
      <c r="K206" s="136">
        <f t="shared" si="260"/>
        <v>0</v>
      </c>
      <c r="L206" s="197">
        <f t="shared" si="261"/>
        <v>0</v>
      </c>
      <c r="M206" s="197">
        <f t="shared" si="262"/>
        <v>0</v>
      </c>
      <c r="N206" s="129">
        <f t="shared" si="471"/>
        <v>0</v>
      </c>
      <c r="O206" s="129">
        <f t="shared" si="471"/>
        <v>0</v>
      </c>
      <c r="P206" s="129">
        <f t="shared" si="471"/>
        <v>0</v>
      </c>
      <c r="Q206" s="129">
        <f t="shared" si="471"/>
        <v>0</v>
      </c>
      <c r="R206" s="129">
        <f t="shared" si="471"/>
        <v>0</v>
      </c>
      <c r="S206" s="129">
        <f t="shared" si="471"/>
        <v>0</v>
      </c>
      <c r="T206" s="129">
        <f t="shared" si="471"/>
        <v>0</v>
      </c>
      <c r="U206" s="129">
        <f t="shared" si="471"/>
        <v>0</v>
      </c>
      <c r="V206" s="129">
        <f t="shared" si="471"/>
        <v>0</v>
      </c>
      <c r="W206" s="129">
        <f t="shared" si="471"/>
        <v>0</v>
      </c>
      <c r="X206" s="129">
        <f t="shared" si="471"/>
        <v>0</v>
      </c>
      <c r="Y206" s="129">
        <f t="shared" si="471"/>
        <v>0</v>
      </c>
      <c r="Z206" s="129">
        <f t="shared" si="471"/>
        <v>0</v>
      </c>
      <c r="AA206" s="129">
        <f t="shared" si="471"/>
        <v>0</v>
      </c>
      <c r="AB206" s="291">
        <f>AB207</f>
        <v>1458.779</v>
      </c>
      <c r="AC206" s="282">
        <f t="shared" ref="AC206:AI209" si="472">AC207</f>
        <v>275.2</v>
      </c>
      <c r="AD206" s="282">
        <f t="shared" si="472"/>
        <v>0</v>
      </c>
      <c r="AE206" s="282">
        <f t="shared" si="472"/>
        <v>0</v>
      </c>
      <c r="AF206" s="282">
        <f t="shared" si="472"/>
        <v>1181.579</v>
      </c>
      <c r="AG206" s="282">
        <f t="shared" si="472"/>
        <v>2</v>
      </c>
      <c r="AH206" s="282">
        <f t="shared" si="472"/>
        <v>0</v>
      </c>
      <c r="AI206" s="282">
        <f t="shared" si="472"/>
        <v>0</v>
      </c>
    </row>
    <row r="207" spans="1:35" x14ac:dyDescent="0.25">
      <c r="A207" s="18"/>
      <c r="B207" s="12" t="s">
        <v>460</v>
      </c>
      <c r="C207" s="238">
        <f t="shared" si="255"/>
        <v>1458.779</v>
      </c>
      <c r="D207" s="198">
        <v>275.2</v>
      </c>
      <c r="E207" s="128"/>
      <c r="F207" s="128">
        <f>F208</f>
        <v>0</v>
      </c>
      <c r="G207" s="198">
        <v>1181.579</v>
      </c>
      <c r="H207" s="198">
        <v>2</v>
      </c>
      <c r="I207" s="129"/>
      <c r="J207" s="131">
        <f>'4 priedas_ nepanaudotos lėšos'!C60</f>
        <v>0</v>
      </c>
      <c r="K207" s="136">
        <f t="shared" si="260"/>
        <v>0</v>
      </c>
      <c r="L207" s="197">
        <f t="shared" si="261"/>
        <v>0</v>
      </c>
      <c r="M207" s="197">
        <f t="shared" si="262"/>
        <v>0</v>
      </c>
      <c r="N207" s="198"/>
      <c r="O207" s="198"/>
      <c r="P207" s="128"/>
      <c r="Q207" s="128"/>
      <c r="R207" s="128">
        <f>R208</f>
        <v>0</v>
      </c>
      <c r="S207" s="128">
        <f>S208</f>
        <v>0</v>
      </c>
      <c r="T207" s="198"/>
      <c r="U207" s="198"/>
      <c r="V207" s="198"/>
      <c r="W207" s="198"/>
      <c r="X207" s="128"/>
      <c r="Y207" s="128"/>
      <c r="Z207" s="131">
        <f>'4 priedas_ nepanaudotos lėšos'!S60</f>
        <v>0</v>
      </c>
      <c r="AA207" s="131">
        <f>'4 priedas_ nepanaudotos lėšos'!T60</f>
        <v>0</v>
      </c>
      <c r="AB207" s="302">
        <f>AC207+AD207+AE207+AF207+AG207+AH207+AI207</f>
        <v>1458.779</v>
      </c>
      <c r="AC207" s="283">
        <f t="shared" ref="AC207" si="473">D207+N207-O207</f>
        <v>275.2</v>
      </c>
      <c r="AD207" s="283">
        <f t="shared" ref="AD207" si="474">E207+P207-Q207</f>
        <v>0</v>
      </c>
      <c r="AE207" s="283">
        <f t="shared" ref="AE207" si="475">F207+R207-S207</f>
        <v>0</v>
      </c>
      <c r="AF207" s="283">
        <f t="shared" ref="AF207" si="476">G207+T207-U207</f>
        <v>1181.579</v>
      </c>
      <c r="AG207" s="283">
        <f t="shared" ref="AG207" si="477">H207+V207-W207</f>
        <v>2</v>
      </c>
      <c r="AH207" s="283">
        <f t="shared" ref="AH207" si="478">I207+X207-Y207</f>
        <v>0</v>
      </c>
      <c r="AI207" s="283">
        <f t="shared" ref="AI207" si="479">J207+Z207</f>
        <v>0</v>
      </c>
    </row>
    <row r="208" spans="1:35" ht="26.25" hidden="1" x14ac:dyDescent="0.25">
      <c r="A208" s="18"/>
      <c r="B208" s="19" t="s">
        <v>343</v>
      </c>
      <c r="C208" s="137">
        <f t="shared" ref="C208:C271" si="480">D208+E208+F208+G208+H208+I208+J208</f>
        <v>0</v>
      </c>
      <c r="D208" s="128"/>
      <c r="E208" s="128"/>
      <c r="F208" s="128"/>
      <c r="G208" s="128"/>
      <c r="H208" s="128"/>
      <c r="I208" s="128"/>
      <c r="J208" s="131"/>
      <c r="K208" s="136">
        <f t="shared" si="260"/>
        <v>0</v>
      </c>
      <c r="L208" s="197">
        <f t="shared" si="261"/>
        <v>0</v>
      </c>
      <c r="M208" s="197">
        <f t="shared" si="262"/>
        <v>0</v>
      </c>
      <c r="N208" s="128"/>
      <c r="O208" s="128"/>
      <c r="P208" s="128"/>
      <c r="Q208" s="128"/>
      <c r="R208" s="128"/>
      <c r="S208" s="128"/>
      <c r="T208" s="128"/>
      <c r="U208" s="128"/>
      <c r="V208" s="128"/>
      <c r="W208" s="128"/>
      <c r="X208" s="128"/>
      <c r="Y208" s="128"/>
      <c r="Z208" s="131"/>
      <c r="AA208" s="131"/>
      <c r="AB208" s="215">
        <f>AC208+AD208+AE208+AF208+AG208+AH208+AI208</f>
        <v>0</v>
      </c>
      <c r="AC208" s="284">
        <f>D208+N208</f>
        <v>0</v>
      </c>
      <c r="AD208" s="284">
        <f>E208+P208</f>
        <v>0</v>
      </c>
      <c r="AE208" s="284">
        <f>F208+R208</f>
        <v>0</v>
      </c>
      <c r="AF208" s="284">
        <f>G208+T208</f>
        <v>0</v>
      </c>
      <c r="AG208" s="284">
        <f>H208+V208</f>
        <v>0</v>
      </c>
      <c r="AH208" s="284">
        <f>I208+X208</f>
        <v>0</v>
      </c>
      <c r="AI208" s="284">
        <f>J208+Z208</f>
        <v>0</v>
      </c>
    </row>
    <row r="209" spans="1:35" ht="15" customHeight="1" x14ac:dyDescent="0.25">
      <c r="A209" s="3" t="s">
        <v>25</v>
      </c>
      <c r="B209" s="73" t="s">
        <v>289</v>
      </c>
      <c r="C209" s="236">
        <f t="shared" si="480"/>
        <v>1965.5680000000002</v>
      </c>
      <c r="D209" s="129">
        <f t="shared" ref="D209:AA209" si="481">D210</f>
        <v>484.4</v>
      </c>
      <c r="E209" s="129">
        <f t="shared" si="481"/>
        <v>0</v>
      </c>
      <c r="F209" s="129">
        <f t="shared" si="481"/>
        <v>0</v>
      </c>
      <c r="G209" s="129">
        <f t="shared" si="481"/>
        <v>1473.768</v>
      </c>
      <c r="H209" s="129">
        <f t="shared" si="481"/>
        <v>7.4</v>
      </c>
      <c r="I209" s="129">
        <f t="shared" si="481"/>
        <v>0</v>
      </c>
      <c r="J209" s="129">
        <f t="shared" si="481"/>
        <v>0</v>
      </c>
      <c r="K209" s="136">
        <f t="shared" ref="K209:K272" si="482">L209-M209</f>
        <v>0</v>
      </c>
      <c r="L209" s="197">
        <f t="shared" ref="L209:L272" si="483">N209+P209+R209+T209+V209+X209+Z209</f>
        <v>0</v>
      </c>
      <c r="M209" s="197">
        <f t="shared" ref="M209:M272" si="484">O209+Q209+S209+U209+W209+Y209+AA209</f>
        <v>0</v>
      </c>
      <c r="N209" s="129">
        <f t="shared" si="481"/>
        <v>0</v>
      </c>
      <c r="O209" s="129">
        <f t="shared" si="481"/>
        <v>0</v>
      </c>
      <c r="P209" s="129">
        <f t="shared" si="481"/>
        <v>0</v>
      </c>
      <c r="Q209" s="129">
        <f t="shared" si="481"/>
        <v>0</v>
      </c>
      <c r="R209" s="129">
        <f t="shared" si="481"/>
        <v>0</v>
      </c>
      <c r="S209" s="129">
        <f t="shared" si="481"/>
        <v>0</v>
      </c>
      <c r="T209" s="129">
        <f t="shared" si="481"/>
        <v>0</v>
      </c>
      <c r="U209" s="129">
        <f t="shared" si="481"/>
        <v>0</v>
      </c>
      <c r="V209" s="129">
        <f t="shared" si="481"/>
        <v>0</v>
      </c>
      <c r="W209" s="129">
        <f t="shared" si="481"/>
        <v>0</v>
      </c>
      <c r="X209" s="129">
        <f t="shared" si="481"/>
        <v>0</v>
      </c>
      <c r="Y209" s="129">
        <f t="shared" si="481"/>
        <v>0</v>
      </c>
      <c r="Z209" s="129">
        <f t="shared" si="481"/>
        <v>0</v>
      </c>
      <c r="AA209" s="129">
        <f t="shared" si="481"/>
        <v>0</v>
      </c>
      <c r="AB209" s="291">
        <f>AB210</f>
        <v>1965.5680000000002</v>
      </c>
      <c r="AC209" s="282">
        <f t="shared" si="472"/>
        <v>484.4</v>
      </c>
      <c r="AD209" s="282">
        <f t="shared" si="472"/>
        <v>0</v>
      </c>
      <c r="AE209" s="282">
        <f t="shared" si="472"/>
        <v>0</v>
      </c>
      <c r="AF209" s="282">
        <f t="shared" si="472"/>
        <v>1473.768</v>
      </c>
      <c r="AG209" s="282">
        <f t="shared" si="472"/>
        <v>7.4</v>
      </c>
      <c r="AH209" s="282">
        <f t="shared" si="472"/>
        <v>0</v>
      </c>
      <c r="AI209" s="282">
        <f t="shared" si="472"/>
        <v>0</v>
      </c>
    </row>
    <row r="210" spans="1:35" x14ac:dyDescent="0.25">
      <c r="A210" s="18"/>
      <c r="B210" s="12" t="s">
        <v>460</v>
      </c>
      <c r="C210" s="238">
        <f t="shared" si="480"/>
        <v>1965.5680000000002</v>
      </c>
      <c r="D210" s="198">
        <v>484.4</v>
      </c>
      <c r="E210" s="128"/>
      <c r="F210" s="128">
        <f>SUM(F211:F214)</f>
        <v>0</v>
      </c>
      <c r="G210" s="198">
        <v>1473.768</v>
      </c>
      <c r="H210" s="198">
        <v>7.4</v>
      </c>
      <c r="I210" s="129"/>
      <c r="J210" s="131">
        <f>'4 priedas_ nepanaudotos lėšos'!C62</f>
        <v>0</v>
      </c>
      <c r="K210" s="136">
        <f t="shared" si="482"/>
        <v>0</v>
      </c>
      <c r="L210" s="197">
        <f t="shared" si="483"/>
        <v>0</v>
      </c>
      <c r="M210" s="197">
        <f t="shared" si="484"/>
        <v>0</v>
      </c>
      <c r="N210" s="198"/>
      <c r="O210" s="198"/>
      <c r="P210" s="128"/>
      <c r="Q210" s="128"/>
      <c r="R210" s="128">
        <f>SUM(R211:R214)</f>
        <v>0</v>
      </c>
      <c r="S210" s="128">
        <f>SUM(S211:S214)</f>
        <v>0</v>
      </c>
      <c r="T210" s="198"/>
      <c r="U210" s="198"/>
      <c r="V210" s="198"/>
      <c r="W210" s="198"/>
      <c r="X210" s="128"/>
      <c r="Y210" s="128"/>
      <c r="Z210" s="131">
        <f>'4 priedas_ nepanaudotos lėšos'!S62</f>
        <v>0</v>
      </c>
      <c r="AA210" s="131">
        <f>'4 priedas_ nepanaudotos lėšos'!T62</f>
        <v>0</v>
      </c>
      <c r="AB210" s="302">
        <f>AC210+AD210+AE210+AF210+AG210+AH210+AI210</f>
        <v>1965.5680000000002</v>
      </c>
      <c r="AC210" s="283">
        <f t="shared" ref="AC210" si="485">D210+N210-O210</f>
        <v>484.4</v>
      </c>
      <c r="AD210" s="283">
        <f t="shared" ref="AD210" si="486">E210+P210-Q210</f>
        <v>0</v>
      </c>
      <c r="AE210" s="283">
        <f t="shared" ref="AE210" si="487">F210+R210-S210</f>
        <v>0</v>
      </c>
      <c r="AF210" s="283">
        <f t="shared" ref="AF210" si="488">G210+T210-U210</f>
        <v>1473.768</v>
      </c>
      <c r="AG210" s="283">
        <f t="shared" ref="AG210" si="489">H210+V210-W210</f>
        <v>7.4</v>
      </c>
      <c r="AH210" s="283">
        <f t="shared" ref="AH210" si="490">I210+X210-Y210</f>
        <v>0</v>
      </c>
      <c r="AI210" s="283">
        <f t="shared" ref="AI210" si="491">J210+Z210</f>
        <v>0</v>
      </c>
    </row>
    <row r="211" spans="1:35" ht="26.25" hidden="1" x14ac:dyDescent="0.25">
      <c r="A211" s="18"/>
      <c r="B211" s="19" t="s">
        <v>249</v>
      </c>
      <c r="C211" s="137">
        <f t="shared" si="480"/>
        <v>0</v>
      </c>
      <c r="D211" s="144"/>
      <c r="E211" s="144"/>
      <c r="F211" s="141"/>
      <c r="G211" s="144"/>
      <c r="H211" s="144"/>
      <c r="I211" s="144"/>
      <c r="J211" s="135"/>
      <c r="K211" s="136">
        <f t="shared" si="482"/>
        <v>0</v>
      </c>
      <c r="L211" s="197">
        <f t="shared" si="483"/>
        <v>0</v>
      </c>
      <c r="M211" s="197">
        <f t="shared" si="484"/>
        <v>0</v>
      </c>
      <c r="N211" s="144"/>
      <c r="O211" s="144"/>
      <c r="P211" s="144"/>
      <c r="Q211" s="144"/>
      <c r="R211" s="144"/>
      <c r="S211" s="144"/>
      <c r="T211" s="144"/>
      <c r="U211" s="144"/>
      <c r="V211" s="144"/>
      <c r="W211" s="144"/>
      <c r="X211" s="144"/>
      <c r="Y211" s="144"/>
      <c r="Z211" s="135"/>
      <c r="AA211" s="135"/>
      <c r="AB211" s="215">
        <f>AC211+AD211+AE211+AF211+AG211+AH211+AI211</f>
        <v>0</v>
      </c>
      <c r="AC211" s="284">
        <f>D211+N211</f>
        <v>0</v>
      </c>
      <c r="AD211" s="284">
        <f>E211+P211</f>
        <v>0</v>
      </c>
      <c r="AE211" s="284">
        <f>F211+R211</f>
        <v>0</v>
      </c>
      <c r="AF211" s="284">
        <f>G211+T211</f>
        <v>0</v>
      </c>
      <c r="AG211" s="284">
        <f>H211+V211</f>
        <v>0</v>
      </c>
      <c r="AH211" s="284">
        <f>I211+X211</f>
        <v>0</v>
      </c>
      <c r="AI211" s="284">
        <f>J211+Z211</f>
        <v>0</v>
      </c>
    </row>
    <row r="212" spans="1:35" hidden="1" x14ac:dyDescent="0.25">
      <c r="A212" s="18"/>
      <c r="B212" s="19" t="s">
        <v>317</v>
      </c>
      <c r="C212" s="238">
        <f t="shared" si="480"/>
        <v>0</v>
      </c>
      <c r="D212" s="128"/>
      <c r="E212" s="128"/>
      <c r="F212" s="141"/>
      <c r="G212" s="128"/>
      <c r="H212" s="128"/>
      <c r="I212" s="128"/>
      <c r="J212" s="131"/>
      <c r="K212" s="136">
        <f t="shared" si="482"/>
        <v>0</v>
      </c>
      <c r="L212" s="197">
        <f t="shared" si="483"/>
        <v>0</v>
      </c>
      <c r="M212" s="197">
        <f t="shared" si="484"/>
        <v>0</v>
      </c>
      <c r="N212" s="128"/>
      <c r="O212" s="128"/>
      <c r="P212" s="128"/>
      <c r="Q212" s="128"/>
      <c r="R212" s="128"/>
      <c r="S212" s="128"/>
      <c r="T212" s="128"/>
      <c r="U212" s="128"/>
      <c r="V212" s="128"/>
      <c r="W212" s="128"/>
      <c r="X212" s="128"/>
      <c r="Y212" s="128"/>
      <c r="Z212" s="131"/>
      <c r="AA212" s="131"/>
      <c r="AB212" s="140">
        <f>AC212+AD212+AE212+AF212+AG212+AH212+AI212</f>
        <v>0</v>
      </c>
      <c r="AC212" s="284">
        <f>D212+N212</f>
        <v>0</v>
      </c>
      <c r="AD212" s="284">
        <f>E212+P212</f>
        <v>0</v>
      </c>
      <c r="AE212" s="284">
        <f>F212+R212</f>
        <v>0</v>
      </c>
      <c r="AF212" s="284">
        <f>G212+T212</f>
        <v>0</v>
      </c>
      <c r="AG212" s="284">
        <f>H212+V212</f>
        <v>0</v>
      </c>
      <c r="AH212" s="284">
        <f>I212+X212</f>
        <v>0</v>
      </c>
      <c r="AI212" s="284">
        <f>J212+Z212</f>
        <v>0</v>
      </c>
    </row>
    <row r="213" spans="1:35" ht="26.25" hidden="1" x14ac:dyDescent="0.25">
      <c r="A213" s="18"/>
      <c r="B213" s="19" t="s">
        <v>343</v>
      </c>
      <c r="C213" s="137">
        <f t="shared" si="480"/>
        <v>0</v>
      </c>
      <c r="D213" s="144"/>
      <c r="E213" s="144"/>
      <c r="F213" s="208"/>
      <c r="G213" s="144"/>
      <c r="H213" s="144"/>
      <c r="I213" s="144"/>
      <c r="J213" s="135"/>
      <c r="K213" s="136">
        <f t="shared" si="482"/>
        <v>0</v>
      </c>
      <c r="L213" s="197">
        <f t="shared" si="483"/>
        <v>0</v>
      </c>
      <c r="M213" s="197">
        <f t="shared" si="484"/>
        <v>0</v>
      </c>
      <c r="N213" s="144"/>
      <c r="O213" s="144"/>
      <c r="P213" s="144"/>
      <c r="Q213" s="144"/>
      <c r="R213" s="198"/>
      <c r="S213" s="198"/>
      <c r="T213" s="144"/>
      <c r="U213" s="144"/>
      <c r="V213" s="144"/>
      <c r="W213" s="144"/>
      <c r="X213" s="144"/>
      <c r="Y213" s="144"/>
      <c r="Z213" s="135"/>
      <c r="AA213" s="135"/>
      <c r="AB213" s="215">
        <f>AC213+AD213+AE213+AF213+AG213+AH213+AI213</f>
        <v>0</v>
      </c>
      <c r="AC213" s="283">
        <f t="shared" ref="AC213" si="492">D213+N213-O213</f>
        <v>0</v>
      </c>
      <c r="AD213" s="283">
        <f t="shared" ref="AD213" si="493">E213+P213-Q213</f>
        <v>0</v>
      </c>
      <c r="AE213" s="283">
        <f t="shared" ref="AE213" si="494">F213+R213-S213</f>
        <v>0</v>
      </c>
      <c r="AF213" s="283">
        <f t="shared" ref="AF213" si="495">G213+T213-U213</f>
        <v>0</v>
      </c>
      <c r="AG213" s="283">
        <f t="shared" ref="AG213" si="496">H213+V213-W213</f>
        <v>0</v>
      </c>
      <c r="AH213" s="283">
        <f t="shared" ref="AH213" si="497">I213+X213-Y213</f>
        <v>0</v>
      </c>
      <c r="AI213" s="283">
        <f t="shared" ref="AI213" si="498">J213+Z213</f>
        <v>0</v>
      </c>
    </row>
    <row r="214" spans="1:35" ht="26.25" hidden="1" x14ac:dyDescent="0.25">
      <c r="A214" s="20"/>
      <c r="B214" s="19" t="s">
        <v>248</v>
      </c>
      <c r="C214" s="137">
        <f t="shared" si="480"/>
        <v>0</v>
      </c>
      <c r="D214" s="141"/>
      <c r="E214" s="141"/>
      <c r="F214" s="141"/>
      <c r="G214" s="141"/>
      <c r="H214" s="141"/>
      <c r="I214" s="141"/>
      <c r="J214" s="132"/>
      <c r="K214" s="136">
        <f t="shared" si="482"/>
        <v>0</v>
      </c>
      <c r="L214" s="197">
        <f t="shared" si="483"/>
        <v>0</v>
      </c>
      <c r="M214" s="197">
        <f t="shared" si="484"/>
        <v>0</v>
      </c>
      <c r="N214" s="141"/>
      <c r="O214" s="141"/>
      <c r="P214" s="141"/>
      <c r="Q214" s="141"/>
      <c r="R214" s="141"/>
      <c r="S214" s="141"/>
      <c r="T214" s="141"/>
      <c r="U214" s="141"/>
      <c r="V214" s="141"/>
      <c r="W214" s="141"/>
      <c r="X214" s="141"/>
      <c r="Y214" s="141"/>
      <c r="Z214" s="132"/>
      <c r="AA214" s="132"/>
      <c r="AB214" s="215">
        <f>AC214+AD214+AE214+AF214+AG214+AH214+AI214</f>
        <v>0</v>
      </c>
      <c r="AC214" s="284">
        <f>D214+N214</f>
        <v>0</v>
      </c>
      <c r="AD214" s="284">
        <f>E214+P214</f>
        <v>0</v>
      </c>
      <c r="AE214" s="284">
        <f>F214+R214</f>
        <v>0</v>
      </c>
      <c r="AF214" s="284">
        <f>G214+T214</f>
        <v>0</v>
      </c>
      <c r="AG214" s="284">
        <f>H214+V214</f>
        <v>0</v>
      </c>
      <c r="AH214" s="284">
        <f>I214+X214</f>
        <v>0</v>
      </c>
      <c r="AI214" s="284">
        <f>J214+Z214</f>
        <v>0</v>
      </c>
    </row>
    <row r="215" spans="1:35" ht="15" customHeight="1" x14ac:dyDescent="0.25">
      <c r="A215" s="17" t="s">
        <v>255</v>
      </c>
      <c r="B215" s="73" t="s">
        <v>256</v>
      </c>
      <c r="C215" s="236">
        <f t="shared" si="480"/>
        <v>2679.3244200000004</v>
      </c>
      <c r="D215" s="129">
        <f t="shared" ref="D215:AA215" si="499">D216</f>
        <v>915.7</v>
      </c>
      <c r="E215" s="129">
        <f t="shared" si="499"/>
        <v>0</v>
      </c>
      <c r="F215" s="129">
        <f t="shared" si="499"/>
        <v>0</v>
      </c>
      <c r="G215" s="129">
        <f t="shared" si="499"/>
        <v>1533.4590000000001</v>
      </c>
      <c r="H215" s="129">
        <f t="shared" si="499"/>
        <v>172.9</v>
      </c>
      <c r="I215" s="129">
        <f t="shared" si="499"/>
        <v>0</v>
      </c>
      <c r="J215" s="129">
        <f t="shared" si="499"/>
        <v>57.265419999999999</v>
      </c>
      <c r="K215" s="136">
        <f t="shared" si="482"/>
        <v>0</v>
      </c>
      <c r="L215" s="197">
        <f t="shared" si="483"/>
        <v>0</v>
      </c>
      <c r="M215" s="197">
        <f t="shared" si="484"/>
        <v>0</v>
      </c>
      <c r="N215" s="129">
        <f t="shared" si="499"/>
        <v>0</v>
      </c>
      <c r="O215" s="129">
        <f t="shared" si="499"/>
        <v>0</v>
      </c>
      <c r="P215" s="129">
        <f t="shared" si="499"/>
        <v>0</v>
      </c>
      <c r="Q215" s="129">
        <f t="shared" si="499"/>
        <v>0</v>
      </c>
      <c r="R215" s="129">
        <f t="shared" si="499"/>
        <v>0</v>
      </c>
      <c r="S215" s="129">
        <f t="shared" si="499"/>
        <v>0</v>
      </c>
      <c r="T215" s="129">
        <f t="shared" si="499"/>
        <v>0</v>
      </c>
      <c r="U215" s="129">
        <f t="shared" si="499"/>
        <v>0</v>
      </c>
      <c r="V215" s="129">
        <f t="shared" si="499"/>
        <v>0</v>
      </c>
      <c r="W215" s="129">
        <f t="shared" si="499"/>
        <v>0</v>
      </c>
      <c r="X215" s="129">
        <f t="shared" si="499"/>
        <v>0</v>
      </c>
      <c r="Y215" s="129">
        <f t="shared" si="499"/>
        <v>0</v>
      </c>
      <c r="Z215" s="129">
        <f t="shared" si="499"/>
        <v>0</v>
      </c>
      <c r="AA215" s="129">
        <f t="shared" si="499"/>
        <v>0</v>
      </c>
      <c r="AB215" s="216">
        <f>AB216</f>
        <v>2679.3244200000004</v>
      </c>
      <c r="AC215" s="282">
        <f t="shared" ref="AC215:AI215" si="500">AC216</f>
        <v>915.7</v>
      </c>
      <c r="AD215" s="282">
        <f t="shared" si="500"/>
        <v>0</v>
      </c>
      <c r="AE215" s="282">
        <f t="shared" si="500"/>
        <v>0</v>
      </c>
      <c r="AF215" s="282">
        <f t="shared" si="500"/>
        <v>1533.4590000000001</v>
      </c>
      <c r="AG215" s="282">
        <f t="shared" si="500"/>
        <v>172.9</v>
      </c>
      <c r="AH215" s="282">
        <f t="shared" si="500"/>
        <v>0</v>
      </c>
      <c r="AI215" s="282">
        <f t="shared" si="500"/>
        <v>57.265419999999999</v>
      </c>
    </row>
    <row r="216" spans="1:35" x14ac:dyDescent="0.25">
      <c r="A216" s="18"/>
      <c r="B216" s="4" t="s">
        <v>460</v>
      </c>
      <c r="C216" s="238">
        <f t="shared" si="480"/>
        <v>2679.3244200000004</v>
      </c>
      <c r="D216" s="198">
        <v>915.7</v>
      </c>
      <c r="E216" s="128"/>
      <c r="F216" s="128">
        <f>SUM(F217:F221)</f>
        <v>0</v>
      </c>
      <c r="G216" s="198">
        <v>1533.4590000000001</v>
      </c>
      <c r="H216" s="198">
        <v>172.9</v>
      </c>
      <c r="I216" s="129"/>
      <c r="J216" s="131">
        <f>'4 priedas_ nepanaudotos lėšos'!C64</f>
        <v>57.265419999999999</v>
      </c>
      <c r="K216" s="136">
        <f t="shared" si="482"/>
        <v>0</v>
      </c>
      <c r="L216" s="197">
        <f t="shared" si="483"/>
        <v>0</v>
      </c>
      <c r="M216" s="197">
        <f t="shared" si="484"/>
        <v>0</v>
      </c>
      <c r="N216" s="198"/>
      <c r="O216" s="198"/>
      <c r="P216" s="128"/>
      <c r="Q216" s="128"/>
      <c r="R216" s="128">
        <f>SUM(R217:R221)</f>
        <v>0</v>
      </c>
      <c r="S216" s="128">
        <f>SUM(S217:S221)</f>
        <v>0</v>
      </c>
      <c r="T216" s="198"/>
      <c r="U216" s="198"/>
      <c r="V216" s="198"/>
      <c r="W216" s="198"/>
      <c r="X216" s="128"/>
      <c r="Y216" s="128"/>
      <c r="Z216" s="131">
        <f>'4 priedas_ nepanaudotos lėšos'!J64</f>
        <v>0</v>
      </c>
      <c r="AA216" s="131">
        <f>'4 priedas_ nepanaudotos lėšos'!K64</f>
        <v>0</v>
      </c>
      <c r="AB216" s="140">
        <f t="shared" ref="AB216:AB221" si="501">AC216+AD216+AE216+AF216+AG216+AH216+AI216</f>
        <v>2679.3244200000004</v>
      </c>
      <c r="AC216" s="283">
        <f t="shared" ref="AC216" si="502">D216+N216-O216</f>
        <v>915.7</v>
      </c>
      <c r="AD216" s="283">
        <f t="shared" ref="AD216" si="503">E216+P216-Q216</f>
        <v>0</v>
      </c>
      <c r="AE216" s="283">
        <f t="shared" ref="AE216" si="504">F216+R216-S216</f>
        <v>0</v>
      </c>
      <c r="AF216" s="283">
        <f t="shared" ref="AF216" si="505">G216+T216-U216</f>
        <v>1533.4590000000001</v>
      </c>
      <c r="AG216" s="283">
        <f t="shared" ref="AG216" si="506">H216+V216-W216</f>
        <v>172.9</v>
      </c>
      <c r="AH216" s="283">
        <f t="shared" ref="AH216" si="507">I216+X216-Y216</f>
        <v>0</v>
      </c>
      <c r="AI216" s="283">
        <f t="shared" ref="AI216" si="508">J216+Z216</f>
        <v>57.265419999999999</v>
      </c>
    </row>
    <row r="217" spans="1:35" ht="26.25" hidden="1" x14ac:dyDescent="0.25">
      <c r="A217" s="18"/>
      <c r="B217" s="19" t="s">
        <v>212</v>
      </c>
      <c r="C217" s="137">
        <f t="shared" si="480"/>
        <v>0</v>
      </c>
      <c r="D217" s="128"/>
      <c r="E217" s="128"/>
      <c r="F217" s="128"/>
      <c r="G217" s="128"/>
      <c r="H217" s="128"/>
      <c r="I217" s="128"/>
      <c r="J217" s="131"/>
      <c r="K217" s="136">
        <f t="shared" si="482"/>
        <v>0</v>
      </c>
      <c r="L217" s="197">
        <f t="shared" si="483"/>
        <v>0</v>
      </c>
      <c r="M217" s="197">
        <f t="shared" si="484"/>
        <v>0</v>
      </c>
      <c r="N217" s="128"/>
      <c r="O217" s="128"/>
      <c r="P217" s="128"/>
      <c r="Q217" s="128"/>
      <c r="R217" s="128"/>
      <c r="S217" s="128"/>
      <c r="T217" s="128"/>
      <c r="U217" s="128"/>
      <c r="V217" s="128"/>
      <c r="W217" s="128"/>
      <c r="X217" s="128"/>
      <c r="Y217" s="128"/>
      <c r="Z217" s="131"/>
      <c r="AA217" s="131"/>
      <c r="AB217" s="215">
        <f t="shared" si="501"/>
        <v>0</v>
      </c>
      <c r="AC217" s="284">
        <f t="shared" ref="AC217:AC221" si="509">D217+N217</f>
        <v>0</v>
      </c>
      <c r="AD217" s="284">
        <f t="shared" ref="AD217:AD221" si="510">E217+P217</f>
        <v>0</v>
      </c>
      <c r="AE217" s="284">
        <f t="shared" ref="AE217:AE221" si="511">F217+R217</f>
        <v>0</v>
      </c>
      <c r="AF217" s="284">
        <f t="shared" ref="AF217:AF221" si="512">G217+T217</f>
        <v>0</v>
      </c>
      <c r="AG217" s="284">
        <f t="shared" ref="AG217:AG221" si="513">H217+V217</f>
        <v>0</v>
      </c>
      <c r="AH217" s="284">
        <f t="shared" ref="AH217:AH221" si="514">I217+X217</f>
        <v>0</v>
      </c>
      <c r="AI217" s="284">
        <f t="shared" ref="AI217:AI221" si="515">J217+Z217</f>
        <v>0</v>
      </c>
    </row>
    <row r="218" spans="1:35" ht="26.25" hidden="1" x14ac:dyDescent="0.25">
      <c r="A218" s="18"/>
      <c r="B218" s="19" t="s">
        <v>249</v>
      </c>
      <c r="C218" s="137">
        <f t="shared" si="480"/>
        <v>0</v>
      </c>
      <c r="D218" s="128"/>
      <c r="E218" s="128"/>
      <c r="F218" s="128"/>
      <c r="G218" s="128"/>
      <c r="H218" s="128"/>
      <c r="I218" s="128"/>
      <c r="J218" s="131"/>
      <c r="K218" s="136">
        <f t="shared" si="482"/>
        <v>0</v>
      </c>
      <c r="L218" s="197">
        <f t="shared" si="483"/>
        <v>0</v>
      </c>
      <c r="M218" s="197">
        <f t="shared" si="484"/>
        <v>0</v>
      </c>
      <c r="N218" s="128"/>
      <c r="O218" s="128"/>
      <c r="P218" s="128"/>
      <c r="Q218" s="128"/>
      <c r="R218" s="128"/>
      <c r="S218" s="128"/>
      <c r="T218" s="128"/>
      <c r="U218" s="128"/>
      <c r="V218" s="128"/>
      <c r="W218" s="128"/>
      <c r="X218" s="128"/>
      <c r="Y218" s="128"/>
      <c r="Z218" s="131"/>
      <c r="AA218" s="131"/>
      <c r="AB218" s="215">
        <f t="shared" si="501"/>
        <v>0</v>
      </c>
      <c r="AC218" s="284">
        <f t="shared" si="509"/>
        <v>0</v>
      </c>
      <c r="AD218" s="284">
        <f t="shared" si="510"/>
        <v>0</v>
      </c>
      <c r="AE218" s="284">
        <f t="shared" si="511"/>
        <v>0</v>
      </c>
      <c r="AF218" s="284">
        <f t="shared" si="512"/>
        <v>0</v>
      </c>
      <c r="AG218" s="284">
        <f t="shared" si="513"/>
        <v>0</v>
      </c>
      <c r="AH218" s="284">
        <f t="shared" si="514"/>
        <v>0</v>
      </c>
      <c r="AI218" s="284">
        <f t="shared" si="515"/>
        <v>0</v>
      </c>
    </row>
    <row r="219" spans="1:35" hidden="1" x14ac:dyDescent="0.25">
      <c r="A219" s="18"/>
      <c r="B219" s="19" t="s">
        <v>317</v>
      </c>
      <c r="C219" s="238">
        <f t="shared" si="480"/>
        <v>0</v>
      </c>
      <c r="D219" s="128"/>
      <c r="E219" s="128"/>
      <c r="F219" s="141"/>
      <c r="G219" s="128"/>
      <c r="H219" s="128"/>
      <c r="I219" s="128"/>
      <c r="J219" s="131"/>
      <c r="K219" s="136">
        <f t="shared" si="482"/>
        <v>0</v>
      </c>
      <c r="L219" s="197">
        <f t="shared" si="483"/>
        <v>0</v>
      </c>
      <c r="M219" s="197">
        <f t="shared" si="484"/>
        <v>0</v>
      </c>
      <c r="N219" s="128"/>
      <c r="O219" s="128"/>
      <c r="P219" s="128"/>
      <c r="Q219" s="128"/>
      <c r="R219" s="128"/>
      <c r="S219" s="128"/>
      <c r="T219" s="128"/>
      <c r="U219" s="128"/>
      <c r="V219" s="128"/>
      <c r="W219" s="128"/>
      <c r="X219" s="128"/>
      <c r="Y219" s="128"/>
      <c r="Z219" s="131"/>
      <c r="AA219" s="131"/>
      <c r="AB219" s="140">
        <f t="shared" si="501"/>
        <v>0</v>
      </c>
      <c r="AC219" s="284">
        <f t="shared" si="509"/>
        <v>0</v>
      </c>
      <c r="AD219" s="284">
        <f t="shared" si="510"/>
        <v>0</v>
      </c>
      <c r="AE219" s="284">
        <f t="shared" si="511"/>
        <v>0</v>
      </c>
      <c r="AF219" s="284">
        <f t="shared" si="512"/>
        <v>0</v>
      </c>
      <c r="AG219" s="284">
        <f t="shared" si="513"/>
        <v>0</v>
      </c>
      <c r="AH219" s="284">
        <f t="shared" si="514"/>
        <v>0</v>
      </c>
      <c r="AI219" s="284">
        <f t="shared" si="515"/>
        <v>0</v>
      </c>
    </row>
    <row r="220" spans="1:35" ht="26.25" hidden="1" x14ac:dyDescent="0.25">
      <c r="A220" s="18"/>
      <c r="B220" s="19" t="s">
        <v>343</v>
      </c>
      <c r="C220" s="137">
        <f t="shared" si="480"/>
        <v>0</v>
      </c>
      <c r="D220" s="128"/>
      <c r="E220" s="128"/>
      <c r="F220" s="198"/>
      <c r="G220" s="128"/>
      <c r="H220" s="128"/>
      <c r="I220" s="128"/>
      <c r="J220" s="131"/>
      <c r="K220" s="136">
        <f t="shared" si="482"/>
        <v>0</v>
      </c>
      <c r="L220" s="197">
        <f t="shared" si="483"/>
        <v>0</v>
      </c>
      <c r="M220" s="197">
        <f t="shared" si="484"/>
        <v>0</v>
      </c>
      <c r="N220" s="128"/>
      <c r="O220" s="128"/>
      <c r="P220" s="128"/>
      <c r="Q220" s="128"/>
      <c r="R220" s="198"/>
      <c r="S220" s="198"/>
      <c r="T220" s="128"/>
      <c r="U220" s="128"/>
      <c r="V220" s="128"/>
      <c r="W220" s="128"/>
      <c r="X220" s="128"/>
      <c r="Y220" s="128"/>
      <c r="Z220" s="131"/>
      <c r="AA220" s="131"/>
      <c r="AB220" s="215">
        <f t="shared" si="501"/>
        <v>0</v>
      </c>
      <c r="AC220" s="283">
        <f t="shared" ref="AC220" si="516">D220+N220-O220</f>
        <v>0</v>
      </c>
      <c r="AD220" s="283">
        <f t="shared" ref="AD220" si="517">E220+P220-Q220</f>
        <v>0</v>
      </c>
      <c r="AE220" s="283">
        <f t="shared" ref="AE220" si="518">F220+R220-S220</f>
        <v>0</v>
      </c>
      <c r="AF220" s="283">
        <f t="shared" ref="AF220" si="519">G220+T220-U220</f>
        <v>0</v>
      </c>
      <c r="AG220" s="283">
        <f t="shared" ref="AG220" si="520">H220+V220-W220</f>
        <v>0</v>
      </c>
      <c r="AH220" s="283">
        <f t="shared" ref="AH220" si="521">I220+X220-Y220</f>
        <v>0</v>
      </c>
      <c r="AI220" s="283">
        <f t="shared" si="515"/>
        <v>0</v>
      </c>
    </row>
    <row r="221" spans="1:35" ht="26.25" hidden="1" x14ac:dyDescent="0.25">
      <c r="A221" s="20"/>
      <c r="B221" s="19" t="s">
        <v>248</v>
      </c>
      <c r="C221" s="137">
        <f t="shared" si="480"/>
        <v>0</v>
      </c>
      <c r="D221" s="128"/>
      <c r="E221" s="128"/>
      <c r="F221" s="128"/>
      <c r="G221" s="128"/>
      <c r="H221" s="128"/>
      <c r="I221" s="128"/>
      <c r="J221" s="131"/>
      <c r="K221" s="136">
        <f t="shared" si="482"/>
        <v>0</v>
      </c>
      <c r="L221" s="197">
        <f t="shared" si="483"/>
        <v>0</v>
      </c>
      <c r="M221" s="197">
        <f t="shared" si="484"/>
        <v>0</v>
      </c>
      <c r="N221" s="128"/>
      <c r="O221" s="128"/>
      <c r="P221" s="128"/>
      <c r="Q221" s="128"/>
      <c r="R221" s="128"/>
      <c r="S221" s="128"/>
      <c r="T221" s="128"/>
      <c r="U221" s="128"/>
      <c r="V221" s="128"/>
      <c r="W221" s="128"/>
      <c r="X221" s="128"/>
      <c r="Y221" s="128"/>
      <c r="Z221" s="131"/>
      <c r="AA221" s="131"/>
      <c r="AB221" s="215">
        <f t="shared" si="501"/>
        <v>0</v>
      </c>
      <c r="AC221" s="284">
        <f t="shared" si="509"/>
        <v>0</v>
      </c>
      <c r="AD221" s="284">
        <f t="shared" si="510"/>
        <v>0</v>
      </c>
      <c r="AE221" s="284">
        <f t="shared" si="511"/>
        <v>0</v>
      </c>
      <c r="AF221" s="284">
        <f t="shared" si="512"/>
        <v>0</v>
      </c>
      <c r="AG221" s="284">
        <f t="shared" si="513"/>
        <v>0</v>
      </c>
      <c r="AH221" s="284">
        <f t="shared" si="514"/>
        <v>0</v>
      </c>
      <c r="AI221" s="284">
        <f t="shared" si="515"/>
        <v>0</v>
      </c>
    </row>
    <row r="222" spans="1:35" ht="15" customHeight="1" x14ac:dyDescent="0.25">
      <c r="A222" s="17" t="s">
        <v>257</v>
      </c>
      <c r="B222" s="73" t="s">
        <v>258</v>
      </c>
      <c r="C222" s="236">
        <f t="shared" si="480"/>
        <v>1425.25566</v>
      </c>
      <c r="D222" s="129">
        <f t="shared" ref="D222:AA222" si="522">D223</f>
        <v>526.1</v>
      </c>
      <c r="E222" s="129">
        <f t="shared" si="522"/>
        <v>0</v>
      </c>
      <c r="F222" s="129">
        <f t="shared" si="522"/>
        <v>11.398999999999999</v>
      </c>
      <c r="G222" s="129">
        <f t="shared" si="522"/>
        <v>873.90700000000004</v>
      </c>
      <c r="H222" s="129">
        <f t="shared" si="522"/>
        <v>11.7</v>
      </c>
      <c r="I222" s="129">
        <f t="shared" si="522"/>
        <v>0</v>
      </c>
      <c r="J222" s="129">
        <f t="shared" si="522"/>
        <v>2.1496599999999999</v>
      </c>
      <c r="K222" s="136">
        <f t="shared" si="482"/>
        <v>0</v>
      </c>
      <c r="L222" s="197">
        <f t="shared" si="483"/>
        <v>0</v>
      </c>
      <c r="M222" s="197">
        <f t="shared" si="484"/>
        <v>0</v>
      </c>
      <c r="N222" s="129">
        <f t="shared" si="522"/>
        <v>0</v>
      </c>
      <c r="O222" s="129">
        <f t="shared" si="522"/>
        <v>0</v>
      </c>
      <c r="P222" s="129">
        <f t="shared" si="522"/>
        <v>0</v>
      </c>
      <c r="Q222" s="129">
        <f t="shared" si="522"/>
        <v>0</v>
      </c>
      <c r="R222" s="129">
        <f t="shared" si="522"/>
        <v>0</v>
      </c>
      <c r="S222" s="129">
        <f t="shared" si="522"/>
        <v>0</v>
      </c>
      <c r="T222" s="129">
        <f t="shared" si="522"/>
        <v>0</v>
      </c>
      <c r="U222" s="129">
        <f t="shared" si="522"/>
        <v>0</v>
      </c>
      <c r="V222" s="129">
        <f t="shared" si="522"/>
        <v>0</v>
      </c>
      <c r="W222" s="129">
        <f t="shared" si="522"/>
        <v>0</v>
      </c>
      <c r="X222" s="129">
        <f t="shared" si="522"/>
        <v>0</v>
      </c>
      <c r="Y222" s="129">
        <f t="shared" si="522"/>
        <v>0</v>
      </c>
      <c r="Z222" s="129">
        <f t="shared" si="522"/>
        <v>0</v>
      </c>
      <c r="AA222" s="129">
        <f t="shared" si="522"/>
        <v>0</v>
      </c>
      <c r="AB222" s="216">
        <f>AB223</f>
        <v>1425.25566</v>
      </c>
      <c r="AC222" s="282">
        <f t="shared" ref="AC222:AI222" si="523">AC223</f>
        <v>526.1</v>
      </c>
      <c r="AD222" s="282">
        <f t="shared" si="523"/>
        <v>0</v>
      </c>
      <c r="AE222" s="282">
        <f t="shared" si="523"/>
        <v>11.398999999999999</v>
      </c>
      <c r="AF222" s="282">
        <f t="shared" si="523"/>
        <v>873.90700000000004</v>
      </c>
      <c r="AG222" s="282">
        <f t="shared" si="523"/>
        <v>11.7</v>
      </c>
      <c r="AH222" s="282">
        <f t="shared" si="523"/>
        <v>0</v>
      </c>
      <c r="AI222" s="282">
        <f t="shared" si="523"/>
        <v>2.1496599999999999</v>
      </c>
    </row>
    <row r="223" spans="1:35" x14ac:dyDescent="0.25">
      <c r="A223" s="18"/>
      <c r="B223" s="12" t="s">
        <v>465</v>
      </c>
      <c r="C223" s="238">
        <f t="shared" si="480"/>
        <v>1425.25566</v>
      </c>
      <c r="D223" s="198">
        <v>526.1</v>
      </c>
      <c r="E223" s="128"/>
      <c r="F223" s="128">
        <f>SUM(F224:F227)</f>
        <v>11.398999999999999</v>
      </c>
      <c r="G223" s="198">
        <v>873.90700000000004</v>
      </c>
      <c r="H223" s="198">
        <v>11.7</v>
      </c>
      <c r="I223" s="129"/>
      <c r="J223" s="131">
        <f>'4 priedas_ nepanaudotos lėšos'!C66</f>
        <v>2.1496599999999999</v>
      </c>
      <c r="K223" s="136">
        <f t="shared" si="482"/>
        <v>0</v>
      </c>
      <c r="L223" s="197">
        <f t="shared" si="483"/>
        <v>0</v>
      </c>
      <c r="M223" s="197">
        <f t="shared" si="484"/>
        <v>0</v>
      </c>
      <c r="N223" s="198"/>
      <c r="O223" s="198"/>
      <c r="P223" s="128"/>
      <c r="Q223" s="128"/>
      <c r="R223" s="128">
        <f>SUM(R224:R227)</f>
        <v>0</v>
      </c>
      <c r="S223" s="128">
        <f>SUM(S224:S227)</f>
        <v>0</v>
      </c>
      <c r="T223" s="198"/>
      <c r="U223" s="198"/>
      <c r="V223" s="198"/>
      <c r="W223" s="198"/>
      <c r="X223" s="128"/>
      <c r="Y223" s="128"/>
      <c r="Z223" s="131">
        <f>'4 priedas_ nepanaudotos lėšos'!J66</f>
        <v>0</v>
      </c>
      <c r="AA223" s="131">
        <f>'4 priedas_ nepanaudotos lėšos'!K66</f>
        <v>0</v>
      </c>
      <c r="AB223" s="140">
        <f>AC223+AD223+AE223+AF223+AG223+AH223+AI223</f>
        <v>1425.25566</v>
      </c>
      <c r="AC223" s="283">
        <f t="shared" ref="AC223:AC224" si="524">D223+N223-O223</f>
        <v>526.1</v>
      </c>
      <c r="AD223" s="283">
        <f t="shared" ref="AD223:AD224" si="525">E223+P223-Q223</f>
        <v>0</v>
      </c>
      <c r="AE223" s="283">
        <f t="shared" ref="AE223:AE224" si="526">F223+R223-S223</f>
        <v>11.398999999999999</v>
      </c>
      <c r="AF223" s="283">
        <f t="shared" ref="AF223:AF224" si="527">G223+T223-U223</f>
        <v>873.90700000000004</v>
      </c>
      <c r="AG223" s="283">
        <f t="shared" ref="AG223:AG224" si="528">H223+V223-W223</f>
        <v>11.7</v>
      </c>
      <c r="AH223" s="283">
        <f t="shared" ref="AH223:AH224" si="529">I223+X223-Y223</f>
        <v>0</v>
      </c>
      <c r="AI223" s="283">
        <f t="shared" ref="AI223:AI224" si="530">J223+Z223</f>
        <v>2.1496599999999999</v>
      </c>
    </row>
    <row r="224" spans="1:35" ht="26.25" x14ac:dyDescent="0.25">
      <c r="A224" s="18"/>
      <c r="B224" s="19" t="s">
        <v>212</v>
      </c>
      <c r="C224" s="137">
        <f t="shared" si="480"/>
        <v>11.398999999999999</v>
      </c>
      <c r="D224" s="144"/>
      <c r="E224" s="144"/>
      <c r="F224" s="208">
        <v>11.398999999999999</v>
      </c>
      <c r="G224" s="144"/>
      <c r="H224" s="144"/>
      <c r="I224" s="144"/>
      <c r="J224" s="135"/>
      <c r="K224" s="136">
        <f t="shared" si="482"/>
        <v>0</v>
      </c>
      <c r="L224" s="197">
        <f t="shared" si="483"/>
        <v>0</v>
      </c>
      <c r="M224" s="197">
        <f t="shared" si="484"/>
        <v>0</v>
      </c>
      <c r="N224" s="144"/>
      <c r="O224" s="144"/>
      <c r="P224" s="144"/>
      <c r="Q224" s="144"/>
      <c r="R224" s="217"/>
      <c r="S224" s="217"/>
      <c r="T224" s="144"/>
      <c r="U224" s="144"/>
      <c r="V224" s="144"/>
      <c r="W224" s="144"/>
      <c r="X224" s="144"/>
      <c r="Y224" s="144"/>
      <c r="Z224" s="135"/>
      <c r="AA224" s="135"/>
      <c r="AB224" s="295">
        <f>AC224+AD224+AE224+AF224+AG224+AH224+AI224</f>
        <v>11.398999999999999</v>
      </c>
      <c r="AC224" s="283">
        <f t="shared" si="524"/>
        <v>0</v>
      </c>
      <c r="AD224" s="283">
        <f t="shared" si="525"/>
        <v>0</v>
      </c>
      <c r="AE224" s="283">
        <f t="shared" si="526"/>
        <v>11.398999999999999</v>
      </c>
      <c r="AF224" s="283">
        <f t="shared" si="527"/>
        <v>0</v>
      </c>
      <c r="AG224" s="283">
        <f t="shared" si="528"/>
        <v>0</v>
      </c>
      <c r="AH224" s="283">
        <f t="shared" si="529"/>
        <v>0</v>
      </c>
      <c r="AI224" s="283">
        <f t="shared" si="530"/>
        <v>0</v>
      </c>
    </row>
    <row r="225" spans="1:35" hidden="1" x14ac:dyDescent="0.25">
      <c r="A225" s="18"/>
      <c r="B225" s="19" t="s">
        <v>317</v>
      </c>
      <c r="C225" s="238">
        <f t="shared" si="480"/>
        <v>0</v>
      </c>
      <c r="D225" s="128"/>
      <c r="E225" s="128"/>
      <c r="F225" s="208"/>
      <c r="G225" s="128"/>
      <c r="H225" s="128"/>
      <c r="I225" s="128"/>
      <c r="J225" s="131"/>
      <c r="K225" s="136">
        <f t="shared" si="482"/>
        <v>0</v>
      </c>
      <c r="L225" s="197">
        <f t="shared" si="483"/>
        <v>0</v>
      </c>
      <c r="M225" s="197">
        <f t="shared" si="484"/>
        <v>0</v>
      </c>
      <c r="N225" s="128"/>
      <c r="O225" s="128"/>
      <c r="P225" s="128"/>
      <c r="Q225" s="128"/>
      <c r="R225" s="198"/>
      <c r="S225" s="198"/>
      <c r="T225" s="128"/>
      <c r="U225" s="128"/>
      <c r="V225" s="128"/>
      <c r="W225" s="128"/>
      <c r="X225" s="128"/>
      <c r="Y225" s="128"/>
      <c r="Z225" s="131"/>
      <c r="AA225" s="131"/>
      <c r="AB225" s="140">
        <f>AC225+AD225+AE225+AF225+AG225+AH225+AI225</f>
        <v>0</v>
      </c>
      <c r="AC225" s="284">
        <f>D225+N225</f>
        <v>0</v>
      </c>
      <c r="AD225" s="284">
        <f>E225+P225</f>
        <v>0</v>
      </c>
      <c r="AE225" s="284">
        <f>F225+R225</f>
        <v>0</v>
      </c>
      <c r="AF225" s="284">
        <f>G225+T225</f>
        <v>0</v>
      </c>
      <c r="AG225" s="284">
        <f>H225+V225</f>
        <v>0</v>
      </c>
      <c r="AH225" s="284">
        <f>I225+X225</f>
        <v>0</v>
      </c>
      <c r="AI225" s="284">
        <f>J225+Z225</f>
        <v>0</v>
      </c>
    </row>
    <row r="226" spans="1:35" ht="26.25" hidden="1" x14ac:dyDescent="0.25">
      <c r="A226" s="18"/>
      <c r="B226" s="19" t="s">
        <v>343</v>
      </c>
      <c r="C226" s="137">
        <f t="shared" si="480"/>
        <v>0</v>
      </c>
      <c r="D226" s="144"/>
      <c r="E226" s="144"/>
      <c r="F226" s="208"/>
      <c r="G226" s="144"/>
      <c r="H226" s="144"/>
      <c r="I226" s="144"/>
      <c r="J226" s="135"/>
      <c r="K226" s="136">
        <f t="shared" si="482"/>
        <v>0</v>
      </c>
      <c r="L226" s="197">
        <f t="shared" si="483"/>
        <v>0</v>
      </c>
      <c r="M226" s="197">
        <f t="shared" si="484"/>
        <v>0</v>
      </c>
      <c r="N226" s="144"/>
      <c r="O226" s="144"/>
      <c r="P226" s="144"/>
      <c r="Q226" s="144"/>
      <c r="R226" s="198"/>
      <c r="S226" s="198"/>
      <c r="T226" s="144"/>
      <c r="U226" s="144"/>
      <c r="V226" s="144"/>
      <c r="W226" s="144"/>
      <c r="X226" s="144"/>
      <c r="Y226" s="144"/>
      <c r="Z226" s="135"/>
      <c r="AA226" s="135"/>
      <c r="AB226" s="215">
        <f>AC226+AD226+AE226+AF226+AG226+AH226+AI226</f>
        <v>0</v>
      </c>
      <c r="AC226" s="283">
        <f t="shared" ref="AC226" si="531">D226+N226-O226</f>
        <v>0</v>
      </c>
      <c r="AD226" s="283">
        <f t="shared" ref="AD226" si="532">E226+P226-Q226</f>
        <v>0</v>
      </c>
      <c r="AE226" s="283">
        <f t="shared" ref="AE226" si="533">F226+R226-S226</f>
        <v>0</v>
      </c>
      <c r="AF226" s="283">
        <f t="shared" ref="AF226" si="534">G226+T226-U226</f>
        <v>0</v>
      </c>
      <c r="AG226" s="283">
        <f t="shared" ref="AG226" si="535">H226+V226-W226</f>
        <v>0</v>
      </c>
      <c r="AH226" s="283">
        <f t="shared" ref="AH226" si="536">I226+X226-Y226</f>
        <v>0</v>
      </c>
      <c r="AI226" s="283">
        <f t="shared" ref="AI226" si="537">J226+Z226</f>
        <v>0</v>
      </c>
    </row>
    <row r="227" spans="1:35" ht="26.25" hidden="1" x14ac:dyDescent="0.25">
      <c r="A227" s="18"/>
      <c r="B227" s="19" t="s">
        <v>249</v>
      </c>
      <c r="C227" s="137">
        <f t="shared" si="480"/>
        <v>0</v>
      </c>
      <c r="D227" s="141"/>
      <c r="E227" s="141"/>
      <c r="F227" s="141"/>
      <c r="G227" s="141"/>
      <c r="H227" s="141"/>
      <c r="I227" s="141"/>
      <c r="J227" s="132"/>
      <c r="K227" s="136">
        <f t="shared" si="482"/>
        <v>0</v>
      </c>
      <c r="L227" s="197">
        <f t="shared" si="483"/>
        <v>0</v>
      </c>
      <c r="M227" s="197">
        <f t="shared" si="484"/>
        <v>0</v>
      </c>
      <c r="N227" s="141"/>
      <c r="O227" s="141"/>
      <c r="P227" s="141"/>
      <c r="Q227" s="141"/>
      <c r="R227" s="141"/>
      <c r="S227" s="141"/>
      <c r="T227" s="141"/>
      <c r="U227" s="141"/>
      <c r="V227" s="141"/>
      <c r="W227" s="141"/>
      <c r="X227" s="141"/>
      <c r="Y227" s="141"/>
      <c r="Z227" s="132"/>
      <c r="AA227" s="132"/>
      <c r="AB227" s="215">
        <f>AC227+AD227+AE227+AF227+AG227+AH227+AI227</f>
        <v>0</v>
      </c>
      <c r="AC227" s="284">
        <f>D227+N227</f>
        <v>0</v>
      </c>
      <c r="AD227" s="284">
        <f>E227+P227</f>
        <v>0</v>
      </c>
      <c r="AE227" s="284">
        <f>F227+R227</f>
        <v>0</v>
      </c>
      <c r="AF227" s="284">
        <f>G227+T227</f>
        <v>0</v>
      </c>
      <c r="AG227" s="284">
        <f>H227+V227</f>
        <v>0</v>
      </c>
      <c r="AH227" s="284">
        <f>I227+X227</f>
        <v>0</v>
      </c>
      <c r="AI227" s="284">
        <f>J227+Z227</f>
        <v>0</v>
      </c>
    </row>
    <row r="228" spans="1:35" ht="15" customHeight="1" x14ac:dyDescent="0.25">
      <c r="A228" s="17" t="s">
        <v>27</v>
      </c>
      <c r="B228" s="73" t="s">
        <v>259</v>
      </c>
      <c r="C228" s="236">
        <f t="shared" si="480"/>
        <v>894.48877000000005</v>
      </c>
      <c r="D228" s="129">
        <f t="shared" ref="D228:AA228" si="538">D229</f>
        <v>306.5</v>
      </c>
      <c r="E228" s="129">
        <f t="shared" si="538"/>
        <v>0</v>
      </c>
      <c r="F228" s="129">
        <f t="shared" si="538"/>
        <v>0</v>
      </c>
      <c r="G228" s="129">
        <f t="shared" si="538"/>
        <v>583.20500000000004</v>
      </c>
      <c r="H228" s="129">
        <f t="shared" si="538"/>
        <v>4.7</v>
      </c>
      <c r="I228" s="129">
        <f t="shared" si="538"/>
        <v>0</v>
      </c>
      <c r="J228" s="129">
        <f t="shared" si="538"/>
        <v>8.3769999999999997E-2</v>
      </c>
      <c r="K228" s="136">
        <f t="shared" si="482"/>
        <v>0</v>
      </c>
      <c r="L228" s="197">
        <f t="shared" si="483"/>
        <v>0</v>
      </c>
      <c r="M228" s="197">
        <f t="shared" si="484"/>
        <v>0</v>
      </c>
      <c r="N228" s="129">
        <f t="shared" si="538"/>
        <v>0</v>
      </c>
      <c r="O228" s="129">
        <f t="shared" si="538"/>
        <v>0</v>
      </c>
      <c r="P228" s="129">
        <f t="shared" si="538"/>
        <v>0</v>
      </c>
      <c r="Q228" s="129">
        <f t="shared" si="538"/>
        <v>0</v>
      </c>
      <c r="R228" s="129">
        <f t="shared" si="538"/>
        <v>0</v>
      </c>
      <c r="S228" s="129">
        <f t="shared" si="538"/>
        <v>0</v>
      </c>
      <c r="T228" s="129">
        <f t="shared" si="538"/>
        <v>0</v>
      </c>
      <c r="U228" s="129">
        <f t="shared" si="538"/>
        <v>0</v>
      </c>
      <c r="V228" s="129">
        <f t="shared" si="538"/>
        <v>0</v>
      </c>
      <c r="W228" s="129">
        <f t="shared" si="538"/>
        <v>0</v>
      </c>
      <c r="X228" s="129">
        <f t="shared" si="538"/>
        <v>0</v>
      </c>
      <c r="Y228" s="129">
        <f t="shared" si="538"/>
        <v>0</v>
      </c>
      <c r="Z228" s="129">
        <f t="shared" si="538"/>
        <v>0</v>
      </c>
      <c r="AA228" s="129">
        <f t="shared" si="538"/>
        <v>0</v>
      </c>
      <c r="AB228" s="216">
        <f>AB229</f>
        <v>894.48877000000005</v>
      </c>
      <c r="AC228" s="282">
        <f t="shared" ref="AC228:AI228" si="539">AC229</f>
        <v>306.5</v>
      </c>
      <c r="AD228" s="282">
        <f t="shared" si="539"/>
        <v>0</v>
      </c>
      <c r="AE228" s="282">
        <f t="shared" si="539"/>
        <v>0</v>
      </c>
      <c r="AF228" s="282">
        <f t="shared" si="539"/>
        <v>583.20500000000004</v>
      </c>
      <c r="AG228" s="282">
        <f t="shared" si="539"/>
        <v>4.7</v>
      </c>
      <c r="AH228" s="282">
        <f t="shared" si="539"/>
        <v>0</v>
      </c>
      <c r="AI228" s="282">
        <f t="shared" si="539"/>
        <v>8.3769999999999997E-2</v>
      </c>
    </row>
    <row r="229" spans="1:35" x14ac:dyDescent="0.25">
      <c r="A229" s="18"/>
      <c r="B229" s="12" t="s">
        <v>460</v>
      </c>
      <c r="C229" s="238">
        <f t="shared" si="480"/>
        <v>894.48877000000005</v>
      </c>
      <c r="D229" s="198">
        <v>306.5</v>
      </c>
      <c r="E229" s="128"/>
      <c r="F229" s="128">
        <f>F230+F232+F233+F231</f>
        <v>0</v>
      </c>
      <c r="G229" s="198">
        <v>583.20500000000004</v>
      </c>
      <c r="H229" s="198">
        <v>4.7</v>
      </c>
      <c r="I229" s="129"/>
      <c r="J229" s="131">
        <f>'4 priedas_ nepanaudotos lėšos'!C68</f>
        <v>8.3769999999999997E-2</v>
      </c>
      <c r="K229" s="136">
        <f t="shared" si="482"/>
        <v>0</v>
      </c>
      <c r="L229" s="197">
        <f t="shared" si="483"/>
        <v>0</v>
      </c>
      <c r="M229" s="197">
        <f t="shared" si="484"/>
        <v>0</v>
      </c>
      <c r="N229" s="198"/>
      <c r="O229" s="198"/>
      <c r="P229" s="128"/>
      <c r="Q229" s="128"/>
      <c r="R229" s="128">
        <f>R230+R232+R233+R231</f>
        <v>0</v>
      </c>
      <c r="S229" s="128">
        <f>S230+S232+S233+S231</f>
        <v>0</v>
      </c>
      <c r="T229" s="198"/>
      <c r="U229" s="198"/>
      <c r="V229" s="198"/>
      <c r="W229" s="198"/>
      <c r="X229" s="128"/>
      <c r="Y229" s="128"/>
      <c r="Z229" s="131">
        <f>'4 priedas_ nepanaudotos lėšos'!J68</f>
        <v>0</v>
      </c>
      <c r="AA229" s="131">
        <f>'4 priedas_ nepanaudotos lėšos'!K68</f>
        <v>0</v>
      </c>
      <c r="AB229" s="140">
        <f>AC229+AD229+AE229+AF229+AG229+AH229+AI229</f>
        <v>894.48877000000005</v>
      </c>
      <c r="AC229" s="283">
        <f t="shared" ref="AC229" si="540">D229+N229-O229</f>
        <v>306.5</v>
      </c>
      <c r="AD229" s="283">
        <f t="shared" ref="AD229" si="541">E229+P229-Q229</f>
        <v>0</v>
      </c>
      <c r="AE229" s="283">
        <f t="shared" ref="AE229" si="542">F229+R229-S229</f>
        <v>0</v>
      </c>
      <c r="AF229" s="283">
        <f t="shared" ref="AF229" si="543">G229+T229-U229</f>
        <v>583.20500000000004</v>
      </c>
      <c r="AG229" s="283">
        <f t="shared" ref="AG229" si="544">H229+V229-W229</f>
        <v>4.7</v>
      </c>
      <c r="AH229" s="283">
        <f t="shared" ref="AH229" si="545">I229+X229-Y229</f>
        <v>0</v>
      </c>
      <c r="AI229" s="283">
        <f t="shared" ref="AI229" si="546">J229+Z229</f>
        <v>8.3769999999999997E-2</v>
      </c>
    </row>
    <row r="230" spans="1:35" ht="26.25" hidden="1" x14ac:dyDescent="0.25">
      <c r="A230" s="18"/>
      <c r="B230" s="19" t="s">
        <v>212</v>
      </c>
      <c r="C230" s="137">
        <f t="shared" si="480"/>
        <v>0</v>
      </c>
      <c r="D230" s="128"/>
      <c r="E230" s="128"/>
      <c r="F230" s="128"/>
      <c r="G230" s="128"/>
      <c r="H230" s="128"/>
      <c r="I230" s="128"/>
      <c r="J230" s="131"/>
      <c r="K230" s="136">
        <f t="shared" si="482"/>
        <v>0</v>
      </c>
      <c r="L230" s="197">
        <f t="shared" si="483"/>
        <v>0</v>
      </c>
      <c r="M230" s="197">
        <f t="shared" si="484"/>
        <v>0</v>
      </c>
      <c r="N230" s="128"/>
      <c r="O230" s="128"/>
      <c r="P230" s="128"/>
      <c r="Q230" s="128"/>
      <c r="R230" s="128"/>
      <c r="S230" s="128"/>
      <c r="T230" s="128"/>
      <c r="U230" s="128"/>
      <c r="V230" s="128"/>
      <c r="W230" s="128"/>
      <c r="X230" s="128"/>
      <c r="Y230" s="128"/>
      <c r="Z230" s="131"/>
      <c r="AA230" s="131"/>
      <c r="AB230" s="215">
        <f>AC230+AD230+AE230+AF230+AG230+AH230+AI230</f>
        <v>0</v>
      </c>
      <c r="AC230" s="284">
        <f>D230+N230</f>
        <v>0</v>
      </c>
      <c r="AD230" s="284">
        <f>E230+P230</f>
        <v>0</v>
      </c>
      <c r="AE230" s="284">
        <f>F230+R230</f>
        <v>0</v>
      </c>
      <c r="AF230" s="284">
        <f>G230+T230</f>
        <v>0</v>
      </c>
      <c r="AG230" s="284">
        <f>H230+V230</f>
        <v>0</v>
      </c>
      <c r="AH230" s="284">
        <f>I230+X230</f>
        <v>0</v>
      </c>
      <c r="AI230" s="284">
        <f>J230+Z230</f>
        <v>0</v>
      </c>
    </row>
    <row r="231" spans="1:35" hidden="1" x14ac:dyDescent="0.25">
      <c r="A231" s="18"/>
      <c r="B231" s="19" t="s">
        <v>317</v>
      </c>
      <c r="C231" s="238">
        <f t="shared" si="480"/>
        <v>0</v>
      </c>
      <c r="D231" s="128"/>
      <c r="E231" s="128"/>
      <c r="F231" s="141"/>
      <c r="G231" s="128"/>
      <c r="H231" s="128"/>
      <c r="I231" s="128"/>
      <c r="J231" s="131"/>
      <c r="K231" s="136">
        <f t="shared" si="482"/>
        <v>0</v>
      </c>
      <c r="L231" s="197">
        <f t="shared" si="483"/>
        <v>0</v>
      </c>
      <c r="M231" s="197">
        <f t="shared" si="484"/>
        <v>0</v>
      </c>
      <c r="N231" s="128"/>
      <c r="O231" s="128"/>
      <c r="P231" s="128"/>
      <c r="Q231" s="128"/>
      <c r="R231" s="128"/>
      <c r="S231" s="128"/>
      <c r="T231" s="128"/>
      <c r="U231" s="128"/>
      <c r="V231" s="128"/>
      <c r="W231" s="128"/>
      <c r="X231" s="128"/>
      <c r="Y231" s="128"/>
      <c r="Z231" s="131"/>
      <c r="AA231" s="131"/>
      <c r="AB231" s="140">
        <f>AC231+AD231+AE231+AF231+AG231+AH231+AI231</f>
        <v>0</v>
      </c>
      <c r="AC231" s="284">
        <f>D231+N231</f>
        <v>0</v>
      </c>
      <c r="AD231" s="284">
        <f>E231+P231</f>
        <v>0</v>
      </c>
      <c r="AE231" s="284">
        <f>F231+R231</f>
        <v>0</v>
      </c>
      <c r="AF231" s="284">
        <f>G231+T231</f>
        <v>0</v>
      </c>
      <c r="AG231" s="284">
        <f>H231+V231</f>
        <v>0</v>
      </c>
      <c r="AH231" s="284">
        <f>I231+X231</f>
        <v>0</v>
      </c>
      <c r="AI231" s="284">
        <f>J231+Z231</f>
        <v>0</v>
      </c>
    </row>
    <row r="232" spans="1:35" ht="26.25" hidden="1" x14ac:dyDescent="0.25">
      <c r="A232" s="18"/>
      <c r="B232" s="19" t="s">
        <v>249</v>
      </c>
      <c r="C232" s="137">
        <f t="shared" si="480"/>
        <v>0</v>
      </c>
      <c r="D232" s="128"/>
      <c r="E232" s="128"/>
      <c r="F232" s="128"/>
      <c r="G232" s="128"/>
      <c r="H232" s="128"/>
      <c r="I232" s="128"/>
      <c r="J232" s="131"/>
      <c r="K232" s="136">
        <f t="shared" si="482"/>
        <v>0</v>
      </c>
      <c r="L232" s="197">
        <f t="shared" si="483"/>
        <v>0</v>
      </c>
      <c r="M232" s="197">
        <f t="shared" si="484"/>
        <v>0</v>
      </c>
      <c r="N232" s="128"/>
      <c r="O232" s="128"/>
      <c r="P232" s="128"/>
      <c r="Q232" s="128"/>
      <c r="R232" s="128"/>
      <c r="S232" s="128"/>
      <c r="T232" s="128"/>
      <c r="U232" s="128"/>
      <c r="V232" s="128"/>
      <c r="W232" s="128"/>
      <c r="X232" s="128"/>
      <c r="Y232" s="128"/>
      <c r="Z232" s="131"/>
      <c r="AA232" s="131"/>
      <c r="AB232" s="215">
        <f>AC232+AD232+AE232+AF232+AG232+AH232+AI232</f>
        <v>0</v>
      </c>
      <c r="AC232" s="284">
        <f>D232+N232</f>
        <v>0</v>
      </c>
      <c r="AD232" s="284">
        <f>E232+P232</f>
        <v>0</v>
      </c>
      <c r="AE232" s="284">
        <f>F232+R232</f>
        <v>0</v>
      </c>
      <c r="AF232" s="284">
        <f>G232+T232</f>
        <v>0</v>
      </c>
      <c r="AG232" s="284">
        <f>H232+V232</f>
        <v>0</v>
      </c>
      <c r="AH232" s="284">
        <f>I232+X232</f>
        <v>0</v>
      </c>
      <c r="AI232" s="284">
        <f>J232+Z232</f>
        <v>0</v>
      </c>
    </row>
    <row r="233" spans="1:35" ht="26.25" hidden="1" x14ac:dyDescent="0.25">
      <c r="A233" s="20"/>
      <c r="B233" s="19" t="s">
        <v>248</v>
      </c>
      <c r="C233" s="137">
        <f t="shared" si="480"/>
        <v>0</v>
      </c>
      <c r="D233" s="128"/>
      <c r="E233" s="128"/>
      <c r="F233" s="128"/>
      <c r="G233" s="128"/>
      <c r="H233" s="128"/>
      <c r="I233" s="128"/>
      <c r="J233" s="131"/>
      <c r="K233" s="136">
        <f t="shared" si="482"/>
        <v>0</v>
      </c>
      <c r="L233" s="197">
        <f t="shared" si="483"/>
        <v>0</v>
      </c>
      <c r="M233" s="197">
        <f t="shared" si="484"/>
        <v>0</v>
      </c>
      <c r="N233" s="128"/>
      <c r="O233" s="128"/>
      <c r="P233" s="128"/>
      <c r="Q233" s="128"/>
      <c r="R233" s="128"/>
      <c r="S233" s="128"/>
      <c r="T233" s="128"/>
      <c r="U233" s="128"/>
      <c r="V233" s="128"/>
      <c r="W233" s="128"/>
      <c r="X233" s="128"/>
      <c r="Y233" s="128"/>
      <c r="Z233" s="131"/>
      <c r="AA233" s="131"/>
      <c r="AB233" s="215">
        <f>AC233+AD233+AE233+AF233+AG233+AH233+AI233</f>
        <v>0</v>
      </c>
      <c r="AC233" s="284">
        <f>D233+N233</f>
        <v>0</v>
      </c>
      <c r="AD233" s="284">
        <f>E233+P233</f>
        <v>0</v>
      </c>
      <c r="AE233" s="284">
        <f>F233+R233</f>
        <v>0</v>
      </c>
      <c r="AF233" s="284">
        <f>G233+T233</f>
        <v>0</v>
      </c>
      <c r="AG233" s="284">
        <f>H233+V233</f>
        <v>0</v>
      </c>
      <c r="AH233" s="284">
        <f>I233+X233</f>
        <v>0</v>
      </c>
      <c r="AI233" s="284">
        <f>J233+Z233</f>
        <v>0</v>
      </c>
    </row>
    <row r="234" spans="1:35" ht="15" customHeight="1" x14ac:dyDescent="0.25">
      <c r="A234" s="17" t="s">
        <v>260</v>
      </c>
      <c r="B234" s="73" t="s">
        <v>261</v>
      </c>
      <c r="C234" s="236">
        <f t="shared" si="480"/>
        <v>1446.5506</v>
      </c>
      <c r="D234" s="129">
        <f t="shared" ref="D234:AA234" si="547">D235</f>
        <v>524.29999999999995</v>
      </c>
      <c r="E234" s="129">
        <f t="shared" si="547"/>
        <v>0</v>
      </c>
      <c r="F234" s="129">
        <f t="shared" si="547"/>
        <v>7.5990000000000002</v>
      </c>
      <c r="G234" s="129">
        <f t="shared" si="547"/>
        <v>902.05499999999995</v>
      </c>
      <c r="H234" s="129">
        <f t="shared" si="547"/>
        <v>11.7</v>
      </c>
      <c r="I234" s="129">
        <f t="shared" si="547"/>
        <v>0</v>
      </c>
      <c r="J234" s="129">
        <f t="shared" si="547"/>
        <v>0.89659999999999995</v>
      </c>
      <c r="K234" s="136">
        <f t="shared" si="482"/>
        <v>0</v>
      </c>
      <c r="L234" s="197">
        <f t="shared" si="483"/>
        <v>0</v>
      </c>
      <c r="M234" s="197">
        <f t="shared" si="484"/>
        <v>0</v>
      </c>
      <c r="N234" s="129">
        <f t="shared" si="547"/>
        <v>0</v>
      </c>
      <c r="O234" s="129">
        <f t="shared" si="547"/>
        <v>0</v>
      </c>
      <c r="P234" s="129">
        <f t="shared" si="547"/>
        <v>0</v>
      </c>
      <c r="Q234" s="129">
        <f t="shared" si="547"/>
        <v>0</v>
      </c>
      <c r="R234" s="129">
        <f t="shared" si="547"/>
        <v>0</v>
      </c>
      <c r="S234" s="129">
        <f t="shared" si="547"/>
        <v>0</v>
      </c>
      <c r="T234" s="129">
        <f t="shared" si="547"/>
        <v>0</v>
      </c>
      <c r="U234" s="129">
        <f t="shared" si="547"/>
        <v>0</v>
      </c>
      <c r="V234" s="129">
        <f t="shared" si="547"/>
        <v>0</v>
      </c>
      <c r="W234" s="129">
        <f t="shared" si="547"/>
        <v>0</v>
      </c>
      <c r="X234" s="129">
        <f t="shared" si="547"/>
        <v>0</v>
      </c>
      <c r="Y234" s="129">
        <f t="shared" si="547"/>
        <v>0</v>
      </c>
      <c r="Z234" s="129">
        <f t="shared" si="547"/>
        <v>0</v>
      </c>
      <c r="AA234" s="129">
        <f t="shared" si="547"/>
        <v>0</v>
      </c>
      <c r="AB234" s="289">
        <f>AB235</f>
        <v>1446.5506</v>
      </c>
      <c r="AC234" s="282">
        <f t="shared" ref="AC234:AI234" si="548">AC235</f>
        <v>524.29999999999995</v>
      </c>
      <c r="AD234" s="282">
        <f t="shared" si="548"/>
        <v>0</v>
      </c>
      <c r="AE234" s="282">
        <f t="shared" si="548"/>
        <v>7.5990000000000002</v>
      </c>
      <c r="AF234" s="282">
        <f t="shared" si="548"/>
        <v>902.05499999999995</v>
      </c>
      <c r="AG234" s="282">
        <f t="shared" si="548"/>
        <v>11.7</v>
      </c>
      <c r="AH234" s="282">
        <f t="shared" si="548"/>
        <v>0</v>
      </c>
      <c r="AI234" s="282">
        <f t="shared" si="548"/>
        <v>0.89659999999999995</v>
      </c>
    </row>
    <row r="235" spans="1:35" x14ac:dyDescent="0.25">
      <c r="A235" s="18"/>
      <c r="B235" s="12" t="s">
        <v>465</v>
      </c>
      <c r="C235" s="238">
        <f t="shared" si="480"/>
        <v>1446.5506</v>
      </c>
      <c r="D235" s="198">
        <v>524.29999999999995</v>
      </c>
      <c r="E235" s="128"/>
      <c r="F235" s="128">
        <f>SUM(F236:F241)</f>
        <v>7.5990000000000002</v>
      </c>
      <c r="G235" s="198">
        <v>902.05499999999995</v>
      </c>
      <c r="H235" s="198">
        <v>11.7</v>
      </c>
      <c r="I235" s="129"/>
      <c r="J235" s="131">
        <f>'4 priedas_ nepanaudotos lėšos'!C70</f>
        <v>0.89659999999999995</v>
      </c>
      <c r="K235" s="136">
        <f t="shared" si="482"/>
        <v>0</v>
      </c>
      <c r="L235" s="197">
        <f t="shared" si="483"/>
        <v>0</v>
      </c>
      <c r="M235" s="197">
        <f t="shared" si="484"/>
        <v>0</v>
      </c>
      <c r="N235" s="198"/>
      <c r="O235" s="198"/>
      <c r="P235" s="128"/>
      <c r="Q235" s="128"/>
      <c r="R235" s="128">
        <f>SUM(R236:R241)</f>
        <v>0</v>
      </c>
      <c r="S235" s="128">
        <f>SUM(S236:S241)</f>
        <v>0</v>
      </c>
      <c r="T235" s="198"/>
      <c r="U235" s="198"/>
      <c r="V235" s="198"/>
      <c r="W235" s="198"/>
      <c r="X235" s="128"/>
      <c r="Y235" s="128"/>
      <c r="Z235" s="131">
        <f>'4 priedas_ nepanaudotos lėšos'!J70</f>
        <v>0</v>
      </c>
      <c r="AA235" s="131">
        <f>'4 priedas_ nepanaudotos lėšos'!K70</f>
        <v>0</v>
      </c>
      <c r="AB235" s="301">
        <f t="shared" ref="AB235:AB241" si="549">AC235+AD235+AE235+AF235+AG235+AH235+AI235</f>
        <v>1446.5506</v>
      </c>
      <c r="AC235" s="283">
        <f t="shared" ref="AC235:AC236" si="550">D235+N235-O235</f>
        <v>524.29999999999995</v>
      </c>
      <c r="AD235" s="283">
        <f t="shared" ref="AD235:AD236" si="551">E235+P235-Q235</f>
        <v>0</v>
      </c>
      <c r="AE235" s="283">
        <f t="shared" ref="AE235:AE236" si="552">F235+R235-S235</f>
        <v>7.5990000000000002</v>
      </c>
      <c r="AF235" s="283">
        <f t="shared" ref="AF235:AF236" si="553">G235+T235-U235</f>
        <v>902.05499999999995</v>
      </c>
      <c r="AG235" s="283">
        <f t="shared" ref="AG235:AG236" si="554">H235+V235-W235</f>
        <v>11.7</v>
      </c>
      <c r="AH235" s="283">
        <f t="shared" ref="AH235:AH236" si="555">I235+X235-Y235</f>
        <v>0</v>
      </c>
      <c r="AI235" s="283">
        <f t="shared" ref="AI235:AI236" si="556">J235+Z235</f>
        <v>0.89659999999999995</v>
      </c>
    </row>
    <row r="236" spans="1:35" ht="26.25" x14ac:dyDescent="0.25">
      <c r="A236" s="18"/>
      <c r="B236" s="19" t="s">
        <v>212</v>
      </c>
      <c r="C236" s="137">
        <f t="shared" si="480"/>
        <v>7.5990000000000002</v>
      </c>
      <c r="D236" s="128"/>
      <c r="E236" s="128"/>
      <c r="F236" s="198">
        <v>7.5990000000000002</v>
      </c>
      <c r="G236" s="128"/>
      <c r="H236" s="128"/>
      <c r="I236" s="128"/>
      <c r="J236" s="131"/>
      <c r="K236" s="136">
        <f t="shared" si="482"/>
        <v>0</v>
      </c>
      <c r="L236" s="197">
        <f t="shared" si="483"/>
        <v>0</v>
      </c>
      <c r="M236" s="197">
        <f t="shared" si="484"/>
        <v>0</v>
      </c>
      <c r="N236" s="128"/>
      <c r="O236" s="128"/>
      <c r="P236" s="128"/>
      <c r="Q236" s="128"/>
      <c r="R236" s="198"/>
      <c r="S236" s="198"/>
      <c r="T236" s="128"/>
      <c r="U236" s="128"/>
      <c r="V236" s="128"/>
      <c r="W236" s="128"/>
      <c r="X236" s="128"/>
      <c r="Y236" s="128"/>
      <c r="Z236" s="131"/>
      <c r="AA236" s="131"/>
      <c r="AB236" s="295">
        <f t="shared" si="549"/>
        <v>7.5990000000000002</v>
      </c>
      <c r="AC236" s="283">
        <f t="shared" si="550"/>
        <v>0</v>
      </c>
      <c r="AD236" s="283">
        <f t="shared" si="551"/>
        <v>0</v>
      </c>
      <c r="AE236" s="283">
        <f t="shared" si="552"/>
        <v>7.5990000000000002</v>
      </c>
      <c r="AF236" s="283">
        <f t="shared" si="553"/>
        <v>0</v>
      </c>
      <c r="AG236" s="283">
        <f t="shared" si="554"/>
        <v>0</v>
      </c>
      <c r="AH236" s="283">
        <f t="shared" si="555"/>
        <v>0</v>
      </c>
      <c r="AI236" s="283">
        <f t="shared" si="556"/>
        <v>0</v>
      </c>
    </row>
    <row r="237" spans="1:35" ht="26.25" hidden="1" x14ac:dyDescent="0.25">
      <c r="A237" s="18"/>
      <c r="B237" s="19" t="s">
        <v>249</v>
      </c>
      <c r="C237" s="137">
        <f t="shared" si="480"/>
        <v>0</v>
      </c>
      <c r="D237" s="128"/>
      <c r="E237" s="128"/>
      <c r="F237" s="198"/>
      <c r="G237" s="128"/>
      <c r="H237" s="128"/>
      <c r="I237" s="128"/>
      <c r="J237" s="131"/>
      <c r="K237" s="136">
        <f t="shared" si="482"/>
        <v>0</v>
      </c>
      <c r="L237" s="197">
        <f t="shared" si="483"/>
        <v>0</v>
      </c>
      <c r="M237" s="197">
        <f t="shared" si="484"/>
        <v>0</v>
      </c>
      <c r="N237" s="128"/>
      <c r="O237" s="128"/>
      <c r="P237" s="128"/>
      <c r="Q237" s="128"/>
      <c r="R237" s="198"/>
      <c r="S237" s="198"/>
      <c r="T237" s="128"/>
      <c r="U237" s="128"/>
      <c r="V237" s="128"/>
      <c r="W237" s="128"/>
      <c r="X237" s="128"/>
      <c r="Y237" s="128"/>
      <c r="Z237" s="131"/>
      <c r="AA237" s="131"/>
      <c r="AB237" s="215">
        <f t="shared" si="549"/>
        <v>0</v>
      </c>
      <c r="AC237" s="284">
        <f t="shared" ref="AC237:AC241" si="557">D237+N237</f>
        <v>0</v>
      </c>
      <c r="AD237" s="284">
        <f t="shared" ref="AD237:AD241" si="558">E237+P237</f>
        <v>0</v>
      </c>
      <c r="AE237" s="284">
        <f t="shared" ref="AE237:AE241" si="559">F237+R237</f>
        <v>0</v>
      </c>
      <c r="AF237" s="284">
        <f t="shared" ref="AF237:AF241" si="560">G237+T237</f>
        <v>0</v>
      </c>
      <c r="AG237" s="284">
        <f t="shared" ref="AG237:AG241" si="561">H237+V237</f>
        <v>0</v>
      </c>
      <c r="AH237" s="284">
        <f t="shared" ref="AH237:AH241" si="562">I237+X237</f>
        <v>0</v>
      </c>
      <c r="AI237" s="284">
        <f t="shared" ref="AI237:AI241" si="563">J237+Z237</f>
        <v>0</v>
      </c>
    </row>
    <row r="238" spans="1:35" hidden="1" x14ac:dyDescent="0.25">
      <c r="A238" s="18"/>
      <c r="B238" s="19" t="s">
        <v>317</v>
      </c>
      <c r="C238" s="238">
        <f t="shared" si="480"/>
        <v>0</v>
      </c>
      <c r="D238" s="128"/>
      <c r="E238" s="128"/>
      <c r="F238" s="208"/>
      <c r="G238" s="128"/>
      <c r="H238" s="128"/>
      <c r="I238" s="128"/>
      <c r="J238" s="131"/>
      <c r="K238" s="136">
        <f t="shared" si="482"/>
        <v>0</v>
      </c>
      <c r="L238" s="197">
        <f t="shared" si="483"/>
        <v>0</v>
      </c>
      <c r="M238" s="197">
        <f t="shared" si="484"/>
        <v>0</v>
      </c>
      <c r="N238" s="128"/>
      <c r="O238" s="128"/>
      <c r="P238" s="128"/>
      <c r="Q238" s="128"/>
      <c r="R238" s="198"/>
      <c r="S238" s="198"/>
      <c r="T238" s="128"/>
      <c r="U238" s="128"/>
      <c r="V238" s="128"/>
      <c r="W238" s="128"/>
      <c r="X238" s="128"/>
      <c r="Y238" s="128"/>
      <c r="Z238" s="131"/>
      <c r="AA238" s="131"/>
      <c r="AB238" s="140">
        <f t="shared" si="549"/>
        <v>0</v>
      </c>
      <c r="AC238" s="284">
        <f t="shared" si="557"/>
        <v>0</v>
      </c>
      <c r="AD238" s="284">
        <f t="shared" si="558"/>
        <v>0</v>
      </c>
      <c r="AE238" s="284">
        <f t="shared" si="559"/>
        <v>0</v>
      </c>
      <c r="AF238" s="284">
        <f t="shared" si="560"/>
        <v>0</v>
      </c>
      <c r="AG238" s="284">
        <f t="shared" si="561"/>
        <v>0</v>
      </c>
      <c r="AH238" s="284">
        <f t="shared" si="562"/>
        <v>0</v>
      </c>
      <c r="AI238" s="284">
        <f t="shared" si="563"/>
        <v>0</v>
      </c>
    </row>
    <row r="239" spans="1:35" ht="26.25" hidden="1" x14ac:dyDescent="0.25">
      <c r="A239" s="18"/>
      <c r="B239" s="19" t="s">
        <v>343</v>
      </c>
      <c r="C239" s="137">
        <f t="shared" si="480"/>
        <v>0</v>
      </c>
      <c r="D239" s="128"/>
      <c r="E239" s="128"/>
      <c r="F239" s="198"/>
      <c r="G239" s="128"/>
      <c r="H239" s="128"/>
      <c r="I239" s="128"/>
      <c r="J239" s="131"/>
      <c r="K239" s="136">
        <f t="shared" si="482"/>
        <v>0</v>
      </c>
      <c r="L239" s="197">
        <f t="shared" si="483"/>
        <v>0</v>
      </c>
      <c r="M239" s="197">
        <f t="shared" si="484"/>
        <v>0</v>
      </c>
      <c r="N239" s="128"/>
      <c r="O239" s="128"/>
      <c r="P239" s="128"/>
      <c r="Q239" s="128"/>
      <c r="R239" s="198"/>
      <c r="S239" s="198"/>
      <c r="T239" s="128"/>
      <c r="U239" s="128"/>
      <c r="V239" s="128"/>
      <c r="W239" s="128"/>
      <c r="X239" s="128"/>
      <c r="Y239" s="128"/>
      <c r="Z239" s="131"/>
      <c r="AA239" s="131"/>
      <c r="AB239" s="215">
        <f t="shared" si="549"/>
        <v>0</v>
      </c>
      <c r="AC239" s="283">
        <f t="shared" ref="AC239:AC240" si="564">D239+N239-O239</f>
        <v>0</v>
      </c>
      <c r="AD239" s="283">
        <f t="shared" ref="AD239:AD240" si="565">E239+P239-Q239</f>
        <v>0</v>
      </c>
      <c r="AE239" s="283">
        <f t="shared" ref="AE239:AE240" si="566">F239+R239-S239</f>
        <v>0</v>
      </c>
      <c r="AF239" s="283">
        <f t="shared" ref="AF239:AF240" si="567">G239+T239-U239</f>
        <v>0</v>
      </c>
      <c r="AG239" s="283">
        <f t="shared" ref="AG239:AG240" si="568">H239+V239-W239</f>
        <v>0</v>
      </c>
      <c r="AH239" s="283">
        <f t="shared" ref="AH239:AH240" si="569">I239+X239-Y239</f>
        <v>0</v>
      </c>
      <c r="AI239" s="283">
        <f t="shared" si="563"/>
        <v>0</v>
      </c>
    </row>
    <row r="240" spans="1:35" ht="39" hidden="1" x14ac:dyDescent="0.25">
      <c r="A240" s="18"/>
      <c r="B240" s="19" t="s">
        <v>331</v>
      </c>
      <c r="C240" s="137">
        <f t="shared" si="480"/>
        <v>0</v>
      </c>
      <c r="D240" s="128"/>
      <c r="E240" s="128"/>
      <c r="F240" s="198"/>
      <c r="G240" s="128"/>
      <c r="H240" s="128"/>
      <c r="I240" s="128"/>
      <c r="J240" s="131"/>
      <c r="K240" s="136">
        <f t="shared" si="482"/>
        <v>0</v>
      </c>
      <c r="L240" s="197">
        <f t="shared" si="483"/>
        <v>0</v>
      </c>
      <c r="M240" s="197">
        <f t="shared" si="484"/>
        <v>0</v>
      </c>
      <c r="N240" s="128"/>
      <c r="O240" s="128"/>
      <c r="P240" s="128"/>
      <c r="Q240" s="128"/>
      <c r="R240" s="198"/>
      <c r="S240" s="198"/>
      <c r="T240" s="128"/>
      <c r="U240" s="128"/>
      <c r="V240" s="128"/>
      <c r="W240" s="128"/>
      <c r="X240" s="128"/>
      <c r="Y240" s="128"/>
      <c r="Z240" s="131"/>
      <c r="AA240" s="131"/>
      <c r="AB240" s="215">
        <f t="shared" si="549"/>
        <v>0</v>
      </c>
      <c r="AC240" s="283">
        <f t="shared" si="564"/>
        <v>0</v>
      </c>
      <c r="AD240" s="283">
        <f t="shared" si="565"/>
        <v>0</v>
      </c>
      <c r="AE240" s="283">
        <f t="shared" si="566"/>
        <v>0</v>
      </c>
      <c r="AF240" s="283">
        <f t="shared" si="567"/>
        <v>0</v>
      </c>
      <c r="AG240" s="283">
        <f t="shared" si="568"/>
        <v>0</v>
      </c>
      <c r="AH240" s="283">
        <f t="shared" si="569"/>
        <v>0</v>
      </c>
      <c r="AI240" s="283">
        <f t="shared" si="563"/>
        <v>0</v>
      </c>
    </row>
    <row r="241" spans="1:35" ht="26.25" hidden="1" x14ac:dyDescent="0.25">
      <c r="A241" s="20"/>
      <c r="B241" s="19" t="s">
        <v>248</v>
      </c>
      <c r="C241" s="137">
        <f t="shared" si="480"/>
        <v>0</v>
      </c>
      <c r="D241" s="128"/>
      <c r="E241" s="128"/>
      <c r="F241" s="128"/>
      <c r="G241" s="128"/>
      <c r="H241" s="128"/>
      <c r="I241" s="128"/>
      <c r="J241" s="131"/>
      <c r="K241" s="136">
        <f t="shared" si="482"/>
        <v>0</v>
      </c>
      <c r="L241" s="197">
        <f t="shared" si="483"/>
        <v>0</v>
      </c>
      <c r="M241" s="197">
        <f t="shared" si="484"/>
        <v>0</v>
      </c>
      <c r="N241" s="128"/>
      <c r="O241" s="128"/>
      <c r="P241" s="128"/>
      <c r="Q241" s="128"/>
      <c r="R241" s="128"/>
      <c r="S241" s="128"/>
      <c r="T241" s="128"/>
      <c r="U241" s="128"/>
      <c r="V241" s="128"/>
      <c r="W241" s="128"/>
      <c r="X241" s="128"/>
      <c r="Y241" s="128"/>
      <c r="Z241" s="131"/>
      <c r="AA241" s="131"/>
      <c r="AB241" s="215">
        <f t="shared" si="549"/>
        <v>0</v>
      </c>
      <c r="AC241" s="284">
        <f t="shared" si="557"/>
        <v>0</v>
      </c>
      <c r="AD241" s="284">
        <f t="shared" si="558"/>
        <v>0</v>
      </c>
      <c r="AE241" s="284">
        <f t="shared" si="559"/>
        <v>0</v>
      </c>
      <c r="AF241" s="284">
        <f t="shared" si="560"/>
        <v>0</v>
      </c>
      <c r="AG241" s="284">
        <f t="shared" si="561"/>
        <v>0</v>
      </c>
      <c r="AH241" s="284">
        <f t="shared" si="562"/>
        <v>0</v>
      </c>
      <c r="AI241" s="284">
        <f t="shared" si="563"/>
        <v>0</v>
      </c>
    </row>
    <row r="242" spans="1:35" ht="15" customHeight="1" x14ac:dyDescent="0.25">
      <c r="A242" s="17" t="s">
        <v>29</v>
      </c>
      <c r="B242" s="73" t="s">
        <v>262</v>
      </c>
      <c r="C242" s="236">
        <f t="shared" si="480"/>
        <v>367.32659000000001</v>
      </c>
      <c r="D242" s="129">
        <f t="shared" ref="D242:AA242" si="570">D243</f>
        <v>266.60000000000002</v>
      </c>
      <c r="E242" s="129">
        <f t="shared" si="570"/>
        <v>0</v>
      </c>
      <c r="F242" s="129">
        <f t="shared" si="570"/>
        <v>0</v>
      </c>
      <c r="G242" s="129">
        <f t="shared" si="570"/>
        <v>86.257999999999996</v>
      </c>
      <c r="H242" s="129">
        <f t="shared" si="570"/>
        <v>14.3</v>
      </c>
      <c r="I242" s="129">
        <f t="shared" si="570"/>
        <v>0</v>
      </c>
      <c r="J242" s="129">
        <f t="shared" si="570"/>
        <v>0.16858999999999999</v>
      </c>
      <c r="K242" s="136">
        <f t="shared" si="482"/>
        <v>0</v>
      </c>
      <c r="L242" s="197">
        <f t="shared" si="483"/>
        <v>0</v>
      </c>
      <c r="M242" s="197">
        <f t="shared" si="484"/>
        <v>0</v>
      </c>
      <c r="N242" s="129">
        <f t="shared" si="570"/>
        <v>0</v>
      </c>
      <c r="O242" s="129">
        <f t="shared" si="570"/>
        <v>0</v>
      </c>
      <c r="P242" s="129">
        <f t="shared" si="570"/>
        <v>0</v>
      </c>
      <c r="Q242" s="129">
        <f t="shared" si="570"/>
        <v>0</v>
      </c>
      <c r="R242" s="129">
        <f t="shared" si="570"/>
        <v>0</v>
      </c>
      <c r="S242" s="129">
        <f t="shared" si="570"/>
        <v>0</v>
      </c>
      <c r="T242" s="129">
        <f t="shared" si="570"/>
        <v>0</v>
      </c>
      <c r="U242" s="129">
        <f t="shared" si="570"/>
        <v>0</v>
      </c>
      <c r="V242" s="129">
        <f t="shared" si="570"/>
        <v>0</v>
      </c>
      <c r="W242" s="129">
        <f t="shared" si="570"/>
        <v>0</v>
      </c>
      <c r="X242" s="129">
        <f t="shared" si="570"/>
        <v>0</v>
      </c>
      <c r="Y242" s="129">
        <f t="shared" si="570"/>
        <v>0</v>
      </c>
      <c r="Z242" s="129">
        <f t="shared" si="570"/>
        <v>0</v>
      </c>
      <c r="AA242" s="129">
        <f t="shared" si="570"/>
        <v>0</v>
      </c>
      <c r="AB242" s="216">
        <f>AB243</f>
        <v>367.32659000000001</v>
      </c>
      <c r="AC242" s="282">
        <f t="shared" ref="AC242:AI242" si="571">AC243</f>
        <v>266.60000000000002</v>
      </c>
      <c r="AD242" s="282">
        <f t="shared" si="571"/>
        <v>0</v>
      </c>
      <c r="AE242" s="282">
        <f t="shared" si="571"/>
        <v>0</v>
      </c>
      <c r="AF242" s="282">
        <f t="shared" si="571"/>
        <v>86.257999999999996</v>
      </c>
      <c r="AG242" s="282">
        <f t="shared" si="571"/>
        <v>14.3</v>
      </c>
      <c r="AH242" s="282">
        <f t="shared" si="571"/>
        <v>0</v>
      </c>
      <c r="AI242" s="282">
        <f t="shared" si="571"/>
        <v>0.16858999999999999</v>
      </c>
    </row>
    <row r="243" spans="1:35" x14ac:dyDescent="0.25">
      <c r="A243" s="18"/>
      <c r="B243" s="12" t="s">
        <v>460</v>
      </c>
      <c r="C243" s="238">
        <f t="shared" si="480"/>
        <v>367.32659000000001</v>
      </c>
      <c r="D243" s="198">
        <v>266.60000000000002</v>
      </c>
      <c r="E243" s="128"/>
      <c r="F243" s="128">
        <f>F244+F246+F245</f>
        <v>0</v>
      </c>
      <c r="G243" s="198">
        <v>86.257999999999996</v>
      </c>
      <c r="H243" s="198">
        <v>14.3</v>
      </c>
      <c r="I243" s="129"/>
      <c r="J243" s="131">
        <f>'4 priedas_ nepanaudotos lėšos'!C72</f>
        <v>0.16858999999999999</v>
      </c>
      <c r="K243" s="136">
        <f t="shared" si="482"/>
        <v>0</v>
      </c>
      <c r="L243" s="197">
        <f t="shared" si="483"/>
        <v>0</v>
      </c>
      <c r="M243" s="197">
        <f t="shared" si="484"/>
        <v>0</v>
      </c>
      <c r="N243" s="199"/>
      <c r="O243" s="199"/>
      <c r="P243" s="128"/>
      <c r="Q243" s="128"/>
      <c r="R243" s="128">
        <f>R244+R246+R245</f>
        <v>0</v>
      </c>
      <c r="S243" s="128">
        <f>S244+S246+S245</f>
        <v>0</v>
      </c>
      <c r="T243" s="199"/>
      <c r="U243" s="199"/>
      <c r="V243" s="199"/>
      <c r="W243" s="199"/>
      <c r="X243" s="129"/>
      <c r="Y243" s="129"/>
      <c r="Z243" s="131">
        <f>'4 priedas_ nepanaudotos lėšos'!J72</f>
        <v>0</v>
      </c>
      <c r="AA243" s="131">
        <f>'4 priedas_ nepanaudotos lėšos'!K72</f>
        <v>0</v>
      </c>
      <c r="AB243" s="140">
        <f>AC243+AD243+AE243+AF243+AG243+AH243+AI243</f>
        <v>367.32659000000001</v>
      </c>
      <c r="AC243" s="283">
        <f t="shared" ref="AC243" si="572">D243+N243-O243</f>
        <v>266.60000000000002</v>
      </c>
      <c r="AD243" s="283">
        <f t="shared" ref="AD243" si="573">E243+P243-Q243</f>
        <v>0</v>
      </c>
      <c r="AE243" s="283">
        <f t="shared" ref="AE243" si="574">F243+R243-S243</f>
        <v>0</v>
      </c>
      <c r="AF243" s="283">
        <f t="shared" ref="AF243" si="575">G243+T243-U243</f>
        <v>86.257999999999996</v>
      </c>
      <c r="AG243" s="283">
        <f t="shared" ref="AG243" si="576">H243+V243-W243</f>
        <v>14.3</v>
      </c>
      <c r="AH243" s="283">
        <f t="shared" ref="AH243" si="577">I243+X243-Y243</f>
        <v>0</v>
      </c>
      <c r="AI243" s="283">
        <f t="shared" ref="AI243" si="578">J243+Z243</f>
        <v>0.16858999999999999</v>
      </c>
    </row>
    <row r="244" spans="1:35" ht="26.25" hidden="1" x14ac:dyDescent="0.25">
      <c r="A244" s="18"/>
      <c r="B244" s="19" t="s">
        <v>249</v>
      </c>
      <c r="C244" s="137">
        <f t="shared" si="480"/>
        <v>0</v>
      </c>
      <c r="D244" s="141"/>
      <c r="E244" s="141"/>
      <c r="F244" s="141"/>
      <c r="G244" s="144"/>
      <c r="H244" s="144"/>
      <c r="I244" s="144"/>
      <c r="J244" s="135"/>
      <c r="K244" s="136">
        <f t="shared" si="482"/>
        <v>0</v>
      </c>
      <c r="L244" s="197">
        <f t="shared" si="483"/>
        <v>0</v>
      </c>
      <c r="M244" s="197">
        <f t="shared" si="484"/>
        <v>0</v>
      </c>
      <c r="N244" s="144"/>
      <c r="O244" s="144"/>
      <c r="P244" s="144"/>
      <c r="Q244" s="144"/>
      <c r="R244" s="144"/>
      <c r="S244" s="144"/>
      <c r="T244" s="144"/>
      <c r="U244" s="144"/>
      <c r="V244" s="144"/>
      <c r="W244" s="144"/>
      <c r="X244" s="144"/>
      <c r="Y244" s="144"/>
      <c r="Z244" s="135"/>
      <c r="AA244" s="135"/>
      <c r="AB244" s="215">
        <f>AC244+AD244+AE244+AF244+AG244+AH244+AI244</f>
        <v>0</v>
      </c>
      <c r="AC244" s="284">
        <f>D244+N244</f>
        <v>0</v>
      </c>
      <c r="AD244" s="284">
        <f>E244+P244</f>
        <v>0</v>
      </c>
      <c r="AE244" s="284">
        <f>F244+R244</f>
        <v>0</v>
      </c>
      <c r="AF244" s="284">
        <f>G244+T244</f>
        <v>0</v>
      </c>
      <c r="AG244" s="284">
        <f>H244+V244</f>
        <v>0</v>
      </c>
      <c r="AH244" s="284">
        <f>I244+X244</f>
        <v>0</v>
      </c>
      <c r="AI244" s="284">
        <f>J244+Z244</f>
        <v>0</v>
      </c>
    </row>
    <row r="245" spans="1:35" ht="26.25" hidden="1" x14ac:dyDescent="0.25">
      <c r="A245" s="18"/>
      <c r="B245" s="19" t="s">
        <v>343</v>
      </c>
      <c r="C245" s="137">
        <f t="shared" si="480"/>
        <v>0</v>
      </c>
      <c r="D245" s="128"/>
      <c r="E245" s="128"/>
      <c r="F245" s="128"/>
      <c r="G245" s="128"/>
      <c r="H245" s="128"/>
      <c r="I245" s="128"/>
      <c r="J245" s="131"/>
      <c r="K245" s="136">
        <f t="shared" si="482"/>
        <v>0</v>
      </c>
      <c r="L245" s="197">
        <f t="shared" si="483"/>
        <v>0</v>
      </c>
      <c r="M245" s="197">
        <f t="shared" si="484"/>
        <v>0</v>
      </c>
      <c r="N245" s="128"/>
      <c r="O245" s="128"/>
      <c r="P245" s="128"/>
      <c r="Q245" s="128"/>
      <c r="R245" s="128"/>
      <c r="S245" s="128"/>
      <c r="T245" s="128"/>
      <c r="U245" s="128"/>
      <c r="V245" s="128"/>
      <c r="W245" s="128"/>
      <c r="X245" s="128"/>
      <c r="Y245" s="128"/>
      <c r="Z245" s="131"/>
      <c r="AA245" s="131"/>
      <c r="AB245" s="215">
        <f>AC245+AD245+AE245+AF245+AG245+AH245+AI245</f>
        <v>0</v>
      </c>
      <c r="AC245" s="284">
        <f>D245+N245</f>
        <v>0</v>
      </c>
      <c r="AD245" s="284">
        <f>E245+P245</f>
        <v>0</v>
      </c>
      <c r="AE245" s="284">
        <f>F245+R245</f>
        <v>0</v>
      </c>
      <c r="AF245" s="284">
        <f>G245+T245</f>
        <v>0</v>
      </c>
      <c r="AG245" s="284">
        <f>H245+V245</f>
        <v>0</v>
      </c>
      <c r="AH245" s="284">
        <f>I245+X245</f>
        <v>0</v>
      </c>
      <c r="AI245" s="284">
        <f>J245+Z245</f>
        <v>0</v>
      </c>
    </row>
    <row r="246" spans="1:35" ht="26.25" hidden="1" x14ac:dyDescent="0.25">
      <c r="A246" s="18"/>
      <c r="B246" s="19" t="s">
        <v>248</v>
      </c>
      <c r="C246" s="137">
        <f t="shared" si="480"/>
        <v>0</v>
      </c>
      <c r="D246" s="141"/>
      <c r="E246" s="141"/>
      <c r="F246" s="141"/>
      <c r="G246" s="141"/>
      <c r="H246" s="141"/>
      <c r="I246" s="141"/>
      <c r="J246" s="132"/>
      <c r="K246" s="136">
        <f t="shared" si="482"/>
        <v>0</v>
      </c>
      <c r="L246" s="197">
        <f t="shared" si="483"/>
        <v>0</v>
      </c>
      <c r="M246" s="197">
        <f t="shared" si="484"/>
        <v>0</v>
      </c>
      <c r="N246" s="141"/>
      <c r="O246" s="141"/>
      <c r="P246" s="141"/>
      <c r="Q246" s="141"/>
      <c r="R246" s="141"/>
      <c r="S246" s="141"/>
      <c r="T246" s="141"/>
      <c r="U246" s="141"/>
      <c r="V246" s="141"/>
      <c r="W246" s="141"/>
      <c r="X246" s="141"/>
      <c r="Y246" s="141"/>
      <c r="Z246" s="132"/>
      <c r="AA246" s="132"/>
      <c r="AB246" s="215">
        <f>AC246+AD246+AE246+AF246+AG246+AH246+AI246</f>
        <v>0</v>
      </c>
      <c r="AC246" s="284">
        <f>D246+N246</f>
        <v>0</v>
      </c>
      <c r="AD246" s="284">
        <f>E246+P246</f>
        <v>0</v>
      </c>
      <c r="AE246" s="284">
        <f>F246+R246</f>
        <v>0</v>
      </c>
      <c r="AF246" s="284">
        <f>G246+T246</f>
        <v>0</v>
      </c>
      <c r="AG246" s="284">
        <f>H246+V246</f>
        <v>0</v>
      </c>
      <c r="AH246" s="284">
        <f>I246+X246</f>
        <v>0</v>
      </c>
      <c r="AI246" s="284">
        <f>J246+Z246</f>
        <v>0</v>
      </c>
    </row>
    <row r="247" spans="1:35" ht="15" customHeight="1" x14ac:dyDescent="0.25">
      <c r="A247" s="3" t="s">
        <v>30</v>
      </c>
      <c r="B247" s="161" t="s">
        <v>264</v>
      </c>
      <c r="C247" s="236">
        <f t="shared" si="480"/>
        <v>544.43032000000005</v>
      </c>
      <c r="D247" s="129">
        <f t="shared" ref="D247:AA247" si="579">D248</f>
        <v>255.5</v>
      </c>
      <c r="E247" s="129">
        <f t="shared" si="579"/>
        <v>0</v>
      </c>
      <c r="F247" s="129">
        <f t="shared" si="579"/>
        <v>0</v>
      </c>
      <c r="G247" s="129">
        <f t="shared" si="579"/>
        <v>269.07600000000002</v>
      </c>
      <c r="H247" s="129">
        <f t="shared" si="579"/>
        <v>17.600000000000001</v>
      </c>
      <c r="I247" s="129">
        <f t="shared" si="579"/>
        <v>0</v>
      </c>
      <c r="J247" s="129">
        <f t="shared" si="579"/>
        <v>2.2543199999999999</v>
      </c>
      <c r="K247" s="136">
        <f t="shared" si="482"/>
        <v>0</v>
      </c>
      <c r="L247" s="197">
        <f t="shared" si="483"/>
        <v>0</v>
      </c>
      <c r="M247" s="197">
        <f t="shared" si="484"/>
        <v>0</v>
      </c>
      <c r="N247" s="129">
        <f t="shared" si="579"/>
        <v>0</v>
      </c>
      <c r="O247" s="129">
        <f t="shared" si="579"/>
        <v>0</v>
      </c>
      <c r="P247" s="129">
        <f t="shared" si="579"/>
        <v>0</v>
      </c>
      <c r="Q247" s="129">
        <f t="shared" si="579"/>
        <v>0</v>
      </c>
      <c r="R247" s="129">
        <f t="shared" si="579"/>
        <v>0</v>
      </c>
      <c r="S247" s="129">
        <f t="shared" si="579"/>
        <v>0</v>
      </c>
      <c r="T247" s="129">
        <f t="shared" si="579"/>
        <v>0</v>
      </c>
      <c r="U247" s="129">
        <f t="shared" si="579"/>
        <v>0</v>
      </c>
      <c r="V247" s="129">
        <f t="shared" si="579"/>
        <v>0</v>
      </c>
      <c r="W247" s="129">
        <f t="shared" si="579"/>
        <v>0</v>
      </c>
      <c r="X247" s="129">
        <f t="shared" si="579"/>
        <v>0</v>
      </c>
      <c r="Y247" s="129">
        <f t="shared" si="579"/>
        <v>0</v>
      </c>
      <c r="Z247" s="129">
        <f t="shared" si="579"/>
        <v>0</v>
      </c>
      <c r="AA247" s="129">
        <f t="shared" si="579"/>
        <v>0</v>
      </c>
      <c r="AB247" s="216">
        <f>AB248</f>
        <v>544.43032000000005</v>
      </c>
      <c r="AC247" s="282">
        <f t="shared" ref="AC247:AI247" si="580">AC248</f>
        <v>255.5</v>
      </c>
      <c r="AD247" s="282">
        <f t="shared" si="580"/>
        <v>0</v>
      </c>
      <c r="AE247" s="282">
        <f t="shared" si="580"/>
        <v>0</v>
      </c>
      <c r="AF247" s="282">
        <f t="shared" si="580"/>
        <v>269.07600000000002</v>
      </c>
      <c r="AG247" s="282">
        <f t="shared" si="580"/>
        <v>17.600000000000001</v>
      </c>
      <c r="AH247" s="282">
        <f t="shared" si="580"/>
        <v>0</v>
      </c>
      <c r="AI247" s="282">
        <f t="shared" si="580"/>
        <v>2.2543199999999999</v>
      </c>
    </row>
    <row r="248" spans="1:35" x14ac:dyDescent="0.25">
      <c r="A248" s="16"/>
      <c r="B248" s="77" t="s">
        <v>460</v>
      </c>
      <c r="C248" s="238">
        <f t="shared" si="480"/>
        <v>544.43032000000005</v>
      </c>
      <c r="D248" s="198">
        <v>255.5</v>
      </c>
      <c r="E248" s="128"/>
      <c r="F248" s="128">
        <f>SUM(F249:F252)</f>
        <v>0</v>
      </c>
      <c r="G248" s="198">
        <v>269.07600000000002</v>
      </c>
      <c r="H248" s="198">
        <v>17.600000000000001</v>
      </c>
      <c r="I248" s="129"/>
      <c r="J248" s="131">
        <f>'4 priedas_ nepanaudotos lėšos'!C74</f>
        <v>2.2543199999999999</v>
      </c>
      <c r="K248" s="136">
        <f t="shared" si="482"/>
        <v>0</v>
      </c>
      <c r="L248" s="197">
        <f t="shared" si="483"/>
        <v>0</v>
      </c>
      <c r="M248" s="197">
        <f t="shared" si="484"/>
        <v>0</v>
      </c>
      <c r="N248" s="128"/>
      <c r="O248" s="129"/>
      <c r="P248" s="128"/>
      <c r="Q248" s="128"/>
      <c r="R248" s="198"/>
      <c r="S248" s="198"/>
      <c r="T248" s="129"/>
      <c r="U248" s="129"/>
      <c r="V248" s="129"/>
      <c r="W248" s="129"/>
      <c r="X248" s="129"/>
      <c r="Y248" s="129"/>
      <c r="Z248" s="131">
        <f>'4 priedas_ nepanaudotos lėšos'!J74</f>
        <v>0</v>
      </c>
      <c r="AA248" s="131">
        <f>'4 priedas_ nepanaudotos lėšos'!K74</f>
        <v>0</v>
      </c>
      <c r="AB248" s="140">
        <f>AC248+AD248+AE248+AF248+AG248+AH248+AI248</f>
        <v>544.43032000000005</v>
      </c>
      <c r="AC248" s="283">
        <f t="shared" ref="AC248" si="581">D248+N248-O248</f>
        <v>255.5</v>
      </c>
      <c r="AD248" s="283">
        <f t="shared" ref="AD248" si="582">E248+P248-Q248</f>
        <v>0</v>
      </c>
      <c r="AE248" s="283">
        <f t="shared" ref="AE248" si="583">F248+R248-S248</f>
        <v>0</v>
      </c>
      <c r="AF248" s="283">
        <f t="shared" ref="AF248" si="584">G248+T248-U248</f>
        <v>269.07600000000002</v>
      </c>
      <c r="AG248" s="283">
        <f t="shared" ref="AG248" si="585">H248+V248-W248</f>
        <v>17.600000000000001</v>
      </c>
      <c r="AH248" s="283">
        <f t="shared" ref="AH248" si="586">I248+X248-Y248</f>
        <v>0</v>
      </c>
      <c r="AI248" s="283">
        <f t="shared" ref="AI248" si="587">J248+Z248</f>
        <v>2.2543199999999999</v>
      </c>
    </row>
    <row r="249" spans="1:35" ht="26.25" hidden="1" x14ac:dyDescent="0.25">
      <c r="A249" s="8"/>
      <c r="B249" s="22" t="s">
        <v>249</v>
      </c>
      <c r="C249" s="137">
        <f t="shared" si="480"/>
        <v>0</v>
      </c>
      <c r="D249" s="144"/>
      <c r="E249" s="144"/>
      <c r="F249" s="141"/>
      <c r="G249" s="144"/>
      <c r="H249" s="144"/>
      <c r="I249" s="144"/>
      <c r="J249" s="135"/>
      <c r="K249" s="136">
        <f t="shared" si="482"/>
        <v>0</v>
      </c>
      <c r="L249" s="197">
        <f t="shared" si="483"/>
        <v>0</v>
      </c>
      <c r="M249" s="197">
        <f t="shared" si="484"/>
        <v>0</v>
      </c>
      <c r="N249" s="144"/>
      <c r="O249" s="144"/>
      <c r="P249" s="144"/>
      <c r="Q249" s="144"/>
      <c r="R249" s="217"/>
      <c r="S249" s="217"/>
      <c r="T249" s="144"/>
      <c r="U249" s="144"/>
      <c r="V249" s="144"/>
      <c r="W249" s="144"/>
      <c r="X249" s="144"/>
      <c r="Y249" s="144"/>
      <c r="Z249" s="135"/>
      <c r="AA249" s="135"/>
      <c r="AB249" s="215">
        <f>AC249+AD249+AE249+AF249+AG249+AH249+AI249</f>
        <v>0</v>
      </c>
      <c r="AC249" s="284">
        <f>D249+N249</f>
        <v>0</v>
      </c>
      <c r="AD249" s="284">
        <f>E249+P249</f>
        <v>0</v>
      </c>
      <c r="AE249" s="284">
        <f>F249+R249</f>
        <v>0</v>
      </c>
      <c r="AF249" s="284">
        <f>G249+T249</f>
        <v>0</v>
      </c>
      <c r="AG249" s="284">
        <f>H249+V249</f>
        <v>0</v>
      </c>
      <c r="AH249" s="284">
        <f>I249+X249</f>
        <v>0</v>
      </c>
      <c r="AI249" s="284">
        <f>J249+Z249</f>
        <v>0</v>
      </c>
    </row>
    <row r="250" spans="1:35" hidden="1" x14ac:dyDescent="0.25">
      <c r="A250" s="8"/>
      <c r="B250" s="22" t="s">
        <v>317</v>
      </c>
      <c r="C250" s="238">
        <f t="shared" si="480"/>
        <v>0</v>
      </c>
      <c r="D250" s="128"/>
      <c r="E250" s="128"/>
      <c r="F250" s="141"/>
      <c r="G250" s="128"/>
      <c r="H250" s="128"/>
      <c r="I250" s="128"/>
      <c r="J250" s="131"/>
      <c r="K250" s="136">
        <f t="shared" si="482"/>
        <v>0</v>
      </c>
      <c r="L250" s="197">
        <f t="shared" si="483"/>
        <v>0</v>
      </c>
      <c r="M250" s="197">
        <f t="shared" si="484"/>
        <v>0</v>
      </c>
      <c r="N250" s="128"/>
      <c r="O250" s="128"/>
      <c r="P250" s="128"/>
      <c r="Q250" s="128"/>
      <c r="R250" s="198"/>
      <c r="S250" s="198"/>
      <c r="T250" s="128"/>
      <c r="U250" s="128"/>
      <c r="V250" s="128"/>
      <c r="W250" s="128"/>
      <c r="X250" s="128"/>
      <c r="Y250" s="128"/>
      <c r="Z250" s="131"/>
      <c r="AA250" s="131"/>
      <c r="AB250" s="140">
        <f>AC250+AD250+AE250+AF250+AG250+AH250+AI250</f>
        <v>0</v>
      </c>
      <c r="AC250" s="284">
        <f>D250+N250</f>
        <v>0</v>
      </c>
      <c r="AD250" s="284">
        <f>E250+P250</f>
        <v>0</v>
      </c>
      <c r="AE250" s="284">
        <f>F250+R250</f>
        <v>0</v>
      </c>
      <c r="AF250" s="284">
        <f>G250+T250</f>
        <v>0</v>
      </c>
      <c r="AG250" s="284">
        <f>H250+V250</f>
        <v>0</v>
      </c>
      <c r="AH250" s="284">
        <f>I250+X250</f>
        <v>0</v>
      </c>
      <c r="AI250" s="284">
        <f>J250+Z250</f>
        <v>0</v>
      </c>
    </row>
    <row r="251" spans="1:35" ht="26.25" hidden="1" x14ac:dyDescent="0.25">
      <c r="A251" s="16"/>
      <c r="B251" s="22" t="s">
        <v>343</v>
      </c>
      <c r="C251" s="137">
        <f t="shared" si="480"/>
        <v>0</v>
      </c>
      <c r="D251" s="144"/>
      <c r="E251" s="144"/>
      <c r="F251" s="208"/>
      <c r="G251" s="144"/>
      <c r="H251" s="144"/>
      <c r="I251" s="144"/>
      <c r="J251" s="135"/>
      <c r="K251" s="136">
        <f t="shared" si="482"/>
        <v>0</v>
      </c>
      <c r="L251" s="197">
        <f t="shared" si="483"/>
        <v>0</v>
      </c>
      <c r="M251" s="197">
        <f t="shared" si="484"/>
        <v>0</v>
      </c>
      <c r="N251" s="144"/>
      <c r="O251" s="144"/>
      <c r="P251" s="144"/>
      <c r="Q251" s="144"/>
      <c r="R251" s="198"/>
      <c r="S251" s="198"/>
      <c r="T251" s="144"/>
      <c r="U251" s="144"/>
      <c r="V251" s="144"/>
      <c r="W251" s="144"/>
      <c r="X251" s="144"/>
      <c r="Y251" s="144"/>
      <c r="Z251" s="135"/>
      <c r="AA251" s="135"/>
      <c r="AB251" s="215">
        <f>AC251+AD251+AE251+AF251+AG251+AH251+AI251</f>
        <v>0</v>
      </c>
      <c r="AC251" s="283">
        <f t="shared" ref="AC251" si="588">D251+N251-O251</f>
        <v>0</v>
      </c>
      <c r="AD251" s="283">
        <f t="shared" ref="AD251" si="589">E251+P251-Q251</f>
        <v>0</v>
      </c>
      <c r="AE251" s="283">
        <f t="shared" ref="AE251" si="590">F251+R251-S251</f>
        <v>0</v>
      </c>
      <c r="AF251" s="283">
        <f t="shared" ref="AF251" si="591">G251+T251-U251</f>
        <v>0</v>
      </c>
      <c r="AG251" s="283">
        <f t="shared" ref="AG251" si="592">H251+V251-W251</f>
        <v>0</v>
      </c>
      <c r="AH251" s="283">
        <f t="shared" ref="AH251" si="593">I251+X251-Y251</f>
        <v>0</v>
      </c>
      <c r="AI251" s="283">
        <f t="shared" ref="AI251" si="594">J251+Z251</f>
        <v>0</v>
      </c>
    </row>
    <row r="252" spans="1:35" ht="26.25" hidden="1" x14ac:dyDescent="0.25">
      <c r="A252" s="18"/>
      <c r="B252" s="19" t="s">
        <v>248</v>
      </c>
      <c r="C252" s="137">
        <f t="shared" si="480"/>
        <v>0</v>
      </c>
      <c r="D252" s="141"/>
      <c r="E252" s="141"/>
      <c r="F252" s="141"/>
      <c r="G252" s="141"/>
      <c r="H252" s="141"/>
      <c r="I252" s="141"/>
      <c r="J252" s="132"/>
      <c r="K252" s="136">
        <f t="shared" si="482"/>
        <v>0</v>
      </c>
      <c r="L252" s="197">
        <f t="shared" si="483"/>
        <v>0</v>
      </c>
      <c r="M252" s="197">
        <f t="shared" si="484"/>
        <v>0</v>
      </c>
      <c r="N252" s="141"/>
      <c r="O252" s="141"/>
      <c r="P252" s="141"/>
      <c r="Q252" s="141"/>
      <c r="R252" s="141"/>
      <c r="S252" s="141"/>
      <c r="T252" s="141"/>
      <c r="U252" s="141"/>
      <c r="V252" s="141"/>
      <c r="W252" s="141"/>
      <c r="X252" s="141"/>
      <c r="Y252" s="141"/>
      <c r="Z252" s="132"/>
      <c r="AA252" s="132"/>
      <c r="AB252" s="215">
        <f>AC252+AD252+AE252+AF252+AG252+AH252+AI252</f>
        <v>0</v>
      </c>
      <c r="AC252" s="284">
        <f>D252+N252</f>
        <v>0</v>
      </c>
      <c r="AD252" s="284">
        <f>E252+P252</f>
        <v>0</v>
      </c>
      <c r="AE252" s="284">
        <f>F252+R252</f>
        <v>0</v>
      </c>
      <c r="AF252" s="284">
        <f>G252+T252</f>
        <v>0</v>
      </c>
      <c r="AG252" s="284">
        <f>H252+V252</f>
        <v>0</v>
      </c>
      <c r="AH252" s="284">
        <f>I252+X252</f>
        <v>0</v>
      </c>
      <c r="AI252" s="284">
        <f>J252+Z252</f>
        <v>0</v>
      </c>
    </row>
    <row r="253" spans="1:35" ht="15" customHeight="1" x14ac:dyDescent="0.25">
      <c r="A253" s="18" t="s">
        <v>31</v>
      </c>
      <c r="B253" s="73" t="s">
        <v>263</v>
      </c>
      <c r="C253" s="236">
        <f t="shared" si="480"/>
        <v>1678.2349400000003</v>
      </c>
      <c r="D253" s="129">
        <f t="shared" ref="D253:AA253" si="595">D254</f>
        <v>867.7</v>
      </c>
      <c r="E253" s="129">
        <f t="shared" si="595"/>
        <v>0</v>
      </c>
      <c r="F253" s="129">
        <f t="shared" si="595"/>
        <v>53.195</v>
      </c>
      <c r="G253" s="129">
        <f t="shared" si="595"/>
        <v>666.76900000000001</v>
      </c>
      <c r="H253" s="129">
        <f t="shared" si="595"/>
        <v>80.400000000000006</v>
      </c>
      <c r="I253" s="129">
        <f t="shared" si="595"/>
        <v>0</v>
      </c>
      <c r="J253" s="129">
        <f t="shared" si="595"/>
        <v>10.17094</v>
      </c>
      <c r="K253" s="136">
        <f t="shared" si="482"/>
        <v>0</v>
      </c>
      <c r="L253" s="197">
        <f t="shared" si="483"/>
        <v>0</v>
      </c>
      <c r="M253" s="197">
        <f t="shared" si="484"/>
        <v>0</v>
      </c>
      <c r="N253" s="129">
        <f t="shared" si="595"/>
        <v>0</v>
      </c>
      <c r="O253" s="129">
        <f t="shared" si="595"/>
        <v>0</v>
      </c>
      <c r="P253" s="129">
        <f t="shared" si="595"/>
        <v>0</v>
      </c>
      <c r="Q253" s="129">
        <f t="shared" si="595"/>
        <v>0</v>
      </c>
      <c r="R253" s="129">
        <f t="shared" si="595"/>
        <v>0</v>
      </c>
      <c r="S253" s="129">
        <f t="shared" si="595"/>
        <v>0</v>
      </c>
      <c r="T253" s="129">
        <f t="shared" si="595"/>
        <v>0</v>
      </c>
      <c r="U253" s="129">
        <f t="shared" si="595"/>
        <v>0</v>
      </c>
      <c r="V253" s="129">
        <f t="shared" si="595"/>
        <v>0</v>
      </c>
      <c r="W253" s="129">
        <f t="shared" si="595"/>
        <v>0</v>
      </c>
      <c r="X253" s="129">
        <f t="shared" si="595"/>
        <v>0</v>
      </c>
      <c r="Y253" s="129">
        <f t="shared" si="595"/>
        <v>0</v>
      </c>
      <c r="Z253" s="129">
        <f t="shared" si="595"/>
        <v>0</v>
      </c>
      <c r="AA253" s="129">
        <f t="shared" si="595"/>
        <v>0</v>
      </c>
      <c r="AB253" s="216">
        <f>AB254</f>
        <v>1678.2349400000003</v>
      </c>
      <c r="AC253" s="282">
        <f t="shared" ref="AC253:AI253" si="596">AC254</f>
        <v>867.7</v>
      </c>
      <c r="AD253" s="282">
        <f t="shared" si="596"/>
        <v>0</v>
      </c>
      <c r="AE253" s="282">
        <f t="shared" si="596"/>
        <v>53.195</v>
      </c>
      <c r="AF253" s="282">
        <f t="shared" si="596"/>
        <v>666.76900000000001</v>
      </c>
      <c r="AG253" s="282">
        <f t="shared" si="596"/>
        <v>80.400000000000006</v>
      </c>
      <c r="AH253" s="282">
        <f t="shared" si="596"/>
        <v>0</v>
      </c>
      <c r="AI253" s="282">
        <f t="shared" si="596"/>
        <v>10.17094</v>
      </c>
    </row>
    <row r="254" spans="1:35" x14ac:dyDescent="0.25">
      <c r="A254" s="18"/>
      <c r="B254" s="12" t="s">
        <v>465</v>
      </c>
      <c r="C254" s="238">
        <f t="shared" si="480"/>
        <v>1678.2349400000003</v>
      </c>
      <c r="D254" s="198">
        <v>867.7</v>
      </c>
      <c r="E254" s="128"/>
      <c r="F254" s="128">
        <f>F255+F257+F258+F256</f>
        <v>53.195</v>
      </c>
      <c r="G254" s="198">
        <v>666.76900000000001</v>
      </c>
      <c r="H254" s="198">
        <v>80.400000000000006</v>
      </c>
      <c r="I254" s="129"/>
      <c r="J254" s="131">
        <f>'4 priedas_ nepanaudotos lėšos'!C76</f>
        <v>10.17094</v>
      </c>
      <c r="K254" s="136">
        <f t="shared" si="482"/>
        <v>0</v>
      </c>
      <c r="L254" s="197">
        <f t="shared" si="483"/>
        <v>0</v>
      </c>
      <c r="M254" s="197">
        <f t="shared" si="484"/>
        <v>0</v>
      </c>
      <c r="N254" s="199"/>
      <c r="O254" s="199"/>
      <c r="P254" s="128"/>
      <c r="Q254" s="128"/>
      <c r="R254" s="128">
        <f>R255+R257+R258+R256</f>
        <v>0</v>
      </c>
      <c r="S254" s="128">
        <f>S255+S257+S258+S256</f>
        <v>0</v>
      </c>
      <c r="T254" s="199"/>
      <c r="U254" s="199"/>
      <c r="V254" s="199"/>
      <c r="W254" s="199"/>
      <c r="X254" s="129"/>
      <c r="Y254" s="129"/>
      <c r="Z254" s="131">
        <f>'4 priedas_ nepanaudotos lėšos'!J76</f>
        <v>0</v>
      </c>
      <c r="AA254" s="131">
        <f>'4 priedas_ nepanaudotos lėšos'!K76</f>
        <v>0</v>
      </c>
      <c r="AB254" s="140">
        <f>AC254+AD254+AE254+AF254+AG254+AH254+AI254</f>
        <v>1678.2349400000003</v>
      </c>
      <c r="AC254" s="283">
        <f t="shared" ref="AC254:AC256" si="597">D254+N254-O254</f>
        <v>867.7</v>
      </c>
      <c r="AD254" s="283">
        <f t="shared" ref="AD254:AD256" si="598">E254+P254-Q254</f>
        <v>0</v>
      </c>
      <c r="AE254" s="283">
        <f t="shared" ref="AE254:AE256" si="599">F254+R254-S254</f>
        <v>53.195</v>
      </c>
      <c r="AF254" s="283">
        <f t="shared" ref="AF254:AF256" si="600">G254+T254-U254</f>
        <v>666.76900000000001</v>
      </c>
      <c r="AG254" s="283">
        <f t="shared" ref="AG254:AG256" si="601">H254+V254-W254</f>
        <v>80.400000000000006</v>
      </c>
      <c r="AH254" s="283">
        <f t="shared" ref="AH254:AH256" si="602">I254+X254-Y254</f>
        <v>0</v>
      </c>
      <c r="AI254" s="283">
        <f t="shared" ref="AI254:AI256" si="603">J254+Z254</f>
        <v>10.17094</v>
      </c>
    </row>
    <row r="255" spans="1:35" ht="26.25" x14ac:dyDescent="0.25">
      <c r="A255" s="18"/>
      <c r="B255" s="19" t="s">
        <v>212</v>
      </c>
      <c r="C255" s="137">
        <f t="shared" si="480"/>
        <v>53.195</v>
      </c>
      <c r="D255" s="128"/>
      <c r="E255" s="128"/>
      <c r="F255" s="198">
        <v>53.195</v>
      </c>
      <c r="G255" s="128"/>
      <c r="H255" s="128"/>
      <c r="I255" s="128"/>
      <c r="J255" s="131"/>
      <c r="K255" s="136">
        <f t="shared" si="482"/>
        <v>0</v>
      </c>
      <c r="L255" s="197">
        <f t="shared" si="483"/>
        <v>0</v>
      </c>
      <c r="M255" s="197">
        <f t="shared" si="484"/>
        <v>0</v>
      </c>
      <c r="N255" s="128"/>
      <c r="O255" s="128"/>
      <c r="P255" s="128"/>
      <c r="Q255" s="128"/>
      <c r="R255" s="198"/>
      <c r="S255" s="198"/>
      <c r="T255" s="128"/>
      <c r="U255" s="128"/>
      <c r="V255" s="128"/>
      <c r="W255" s="128"/>
      <c r="X255" s="128"/>
      <c r="Y255" s="128"/>
      <c r="Z255" s="131"/>
      <c r="AA255" s="131"/>
      <c r="AB255" s="295">
        <f>AC255+AD255+AE255+AF255+AG255+AH255+AI255</f>
        <v>53.195</v>
      </c>
      <c r="AC255" s="283">
        <f t="shared" si="597"/>
        <v>0</v>
      </c>
      <c r="AD255" s="283">
        <f t="shared" si="598"/>
        <v>0</v>
      </c>
      <c r="AE255" s="283">
        <f t="shared" si="599"/>
        <v>53.195</v>
      </c>
      <c r="AF255" s="283">
        <f t="shared" si="600"/>
        <v>0</v>
      </c>
      <c r="AG255" s="283">
        <f t="shared" si="601"/>
        <v>0</v>
      </c>
      <c r="AH255" s="283">
        <f t="shared" si="602"/>
        <v>0</v>
      </c>
      <c r="AI255" s="283">
        <f t="shared" si="603"/>
        <v>0</v>
      </c>
    </row>
    <row r="256" spans="1:35" ht="26.25" hidden="1" x14ac:dyDescent="0.25">
      <c r="A256" s="18"/>
      <c r="B256" s="19" t="s">
        <v>343</v>
      </c>
      <c r="C256" s="137">
        <f t="shared" si="480"/>
        <v>0</v>
      </c>
      <c r="D256" s="144"/>
      <c r="E256" s="144"/>
      <c r="F256" s="208"/>
      <c r="G256" s="144"/>
      <c r="H256" s="144"/>
      <c r="I256" s="144"/>
      <c r="J256" s="135"/>
      <c r="K256" s="136">
        <f t="shared" si="482"/>
        <v>0</v>
      </c>
      <c r="L256" s="197">
        <f t="shared" si="483"/>
        <v>0</v>
      </c>
      <c r="M256" s="197">
        <f t="shared" si="484"/>
        <v>0</v>
      </c>
      <c r="N256" s="144"/>
      <c r="O256" s="144"/>
      <c r="P256" s="144"/>
      <c r="Q256" s="144"/>
      <c r="R256" s="198"/>
      <c r="S256" s="198"/>
      <c r="T256" s="144"/>
      <c r="U256" s="144"/>
      <c r="V256" s="144"/>
      <c r="W256" s="144"/>
      <c r="X256" s="144"/>
      <c r="Y256" s="144"/>
      <c r="Z256" s="135"/>
      <c r="AA256" s="135"/>
      <c r="AB256" s="215">
        <f>AC256+AD256+AE256+AF256+AG256+AH256+AI256</f>
        <v>0</v>
      </c>
      <c r="AC256" s="283">
        <f t="shared" si="597"/>
        <v>0</v>
      </c>
      <c r="AD256" s="283">
        <f t="shared" si="598"/>
        <v>0</v>
      </c>
      <c r="AE256" s="283">
        <f t="shared" si="599"/>
        <v>0</v>
      </c>
      <c r="AF256" s="283">
        <f t="shared" si="600"/>
        <v>0</v>
      </c>
      <c r="AG256" s="283">
        <f t="shared" si="601"/>
        <v>0</v>
      </c>
      <c r="AH256" s="283">
        <f t="shared" si="602"/>
        <v>0</v>
      </c>
      <c r="AI256" s="283">
        <f t="shared" si="603"/>
        <v>0</v>
      </c>
    </row>
    <row r="257" spans="1:35" ht="26.25" hidden="1" x14ac:dyDescent="0.25">
      <c r="A257" s="18"/>
      <c r="B257" s="19" t="s">
        <v>249</v>
      </c>
      <c r="C257" s="137">
        <f t="shared" si="480"/>
        <v>0</v>
      </c>
      <c r="D257" s="128"/>
      <c r="E257" s="128"/>
      <c r="F257" s="128"/>
      <c r="G257" s="128"/>
      <c r="H257" s="128"/>
      <c r="I257" s="128"/>
      <c r="J257" s="131"/>
      <c r="K257" s="136">
        <f t="shared" si="482"/>
        <v>0</v>
      </c>
      <c r="L257" s="197">
        <f t="shared" si="483"/>
        <v>0</v>
      </c>
      <c r="M257" s="197">
        <f t="shared" si="484"/>
        <v>0</v>
      </c>
      <c r="N257" s="128"/>
      <c r="O257" s="128"/>
      <c r="P257" s="128"/>
      <c r="Q257" s="128"/>
      <c r="R257" s="128"/>
      <c r="S257" s="128"/>
      <c r="T257" s="128"/>
      <c r="U257" s="128"/>
      <c r="V257" s="128"/>
      <c r="W257" s="128"/>
      <c r="X257" s="128"/>
      <c r="Y257" s="128"/>
      <c r="Z257" s="131"/>
      <c r="AA257" s="131"/>
      <c r="AB257" s="215">
        <f>AC257+AD257+AE257+AF257+AG257+AH257+AI257</f>
        <v>0</v>
      </c>
      <c r="AC257" s="284">
        <f>D257+N257</f>
        <v>0</v>
      </c>
      <c r="AD257" s="284">
        <f>E257+P257</f>
        <v>0</v>
      </c>
      <c r="AE257" s="284">
        <f>F257+R257</f>
        <v>0</v>
      </c>
      <c r="AF257" s="284">
        <f>G257+T257</f>
        <v>0</v>
      </c>
      <c r="AG257" s="284">
        <f>H257+V257</f>
        <v>0</v>
      </c>
      <c r="AH257" s="284">
        <f>I257+X257</f>
        <v>0</v>
      </c>
      <c r="AI257" s="284">
        <f>J257+Z257</f>
        <v>0</v>
      </c>
    </row>
    <row r="258" spans="1:35" ht="26.25" hidden="1" x14ac:dyDescent="0.25">
      <c r="A258" s="20"/>
      <c r="B258" s="19" t="s">
        <v>248</v>
      </c>
      <c r="C258" s="137">
        <f t="shared" si="480"/>
        <v>0</v>
      </c>
      <c r="D258" s="128"/>
      <c r="E258" s="128"/>
      <c r="F258" s="128"/>
      <c r="G258" s="128"/>
      <c r="H258" s="128"/>
      <c r="I258" s="128"/>
      <c r="J258" s="131"/>
      <c r="K258" s="136">
        <f t="shared" si="482"/>
        <v>0</v>
      </c>
      <c r="L258" s="197">
        <f t="shared" si="483"/>
        <v>0</v>
      </c>
      <c r="M258" s="197">
        <f t="shared" si="484"/>
        <v>0</v>
      </c>
      <c r="N258" s="128"/>
      <c r="O258" s="128"/>
      <c r="P258" s="128"/>
      <c r="Q258" s="128"/>
      <c r="R258" s="128"/>
      <c r="S258" s="128"/>
      <c r="T258" s="128"/>
      <c r="U258" s="128"/>
      <c r="V258" s="128"/>
      <c r="W258" s="128"/>
      <c r="X258" s="128"/>
      <c r="Y258" s="128"/>
      <c r="Z258" s="131"/>
      <c r="AA258" s="131"/>
      <c r="AB258" s="215">
        <f>AC258+AD258+AE258+AF258+AG258+AH258+AI258</f>
        <v>0</v>
      </c>
      <c r="AC258" s="284">
        <f>D258+N258</f>
        <v>0</v>
      </c>
      <c r="AD258" s="284">
        <f>E258+P258</f>
        <v>0</v>
      </c>
      <c r="AE258" s="284">
        <f>F258+R258</f>
        <v>0</v>
      </c>
      <c r="AF258" s="284">
        <f>G258+T258</f>
        <v>0</v>
      </c>
      <c r="AG258" s="284">
        <f>H258+V258</f>
        <v>0</v>
      </c>
      <c r="AH258" s="284">
        <f>I258+X258</f>
        <v>0</v>
      </c>
      <c r="AI258" s="284">
        <f>J258+Z258</f>
        <v>0</v>
      </c>
    </row>
    <row r="259" spans="1:35" ht="15" customHeight="1" x14ac:dyDescent="0.25">
      <c r="A259" s="17" t="s">
        <v>32</v>
      </c>
      <c r="B259" s="73" t="s">
        <v>265</v>
      </c>
      <c r="C259" s="236">
        <f t="shared" si="480"/>
        <v>681.79785000000004</v>
      </c>
      <c r="D259" s="129">
        <f t="shared" ref="D259:AA259" si="604">D260</f>
        <v>360</v>
      </c>
      <c r="E259" s="129">
        <f t="shared" si="604"/>
        <v>0</v>
      </c>
      <c r="F259" s="129">
        <f t="shared" si="604"/>
        <v>7.5990000000000002</v>
      </c>
      <c r="G259" s="129">
        <f t="shared" si="604"/>
        <v>268.87200000000001</v>
      </c>
      <c r="H259" s="129">
        <f t="shared" si="604"/>
        <v>40</v>
      </c>
      <c r="I259" s="129">
        <f t="shared" si="604"/>
        <v>0</v>
      </c>
      <c r="J259" s="129">
        <f t="shared" si="604"/>
        <v>5.3268500000000003</v>
      </c>
      <c r="K259" s="136">
        <f t="shared" si="482"/>
        <v>0</v>
      </c>
      <c r="L259" s="197">
        <f t="shared" si="483"/>
        <v>0</v>
      </c>
      <c r="M259" s="197">
        <f t="shared" si="484"/>
        <v>0</v>
      </c>
      <c r="N259" s="129">
        <f t="shared" si="604"/>
        <v>0</v>
      </c>
      <c r="O259" s="129">
        <f t="shared" si="604"/>
        <v>0</v>
      </c>
      <c r="P259" s="129">
        <f t="shared" si="604"/>
        <v>0</v>
      </c>
      <c r="Q259" s="129">
        <f t="shared" si="604"/>
        <v>0</v>
      </c>
      <c r="R259" s="129">
        <f t="shared" si="604"/>
        <v>0</v>
      </c>
      <c r="S259" s="129">
        <f t="shared" si="604"/>
        <v>0</v>
      </c>
      <c r="T259" s="129">
        <f t="shared" si="604"/>
        <v>0</v>
      </c>
      <c r="U259" s="129">
        <f t="shared" si="604"/>
        <v>0</v>
      </c>
      <c r="V259" s="129">
        <f t="shared" si="604"/>
        <v>0</v>
      </c>
      <c r="W259" s="129">
        <f t="shared" si="604"/>
        <v>0</v>
      </c>
      <c r="X259" s="129">
        <f t="shared" si="604"/>
        <v>0</v>
      </c>
      <c r="Y259" s="129">
        <f t="shared" si="604"/>
        <v>0</v>
      </c>
      <c r="Z259" s="129">
        <f t="shared" si="604"/>
        <v>0</v>
      </c>
      <c r="AA259" s="129">
        <f t="shared" si="604"/>
        <v>0</v>
      </c>
      <c r="AB259" s="216">
        <f>AB260</f>
        <v>681.79785000000004</v>
      </c>
      <c r="AC259" s="282">
        <f t="shared" ref="AC259:AI259" si="605">AC260</f>
        <v>360</v>
      </c>
      <c r="AD259" s="282">
        <f t="shared" si="605"/>
        <v>0</v>
      </c>
      <c r="AE259" s="282">
        <f t="shared" si="605"/>
        <v>7.5990000000000002</v>
      </c>
      <c r="AF259" s="282">
        <f t="shared" si="605"/>
        <v>268.87200000000001</v>
      </c>
      <c r="AG259" s="282">
        <f t="shared" si="605"/>
        <v>40</v>
      </c>
      <c r="AH259" s="282">
        <f t="shared" si="605"/>
        <v>0</v>
      </c>
      <c r="AI259" s="282">
        <f t="shared" si="605"/>
        <v>5.3268500000000003</v>
      </c>
    </row>
    <row r="260" spans="1:35" x14ac:dyDescent="0.25">
      <c r="A260" s="18"/>
      <c r="B260" s="12" t="s">
        <v>465</v>
      </c>
      <c r="C260" s="238">
        <f t="shared" si="480"/>
        <v>681.79785000000004</v>
      </c>
      <c r="D260" s="198">
        <v>360</v>
      </c>
      <c r="E260" s="128"/>
      <c r="F260" s="128">
        <f>F261+F263+F262</f>
        <v>7.5990000000000002</v>
      </c>
      <c r="G260" s="198">
        <v>268.87200000000001</v>
      </c>
      <c r="H260" s="198">
        <v>40</v>
      </c>
      <c r="I260" s="129"/>
      <c r="J260" s="131">
        <f>'4 priedas_ nepanaudotos lėšos'!C78</f>
        <v>5.3268500000000003</v>
      </c>
      <c r="K260" s="136">
        <f t="shared" si="482"/>
        <v>0</v>
      </c>
      <c r="L260" s="197">
        <f t="shared" si="483"/>
        <v>0</v>
      </c>
      <c r="M260" s="197">
        <f t="shared" si="484"/>
        <v>0</v>
      </c>
      <c r="N260" s="199"/>
      <c r="O260" s="199"/>
      <c r="P260" s="128"/>
      <c r="Q260" s="128"/>
      <c r="R260" s="128">
        <f>R261+R263+R262</f>
        <v>0</v>
      </c>
      <c r="S260" s="128">
        <f>S261+S263+S262</f>
        <v>0</v>
      </c>
      <c r="T260" s="199"/>
      <c r="U260" s="199"/>
      <c r="V260" s="199"/>
      <c r="W260" s="199"/>
      <c r="X260" s="129"/>
      <c r="Y260" s="129"/>
      <c r="Z260" s="131">
        <f>'4 priedas_ nepanaudotos lėšos'!J78</f>
        <v>0</v>
      </c>
      <c r="AA260" s="131">
        <f>'4 priedas_ nepanaudotos lėšos'!K78</f>
        <v>0</v>
      </c>
      <c r="AB260" s="140">
        <f>AC260+AD260+AE260+AF260+AG260+AH260+AI260</f>
        <v>681.79785000000004</v>
      </c>
      <c r="AC260" s="283">
        <f t="shared" ref="AC260:AC262" si="606">D260+N260-O260</f>
        <v>360</v>
      </c>
      <c r="AD260" s="283">
        <f t="shared" ref="AD260:AD262" si="607">E260+P260-Q260</f>
        <v>0</v>
      </c>
      <c r="AE260" s="283">
        <f t="shared" ref="AE260:AE262" si="608">F260+R260-S260</f>
        <v>7.5990000000000002</v>
      </c>
      <c r="AF260" s="283">
        <f t="shared" ref="AF260:AF262" si="609">G260+T260-U260</f>
        <v>268.87200000000001</v>
      </c>
      <c r="AG260" s="283">
        <f t="shared" ref="AG260:AG262" si="610">H260+V260-W260</f>
        <v>40</v>
      </c>
      <c r="AH260" s="283">
        <f t="shared" ref="AH260:AH262" si="611">I260+X260-Y260</f>
        <v>0</v>
      </c>
      <c r="AI260" s="283">
        <f t="shared" ref="AI260:AI262" si="612">J260+Z260</f>
        <v>5.3268500000000003</v>
      </c>
    </row>
    <row r="261" spans="1:35" ht="26.25" x14ac:dyDescent="0.25">
      <c r="A261" s="18"/>
      <c r="B261" s="19" t="s">
        <v>212</v>
      </c>
      <c r="C261" s="137">
        <f t="shared" si="480"/>
        <v>7.5990000000000002</v>
      </c>
      <c r="D261" s="141"/>
      <c r="E261" s="144"/>
      <c r="F261" s="208">
        <v>7.5990000000000002</v>
      </c>
      <c r="G261" s="144"/>
      <c r="H261" s="144"/>
      <c r="I261" s="144"/>
      <c r="J261" s="135"/>
      <c r="K261" s="136">
        <f t="shared" si="482"/>
        <v>0</v>
      </c>
      <c r="L261" s="197">
        <f t="shared" si="483"/>
        <v>0</v>
      </c>
      <c r="M261" s="197">
        <f t="shared" si="484"/>
        <v>0</v>
      </c>
      <c r="N261" s="144"/>
      <c r="O261" s="144"/>
      <c r="P261" s="144"/>
      <c r="Q261" s="144"/>
      <c r="R261" s="217"/>
      <c r="S261" s="217"/>
      <c r="T261" s="144"/>
      <c r="U261" s="144"/>
      <c r="V261" s="144"/>
      <c r="W261" s="144"/>
      <c r="X261" s="144"/>
      <c r="Y261" s="144"/>
      <c r="Z261" s="135"/>
      <c r="AA261" s="135"/>
      <c r="AB261" s="295">
        <f>AC261+AD261+AE261+AF261+AG261+AH261+AI261</f>
        <v>7.5990000000000002</v>
      </c>
      <c r="AC261" s="283">
        <f t="shared" si="606"/>
        <v>0</v>
      </c>
      <c r="AD261" s="283">
        <f t="shared" si="607"/>
        <v>0</v>
      </c>
      <c r="AE261" s="283">
        <f t="shared" si="608"/>
        <v>7.5990000000000002</v>
      </c>
      <c r="AF261" s="283">
        <f t="shared" si="609"/>
        <v>0</v>
      </c>
      <c r="AG261" s="283">
        <f t="shared" si="610"/>
        <v>0</v>
      </c>
      <c r="AH261" s="283">
        <f t="shared" si="611"/>
        <v>0</v>
      </c>
      <c r="AI261" s="283">
        <f t="shared" si="612"/>
        <v>0</v>
      </c>
    </row>
    <row r="262" spans="1:35" ht="26.25" hidden="1" x14ac:dyDescent="0.25">
      <c r="A262" s="18"/>
      <c r="B262" s="19" t="s">
        <v>343</v>
      </c>
      <c r="C262" s="137">
        <f t="shared" si="480"/>
        <v>0</v>
      </c>
      <c r="D262" s="144"/>
      <c r="E262" s="144"/>
      <c r="F262" s="208"/>
      <c r="G262" s="144"/>
      <c r="H262" s="144"/>
      <c r="I262" s="144"/>
      <c r="J262" s="135"/>
      <c r="K262" s="136">
        <f t="shared" si="482"/>
        <v>0</v>
      </c>
      <c r="L262" s="197">
        <f t="shared" si="483"/>
        <v>0</v>
      </c>
      <c r="M262" s="197">
        <f t="shared" si="484"/>
        <v>0</v>
      </c>
      <c r="N262" s="144"/>
      <c r="O262" s="144"/>
      <c r="P262" s="144"/>
      <c r="Q262" s="144"/>
      <c r="R262" s="198"/>
      <c r="S262" s="198"/>
      <c r="T262" s="144"/>
      <c r="U262" s="144"/>
      <c r="V262" s="144"/>
      <c r="W262" s="144"/>
      <c r="X262" s="144"/>
      <c r="Y262" s="144"/>
      <c r="Z262" s="135"/>
      <c r="AA262" s="135"/>
      <c r="AB262" s="215">
        <f>AC262+AD262+AE262+AF262+AG262+AH262+AI262</f>
        <v>0</v>
      </c>
      <c r="AC262" s="283">
        <f t="shared" si="606"/>
        <v>0</v>
      </c>
      <c r="AD262" s="283">
        <f t="shared" si="607"/>
        <v>0</v>
      </c>
      <c r="AE262" s="283">
        <f t="shared" si="608"/>
        <v>0</v>
      </c>
      <c r="AF262" s="283">
        <f t="shared" si="609"/>
        <v>0</v>
      </c>
      <c r="AG262" s="283">
        <f t="shared" si="610"/>
        <v>0</v>
      </c>
      <c r="AH262" s="283">
        <f t="shared" si="611"/>
        <v>0</v>
      </c>
      <c r="AI262" s="283">
        <f t="shared" si="612"/>
        <v>0</v>
      </c>
    </row>
    <row r="263" spans="1:35" ht="26.25" hidden="1" x14ac:dyDescent="0.25">
      <c r="A263" s="20"/>
      <c r="B263" s="19" t="s">
        <v>248</v>
      </c>
      <c r="C263" s="137">
        <f t="shared" si="480"/>
        <v>0</v>
      </c>
      <c r="D263" s="141"/>
      <c r="E263" s="141"/>
      <c r="F263" s="141"/>
      <c r="G263" s="141"/>
      <c r="H263" s="141"/>
      <c r="I263" s="141"/>
      <c r="J263" s="132"/>
      <c r="K263" s="136">
        <f t="shared" si="482"/>
        <v>0</v>
      </c>
      <c r="L263" s="197">
        <f t="shared" si="483"/>
        <v>0</v>
      </c>
      <c r="M263" s="197">
        <f t="shared" si="484"/>
        <v>0</v>
      </c>
      <c r="N263" s="141"/>
      <c r="O263" s="141"/>
      <c r="P263" s="141"/>
      <c r="Q263" s="141"/>
      <c r="R263" s="141"/>
      <c r="S263" s="141"/>
      <c r="T263" s="141"/>
      <c r="U263" s="141"/>
      <c r="V263" s="141"/>
      <c r="W263" s="141"/>
      <c r="X263" s="141"/>
      <c r="Y263" s="141"/>
      <c r="Z263" s="132"/>
      <c r="AA263" s="132"/>
      <c r="AB263" s="215">
        <f>AC263+AD263+AE263+AF263+AG263+AH263+AI263</f>
        <v>0</v>
      </c>
      <c r="AC263" s="284">
        <f>D263+N263</f>
        <v>0</v>
      </c>
      <c r="AD263" s="284">
        <f>E263+P263</f>
        <v>0</v>
      </c>
      <c r="AE263" s="284">
        <f>F263+R263</f>
        <v>0</v>
      </c>
      <c r="AF263" s="284">
        <f>G263+T263</f>
        <v>0</v>
      </c>
      <c r="AG263" s="284">
        <f>H263+V263</f>
        <v>0</v>
      </c>
      <c r="AH263" s="284">
        <f>I263+X263</f>
        <v>0</v>
      </c>
      <c r="AI263" s="284">
        <f>J263+Z263</f>
        <v>0</v>
      </c>
    </row>
    <row r="264" spans="1:35" ht="15" customHeight="1" x14ac:dyDescent="0.25">
      <c r="A264" s="17" t="s">
        <v>33</v>
      </c>
      <c r="B264" s="73" t="s">
        <v>266</v>
      </c>
      <c r="C264" s="236">
        <f t="shared" si="480"/>
        <v>1190.11805</v>
      </c>
      <c r="D264" s="129">
        <f t="shared" ref="D264:AA264" si="613">D265</f>
        <v>557.20000000000005</v>
      </c>
      <c r="E264" s="129">
        <f t="shared" si="613"/>
        <v>0</v>
      </c>
      <c r="F264" s="129">
        <f t="shared" si="613"/>
        <v>15.199</v>
      </c>
      <c r="G264" s="129">
        <f t="shared" si="613"/>
        <v>544.92999999999995</v>
      </c>
      <c r="H264" s="129">
        <f t="shared" si="613"/>
        <v>71.5</v>
      </c>
      <c r="I264" s="129">
        <f t="shared" si="613"/>
        <v>0</v>
      </c>
      <c r="J264" s="129">
        <f t="shared" si="613"/>
        <v>1.28905</v>
      </c>
      <c r="K264" s="136">
        <f t="shared" si="482"/>
        <v>0</v>
      </c>
      <c r="L264" s="197">
        <f t="shared" si="483"/>
        <v>0</v>
      </c>
      <c r="M264" s="197">
        <f t="shared" si="484"/>
        <v>0</v>
      </c>
      <c r="N264" s="129">
        <f t="shared" si="613"/>
        <v>0</v>
      </c>
      <c r="O264" s="129">
        <f t="shared" si="613"/>
        <v>0</v>
      </c>
      <c r="P264" s="129">
        <f t="shared" si="613"/>
        <v>0</v>
      </c>
      <c r="Q264" s="129">
        <f t="shared" si="613"/>
        <v>0</v>
      </c>
      <c r="R264" s="129">
        <f t="shared" si="613"/>
        <v>0</v>
      </c>
      <c r="S264" s="129">
        <f t="shared" si="613"/>
        <v>0</v>
      </c>
      <c r="T264" s="129">
        <f t="shared" si="613"/>
        <v>0</v>
      </c>
      <c r="U264" s="129">
        <f t="shared" si="613"/>
        <v>0</v>
      </c>
      <c r="V264" s="129">
        <f t="shared" si="613"/>
        <v>0</v>
      </c>
      <c r="W264" s="129">
        <f t="shared" si="613"/>
        <v>0</v>
      </c>
      <c r="X264" s="129">
        <f t="shared" si="613"/>
        <v>0</v>
      </c>
      <c r="Y264" s="129">
        <f t="shared" si="613"/>
        <v>0</v>
      </c>
      <c r="Z264" s="129">
        <f t="shared" si="613"/>
        <v>0</v>
      </c>
      <c r="AA264" s="129">
        <f t="shared" si="613"/>
        <v>0</v>
      </c>
      <c r="AB264" s="216">
        <f>AB265</f>
        <v>1190.11805</v>
      </c>
      <c r="AC264" s="282">
        <f t="shared" ref="AC264:AI264" si="614">AC265</f>
        <v>557.20000000000005</v>
      </c>
      <c r="AD264" s="282">
        <f t="shared" si="614"/>
        <v>0</v>
      </c>
      <c r="AE264" s="282">
        <f t="shared" si="614"/>
        <v>15.199</v>
      </c>
      <c r="AF264" s="282">
        <f t="shared" si="614"/>
        <v>544.92999999999995</v>
      </c>
      <c r="AG264" s="282">
        <f t="shared" si="614"/>
        <v>71.5</v>
      </c>
      <c r="AH264" s="282">
        <f t="shared" si="614"/>
        <v>0</v>
      </c>
      <c r="AI264" s="282">
        <f t="shared" si="614"/>
        <v>1.28905</v>
      </c>
    </row>
    <row r="265" spans="1:35" x14ac:dyDescent="0.25">
      <c r="A265" s="18"/>
      <c r="B265" s="12" t="s">
        <v>465</v>
      </c>
      <c r="C265" s="238">
        <f t="shared" si="480"/>
        <v>1190.11805</v>
      </c>
      <c r="D265" s="198">
        <v>557.20000000000005</v>
      </c>
      <c r="E265" s="128"/>
      <c r="F265" s="128">
        <f>F266+F268+F269+F267</f>
        <v>15.199</v>
      </c>
      <c r="G265" s="198">
        <v>544.92999999999995</v>
      </c>
      <c r="H265" s="198">
        <v>71.5</v>
      </c>
      <c r="I265" s="129"/>
      <c r="J265" s="131">
        <f>'4 priedas_ nepanaudotos lėšos'!C80</f>
        <v>1.28905</v>
      </c>
      <c r="K265" s="136">
        <f t="shared" si="482"/>
        <v>0</v>
      </c>
      <c r="L265" s="197">
        <f t="shared" si="483"/>
        <v>0</v>
      </c>
      <c r="M265" s="197">
        <f t="shared" si="484"/>
        <v>0</v>
      </c>
      <c r="N265" s="199"/>
      <c r="O265" s="199"/>
      <c r="P265" s="128"/>
      <c r="Q265" s="128"/>
      <c r="R265" s="128">
        <f>R266+R268+R269+R267</f>
        <v>0</v>
      </c>
      <c r="S265" s="128">
        <f>S266+S268+S269+S267</f>
        <v>0</v>
      </c>
      <c r="T265" s="199"/>
      <c r="U265" s="198"/>
      <c r="V265" s="199"/>
      <c r="W265" s="199"/>
      <c r="X265" s="129"/>
      <c r="Y265" s="129"/>
      <c r="Z265" s="131">
        <f>'4 priedas_ nepanaudotos lėšos'!J80</f>
        <v>0</v>
      </c>
      <c r="AA265" s="131">
        <f>'4 priedas_ nepanaudotos lėšos'!K80</f>
        <v>0</v>
      </c>
      <c r="AB265" s="140">
        <f>AC265+AD265+AE265+AF265+AG265+AH265+AI265</f>
        <v>1190.11805</v>
      </c>
      <c r="AC265" s="283">
        <f t="shared" ref="AC265:AC267" si="615">D265+N265-O265</f>
        <v>557.20000000000005</v>
      </c>
      <c r="AD265" s="283">
        <f t="shared" ref="AD265:AD267" si="616">E265+P265-Q265</f>
        <v>0</v>
      </c>
      <c r="AE265" s="283">
        <f t="shared" ref="AE265:AE267" si="617">F265+R265-S265</f>
        <v>15.199</v>
      </c>
      <c r="AF265" s="283">
        <f t="shared" ref="AF265:AF267" si="618">G265+T265-U265</f>
        <v>544.92999999999995</v>
      </c>
      <c r="AG265" s="283">
        <f t="shared" ref="AG265:AG267" si="619">H265+V265-W265</f>
        <v>71.5</v>
      </c>
      <c r="AH265" s="283">
        <f t="shared" ref="AH265:AH267" si="620">I265+X265-Y265</f>
        <v>0</v>
      </c>
      <c r="AI265" s="283">
        <f t="shared" ref="AI265:AI267" si="621">J265+Z265</f>
        <v>1.28905</v>
      </c>
    </row>
    <row r="266" spans="1:35" ht="26.25" x14ac:dyDescent="0.25">
      <c r="A266" s="18"/>
      <c r="B266" s="19" t="s">
        <v>212</v>
      </c>
      <c r="C266" s="137">
        <f t="shared" si="480"/>
        <v>15.199</v>
      </c>
      <c r="D266" s="144"/>
      <c r="E266" s="144"/>
      <c r="F266" s="208">
        <v>15.199</v>
      </c>
      <c r="G266" s="144"/>
      <c r="H266" s="144"/>
      <c r="I266" s="144"/>
      <c r="J266" s="135"/>
      <c r="K266" s="136">
        <f t="shared" si="482"/>
        <v>0</v>
      </c>
      <c r="L266" s="197">
        <f t="shared" si="483"/>
        <v>0</v>
      </c>
      <c r="M266" s="197">
        <f t="shared" si="484"/>
        <v>0</v>
      </c>
      <c r="N266" s="144"/>
      <c r="O266" s="144"/>
      <c r="P266" s="144"/>
      <c r="Q266" s="144"/>
      <c r="R266" s="208"/>
      <c r="S266" s="217"/>
      <c r="T266" s="144"/>
      <c r="U266" s="144"/>
      <c r="V266" s="144"/>
      <c r="W266" s="144"/>
      <c r="X266" s="144"/>
      <c r="Y266" s="144"/>
      <c r="Z266" s="135"/>
      <c r="AA266" s="135"/>
      <c r="AB266" s="295">
        <f>AC266+AD266+AE266+AF266+AG266+AH266+AI266</f>
        <v>15.199</v>
      </c>
      <c r="AC266" s="283">
        <f t="shared" si="615"/>
        <v>0</v>
      </c>
      <c r="AD266" s="283">
        <f t="shared" si="616"/>
        <v>0</v>
      </c>
      <c r="AE266" s="283">
        <f t="shared" si="617"/>
        <v>15.199</v>
      </c>
      <c r="AF266" s="283">
        <f t="shared" si="618"/>
        <v>0</v>
      </c>
      <c r="AG266" s="283">
        <f t="shared" si="619"/>
        <v>0</v>
      </c>
      <c r="AH266" s="283">
        <f t="shared" si="620"/>
        <v>0</v>
      </c>
      <c r="AI266" s="283">
        <f t="shared" si="621"/>
        <v>0</v>
      </c>
    </row>
    <row r="267" spans="1:35" ht="26.25" hidden="1" x14ac:dyDescent="0.25">
      <c r="A267" s="18"/>
      <c r="B267" s="19" t="s">
        <v>343</v>
      </c>
      <c r="C267" s="137">
        <f t="shared" si="480"/>
        <v>0</v>
      </c>
      <c r="D267" s="144"/>
      <c r="E267" s="144"/>
      <c r="F267" s="208"/>
      <c r="G267" s="144"/>
      <c r="H267" s="144"/>
      <c r="I267" s="144"/>
      <c r="J267" s="135"/>
      <c r="K267" s="136">
        <f t="shared" si="482"/>
        <v>0</v>
      </c>
      <c r="L267" s="197">
        <f t="shared" si="483"/>
        <v>0</v>
      </c>
      <c r="M267" s="197">
        <f t="shared" si="484"/>
        <v>0</v>
      </c>
      <c r="N267" s="144"/>
      <c r="O267" s="144"/>
      <c r="P267" s="144"/>
      <c r="Q267" s="144"/>
      <c r="R267" s="198"/>
      <c r="S267" s="198"/>
      <c r="T267" s="144"/>
      <c r="U267" s="144"/>
      <c r="V267" s="144"/>
      <c r="W267" s="144"/>
      <c r="X267" s="144"/>
      <c r="Y267" s="144"/>
      <c r="Z267" s="135"/>
      <c r="AA267" s="135"/>
      <c r="AB267" s="215">
        <f>AC267+AD267+AE267+AF267+AG267+AH267+AI267</f>
        <v>0</v>
      </c>
      <c r="AC267" s="283">
        <f t="shared" si="615"/>
        <v>0</v>
      </c>
      <c r="AD267" s="283">
        <f t="shared" si="616"/>
        <v>0</v>
      </c>
      <c r="AE267" s="283">
        <f t="shared" si="617"/>
        <v>0</v>
      </c>
      <c r="AF267" s="283">
        <f t="shared" si="618"/>
        <v>0</v>
      </c>
      <c r="AG267" s="283">
        <f t="shared" si="619"/>
        <v>0</v>
      </c>
      <c r="AH267" s="283">
        <f t="shared" si="620"/>
        <v>0</v>
      </c>
      <c r="AI267" s="283">
        <f t="shared" si="621"/>
        <v>0</v>
      </c>
    </row>
    <row r="268" spans="1:35" ht="26.25" hidden="1" x14ac:dyDescent="0.25">
      <c r="A268" s="18"/>
      <c r="B268" s="19" t="s">
        <v>212</v>
      </c>
      <c r="C268" s="137">
        <f t="shared" si="480"/>
        <v>0</v>
      </c>
      <c r="D268" s="144"/>
      <c r="E268" s="144"/>
      <c r="F268" s="141"/>
      <c r="G268" s="144"/>
      <c r="H268" s="144"/>
      <c r="I268" s="144"/>
      <c r="J268" s="135"/>
      <c r="K268" s="136">
        <f t="shared" si="482"/>
        <v>0</v>
      </c>
      <c r="L268" s="197">
        <f t="shared" si="483"/>
        <v>0</v>
      </c>
      <c r="M268" s="197">
        <f t="shared" si="484"/>
        <v>0</v>
      </c>
      <c r="N268" s="144"/>
      <c r="O268" s="144"/>
      <c r="P268" s="144"/>
      <c r="Q268" s="144"/>
      <c r="R268" s="144"/>
      <c r="S268" s="144"/>
      <c r="T268" s="144"/>
      <c r="U268" s="144"/>
      <c r="V268" s="144"/>
      <c r="W268" s="144"/>
      <c r="X268" s="144"/>
      <c r="Y268" s="144"/>
      <c r="Z268" s="135"/>
      <c r="AA268" s="135"/>
      <c r="AB268" s="215">
        <f>AC268+AD268+AE268+AF268+AG268+AH268+AI268</f>
        <v>0</v>
      </c>
      <c r="AC268" s="284"/>
      <c r="AD268" s="284"/>
      <c r="AE268" s="284">
        <f>F268+R268</f>
        <v>0</v>
      </c>
      <c r="AF268" s="284"/>
      <c r="AG268" s="284"/>
      <c r="AH268" s="284"/>
      <c r="AI268" s="284"/>
    </row>
    <row r="269" spans="1:35" ht="26.25" hidden="1" x14ac:dyDescent="0.25">
      <c r="A269" s="20"/>
      <c r="B269" s="19" t="s">
        <v>248</v>
      </c>
      <c r="C269" s="137">
        <f t="shared" si="480"/>
        <v>0</v>
      </c>
      <c r="D269" s="141"/>
      <c r="E269" s="141"/>
      <c r="F269" s="141"/>
      <c r="G269" s="141"/>
      <c r="H269" s="141"/>
      <c r="I269" s="141"/>
      <c r="J269" s="132"/>
      <c r="K269" s="136">
        <f t="shared" si="482"/>
        <v>0</v>
      </c>
      <c r="L269" s="197">
        <f t="shared" si="483"/>
        <v>0</v>
      </c>
      <c r="M269" s="197">
        <f t="shared" si="484"/>
        <v>0</v>
      </c>
      <c r="N269" s="141"/>
      <c r="O269" s="141"/>
      <c r="P269" s="141"/>
      <c r="Q269" s="141"/>
      <c r="R269" s="141"/>
      <c r="S269" s="141"/>
      <c r="T269" s="141"/>
      <c r="U269" s="141"/>
      <c r="V269" s="141"/>
      <c r="W269" s="141"/>
      <c r="X269" s="141"/>
      <c r="Y269" s="141"/>
      <c r="Z269" s="132"/>
      <c r="AA269" s="132"/>
      <c r="AB269" s="215">
        <f>AC269+AD269+AE269+AF269+AG269+AH269+AI269</f>
        <v>0</v>
      </c>
      <c r="AC269" s="284">
        <f>D269+N269</f>
        <v>0</v>
      </c>
      <c r="AD269" s="284">
        <f>E269+P269</f>
        <v>0</v>
      </c>
      <c r="AE269" s="284">
        <f>F269+R269</f>
        <v>0</v>
      </c>
      <c r="AF269" s="284">
        <f>G269+T269</f>
        <v>0</v>
      </c>
      <c r="AG269" s="284">
        <f>H269+V269</f>
        <v>0</v>
      </c>
      <c r="AH269" s="284">
        <f>I269+X269</f>
        <v>0</v>
      </c>
      <c r="AI269" s="284">
        <f>J269+Z269</f>
        <v>0</v>
      </c>
    </row>
    <row r="270" spans="1:35" ht="15" customHeight="1" x14ac:dyDescent="0.25">
      <c r="A270" s="17" t="s">
        <v>34</v>
      </c>
      <c r="B270" s="73" t="s">
        <v>267</v>
      </c>
      <c r="C270" s="236">
        <f t="shared" si="480"/>
        <v>731.93065999999999</v>
      </c>
      <c r="D270" s="129">
        <f t="shared" ref="D270:AA270" si="622">D271</f>
        <v>359.2</v>
      </c>
      <c r="E270" s="129">
        <f t="shared" si="622"/>
        <v>0</v>
      </c>
      <c r="F270" s="129">
        <f t="shared" si="622"/>
        <v>3.8</v>
      </c>
      <c r="G270" s="129">
        <f t="shared" si="622"/>
        <v>328.49299999999999</v>
      </c>
      <c r="H270" s="129">
        <f t="shared" si="622"/>
        <v>40</v>
      </c>
      <c r="I270" s="129">
        <f t="shared" si="622"/>
        <v>0</v>
      </c>
      <c r="J270" s="129">
        <f t="shared" si="622"/>
        <v>0.43765999999999999</v>
      </c>
      <c r="K270" s="136">
        <f t="shared" si="482"/>
        <v>0</v>
      </c>
      <c r="L270" s="197">
        <f t="shared" si="483"/>
        <v>0</v>
      </c>
      <c r="M270" s="197">
        <f t="shared" si="484"/>
        <v>0</v>
      </c>
      <c r="N270" s="129">
        <f t="shared" si="622"/>
        <v>0</v>
      </c>
      <c r="O270" s="129">
        <f t="shared" si="622"/>
        <v>0</v>
      </c>
      <c r="P270" s="129">
        <f t="shared" si="622"/>
        <v>0</v>
      </c>
      <c r="Q270" s="129">
        <f t="shared" si="622"/>
        <v>0</v>
      </c>
      <c r="R270" s="129">
        <f t="shared" si="622"/>
        <v>0</v>
      </c>
      <c r="S270" s="129">
        <f t="shared" si="622"/>
        <v>0</v>
      </c>
      <c r="T270" s="129">
        <f t="shared" si="622"/>
        <v>0</v>
      </c>
      <c r="U270" s="129">
        <f t="shared" si="622"/>
        <v>0</v>
      </c>
      <c r="V270" s="129">
        <f t="shared" si="622"/>
        <v>0</v>
      </c>
      <c r="W270" s="129">
        <f t="shared" si="622"/>
        <v>0</v>
      </c>
      <c r="X270" s="129">
        <f t="shared" si="622"/>
        <v>0</v>
      </c>
      <c r="Y270" s="129">
        <f t="shared" si="622"/>
        <v>0</v>
      </c>
      <c r="Z270" s="129">
        <f t="shared" si="622"/>
        <v>0</v>
      </c>
      <c r="AA270" s="129">
        <f t="shared" si="622"/>
        <v>0</v>
      </c>
      <c r="AB270" s="216">
        <f>AB271</f>
        <v>731.93065999999999</v>
      </c>
      <c r="AC270" s="282">
        <f t="shared" ref="AC270:AI270" si="623">AC271</f>
        <v>359.2</v>
      </c>
      <c r="AD270" s="282">
        <f t="shared" si="623"/>
        <v>0</v>
      </c>
      <c r="AE270" s="282">
        <f t="shared" si="623"/>
        <v>3.8</v>
      </c>
      <c r="AF270" s="282">
        <f t="shared" si="623"/>
        <v>328.49299999999999</v>
      </c>
      <c r="AG270" s="282">
        <f t="shared" si="623"/>
        <v>40</v>
      </c>
      <c r="AH270" s="282">
        <f t="shared" si="623"/>
        <v>0</v>
      </c>
      <c r="AI270" s="282">
        <f t="shared" si="623"/>
        <v>0.43765999999999999</v>
      </c>
    </row>
    <row r="271" spans="1:35" x14ac:dyDescent="0.25">
      <c r="A271" s="18"/>
      <c r="B271" s="12" t="s">
        <v>465</v>
      </c>
      <c r="C271" s="238">
        <f t="shared" si="480"/>
        <v>731.93065999999999</v>
      </c>
      <c r="D271" s="198">
        <v>359.2</v>
      </c>
      <c r="E271" s="128"/>
      <c r="F271" s="128">
        <f>SUM(F272:F275)</f>
        <v>3.8</v>
      </c>
      <c r="G271" s="198">
        <v>328.49299999999999</v>
      </c>
      <c r="H271" s="198">
        <v>40</v>
      </c>
      <c r="I271" s="129"/>
      <c r="J271" s="131">
        <f>'4 priedas_ nepanaudotos lėšos'!C82</f>
        <v>0.43765999999999999</v>
      </c>
      <c r="K271" s="136">
        <f t="shared" si="482"/>
        <v>0</v>
      </c>
      <c r="L271" s="197">
        <f t="shared" si="483"/>
        <v>0</v>
      </c>
      <c r="M271" s="197">
        <f t="shared" si="484"/>
        <v>0</v>
      </c>
      <c r="N271" s="199"/>
      <c r="O271" s="199"/>
      <c r="P271" s="128"/>
      <c r="Q271" s="128"/>
      <c r="R271" s="128">
        <f>SUM(R272:R275)</f>
        <v>0</v>
      </c>
      <c r="S271" s="128">
        <f>SUM(S272:S275)</f>
        <v>0</v>
      </c>
      <c r="T271" s="199"/>
      <c r="U271" s="198"/>
      <c r="V271" s="199"/>
      <c r="W271" s="199"/>
      <c r="X271" s="129"/>
      <c r="Y271" s="129"/>
      <c r="Z271" s="131">
        <f>'4 priedas_ nepanaudotos lėšos'!S82</f>
        <v>0</v>
      </c>
      <c r="AA271" s="131">
        <f>'4 priedas_ nepanaudotos lėšos'!T82</f>
        <v>0</v>
      </c>
      <c r="AB271" s="140">
        <f>AC271+AD271+AE271+AF271+AG271+AH271+AI271</f>
        <v>731.93065999999999</v>
      </c>
      <c r="AC271" s="283">
        <f t="shared" ref="AC271:AC272" si="624">D271+N271-O271</f>
        <v>359.2</v>
      </c>
      <c r="AD271" s="283">
        <f t="shared" ref="AD271:AD272" si="625">E271+P271-Q271</f>
        <v>0</v>
      </c>
      <c r="AE271" s="283">
        <f t="shared" ref="AE271:AE272" si="626">F271+R271-S271</f>
        <v>3.8</v>
      </c>
      <c r="AF271" s="283">
        <f t="shared" ref="AF271:AF272" si="627">G271+T271-U271</f>
        <v>328.49299999999999</v>
      </c>
      <c r="AG271" s="283">
        <f t="shared" ref="AG271:AG272" si="628">H271+V271-W271</f>
        <v>40</v>
      </c>
      <c r="AH271" s="283">
        <f t="shared" ref="AH271:AH272" si="629">I271+X271-Y271</f>
        <v>0</v>
      </c>
      <c r="AI271" s="283">
        <f t="shared" ref="AI271:AI272" si="630">J271+Z271</f>
        <v>0.43765999999999999</v>
      </c>
    </row>
    <row r="272" spans="1:35" ht="26.25" x14ac:dyDescent="0.25">
      <c r="A272" s="18"/>
      <c r="B272" s="19" t="s">
        <v>212</v>
      </c>
      <c r="C272" s="137">
        <f t="shared" ref="C272:C336" si="631">D272+E272+F272+G272+H272+I272+J272</f>
        <v>3.8</v>
      </c>
      <c r="D272" s="128"/>
      <c r="E272" s="128"/>
      <c r="F272" s="198">
        <v>3.8</v>
      </c>
      <c r="G272" s="128"/>
      <c r="H272" s="128"/>
      <c r="I272" s="128"/>
      <c r="J272" s="131"/>
      <c r="K272" s="136">
        <f t="shared" si="482"/>
        <v>0</v>
      </c>
      <c r="L272" s="197">
        <f t="shared" si="483"/>
        <v>0</v>
      </c>
      <c r="M272" s="197">
        <f t="shared" si="484"/>
        <v>0</v>
      </c>
      <c r="N272" s="128"/>
      <c r="O272" s="128"/>
      <c r="P272" s="128"/>
      <c r="Q272" s="128"/>
      <c r="R272" s="198"/>
      <c r="S272" s="198"/>
      <c r="T272" s="128"/>
      <c r="U272" s="128"/>
      <c r="V272" s="128"/>
      <c r="W272" s="128"/>
      <c r="X272" s="128"/>
      <c r="Y272" s="128"/>
      <c r="Z272" s="131"/>
      <c r="AA272" s="131"/>
      <c r="AB272" s="297">
        <f>AC272+AD272+AE272+AF272+AG272+AH272+AI272</f>
        <v>3.8</v>
      </c>
      <c r="AC272" s="283">
        <f t="shared" si="624"/>
        <v>0</v>
      </c>
      <c r="AD272" s="283">
        <f t="shared" si="625"/>
        <v>0</v>
      </c>
      <c r="AE272" s="283">
        <f t="shared" si="626"/>
        <v>3.8</v>
      </c>
      <c r="AF272" s="283">
        <f t="shared" si="627"/>
        <v>0</v>
      </c>
      <c r="AG272" s="283">
        <f t="shared" si="628"/>
        <v>0</v>
      </c>
      <c r="AH272" s="283">
        <f t="shared" si="629"/>
        <v>0</v>
      </c>
      <c r="AI272" s="283">
        <f t="shared" si="630"/>
        <v>0</v>
      </c>
    </row>
    <row r="273" spans="1:35" ht="26.25" hidden="1" x14ac:dyDescent="0.25">
      <c r="A273" s="18"/>
      <c r="B273" s="19" t="s">
        <v>249</v>
      </c>
      <c r="C273" s="137">
        <f t="shared" si="631"/>
        <v>0</v>
      </c>
      <c r="D273" s="128"/>
      <c r="E273" s="128"/>
      <c r="F273" s="210"/>
      <c r="G273" s="128"/>
      <c r="H273" s="128"/>
      <c r="I273" s="128"/>
      <c r="J273" s="131"/>
      <c r="K273" s="136">
        <f t="shared" ref="K273:K336" si="632">L273-M273</f>
        <v>0</v>
      </c>
      <c r="L273" s="197">
        <f t="shared" ref="L273:L333" si="633">N273+P273+R273+T273+V273+X273+Z273</f>
        <v>0</v>
      </c>
      <c r="M273" s="197">
        <f t="shared" ref="M273:M333" si="634">O273+Q273+S273+U273+W273+Y273+AA273</f>
        <v>0</v>
      </c>
      <c r="N273" s="128"/>
      <c r="O273" s="128"/>
      <c r="P273" s="128"/>
      <c r="Q273" s="128"/>
      <c r="R273" s="198"/>
      <c r="S273" s="198"/>
      <c r="T273" s="128"/>
      <c r="U273" s="128"/>
      <c r="V273" s="128"/>
      <c r="W273" s="128"/>
      <c r="X273" s="128"/>
      <c r="Y273" s="128"/>
      <c r="Z273" s="131"/>
      <c r="AA273" s="131"/>
      <c r="AB273" s="215">
        <f>AC273+AD273+AE273+AF273+AG273+AH273+AI273</f>
        <v>0</v>
      </c>
      <c r="AC273" s="284">
        <f>D273+N273</f>
        <v>0</v>
      </c>
      <c r="AD273" s="284">
        <f>E273+P273</f>
        <v>0</v>
      </c>
      <c r="AE273" s="284">
        <f>F273+R273</f>
        <v>0</v>
      </c>
      <c r="AF273" s="284">
        <f>G273+T273</f>
        <v>0</v>
      </c>
      <c r="AG273" s="284">
        <f>H273+V273</f>
        <v>0</v>
      </c>
      <c r="AH273" s="284">
        <f>I273+X273</f>
        <v>0</v>
      </c>
      <c r="AI273" s="284">
        <f>J273+Z273</f>
        <v>0</v>
      </c>
    </row>
    <row r="274" spans="1:35" ht="26.25" hidden="1" x14ac:dyDescent="0.25">
      <c r="A274" s="18"/>
      <c r="B274" s="19" t="s">
        <v>343</v>
      </c>
      <c r="C274" s="137">
        <f t="shared" si="631"/>
        <v>0</v>
      </c>
      <c r="D274" s="128"/>
      <c r="E274" s="128"/>
      <c r="F274" s="210"/>
      <c r="G274" s="128"/>
      <c r="H274" s="128"/>
      <c r="I274" s="128"/>
      <c r="J274" s="131"/>
      <c r="K274" s="136">
        <f t="shared" si="632"/>
        <v>0</v>
      </c>
      <c r="L274" s="197">
        <f t="shared" si="633"/>
        <v>0</v>
      </c>
      <c r="M274" s="197">
        <f t="shared" si="634"/>
        <v>0</v>
      </c>
      <c r="N274" s="128"/>
      <c r="O274" s="128"/>
      <c r="P274" s="128"/>
      <c r="Q274" s="128"/>
      <c r="R274" s="198"/>
      <c r="S274" s="198"/>
      <c r="T274" s="128"/>
      <c r="U274" s="128"/>
      <c r="V274" s="128"/>
      <c r="W274" s="128"/>
      <c r="X274" s="128"/>
      <c r="Y274" s="128"/>
      <c r="Z274" s="131"/>
      <c r="AA274" s="131"/>
      <c r="AB274" s="215">
        <f>AC274+AD274+AE274+AF274+AG274+AH274+AI274</f>
        <v>0</v>
      </c>
      <c r="AC274" s="283">
        <f t="shared" ref="AC274" si="635">D274+N274-O274</f>
        <v>0</v>
      </c>
      <c r="AD274" s="283">
        <f t="shared" ref="AD274" si="636">E274+P274-Q274</f>
        <v>0</v>
      </c>
      <c r="AE274" s="283">
        <f t="shared" ref="AE274" si="637">F274+R274-S274</f>
        <v>0</v>
      </c>
      <c r="AF274" s="283">
        <f t="shared" ref="AF274" si="638">G274+T274-U274</f>
        <v>0</v>
      </c>
      <c r="AG274" s="283">
        <f t="shared" ref="AG274" si="639">H274+V274-W274</f>
        <v>0</v>
      </c>
      <c r="AH274" s="283">
        <f t="shared" ref="AH274" si="640">I274+X274-Y274</f>
        <v>0</v>
      </c>
      <c r="AI274" s="283">
        <f t="shared" ref="AI274" si="641">J274+Z274</f>
        <v>0</v>
      </c>
    </row>
    <row r="275" spans="1:35" ht="26.25" hidden="1" x14ac:dyDescent="0.25">
      <c r="A275" s="20"/>
      <c r="B275" s="21" t="s">
        <v>248</v>
      </c>
      <c r="C275" s="137">
        <f t="shared" si="631"/>
        <v>0</v>
      </c>
      <c r="D275" s="128"/>
      <c r="E275" s="128"/>
      <c r="F275" s="128"/>
      <c r="G275" s="128"/>
      <c r="H275" s="128"/>
      <c r="I275" s="128"/>
      <c r="J275" s="131"/>
      <c r="K275" s="136">
        <f t="shared" si="632"/>
        <v>0</v>
      </c>
      <c r="L275" s="197">
        <f t="shared" si="633"/>
        <v>0</v>
      </c>
      <c r="M275" s="197">
        <f t="shared" si="634"/>
        <v>0</v>
      </c>
      <c r="N275" s="128"/>
      <c r="O275" s="128"/>
      <c r="P275" s="128"/>
      <c r="Q275" s="128"/>
      <c r="R275" s="128"/>
      <c r="S275" s="128"/>
      <c r="T275" s="128"/>
      <c r="U275" s="128"/>
      <c r="V275" s="128"/>
      <c r="W275" s="128"/>
      <c r="X275" s="128"/>
      <c r="Y275" s="128"/>
      <c r="Z275" s="131"/>
      <c r="AA275" s="131"/>
      <c r="AB275" s="215">
        <f>AC275+AD275+AE275+AF275+AG275+AH275+AI275</f>
        <v>0</v>
      </c>
      <c r="AC275" s="284">
        <f>D275+N275</f>
        <v>0</v>
      </c>
      <c r="AD275" s="284">
        <f>E275+P275</f>
        <v>0</v>
      </c>
      <c r="AE275" s="284">
        <f>F275+R275</f>
        <v>0</v>
      </c>
      <c r="AF275" s="284">
        <f>G275+T275</f>
        <v>0</v>
      </c>
      <c r="AG275" s="284">
        <f>H275+V275</f>
        <v>0</v>
      </c>
      <c r="AH275" s="284">
        <f>I275+X275</f>
        <v>0</v>
      </c>
      <c r="AI275" s="284">
        <f>J275+Z275</f>
        <v>0</v>
      </c>
    </row>
    <row r="276" spans="1:35" ht="15" customHeight="1" x14ac:dyDescent="0.25">
      <c r="A276" s="17" t="s">
        <v>35</v>
      </c>
      <c r="B276" s="73" t="s">
        <v>268</v>
      </c>
      <c r="C276" s="236">
        <f t="shared" si="631"/>
        <v>725.28800000000001</v>
      </c>
      <c r="D276" s="129">
        <f t="shared" ref="D276:AA276" si="642">D277</f>
        <v>344.4</v>
      </c>
      <c r="E276" s="129">
        <f t="shared" si="642"/>
        <v>0</v>
      </c>
      <c r="F276" s="129">
        <f t="shared" si="642"/>
        <v>7.5990000000000002</v>
      </c>
      <c r="G276" s="129">
        <f t="shared" si="642"/>
        <v>328.55900000000003</v>
      </c>
      <c r="H276" s="129">
        <f t="shared" si="642"/>
        <v>44.1</v>
      </c>
      <c r="I276" s="129">
        <f t="shared" si="642"/>
        <v>0</v>
      </c>
      <c r="J276" s="129">
        <f t="shared" si="642"/>
        <v>0.63</v>
      </c>
      <c r="K276" s="136">
        <f t="shared" si="632"/>
        <v>0</v>
      </c>
      <c r="L276" s="197">
        <f t="shared" si="633"/>
        <v>0</v>
      </c>
      <c r="M276" s="197">
        <f t="shared" si="634"/>
        <v>0</v>
      </c>
      <c r="N276" s="129">
        <f t="shared" si="642"/>
        <v>0</v>
      </c>
      <c r="O276" s="129">
        <f t="shared" si="642"/>
        <v>0</v>
      </c>
      <c r="P276" s="129">
        <f t="shared" si="642"/>
        <v>0</v>
      </c>
      <c r="Q276" s="129">
        <f t="shared" si="642"/>
        <v>0</v>
      </c>
      <c r="R276" s="129">
        <f t="shared" si="642"/>
        <v>0</v>
      </c>
      <c r="S276" s="129">
        <f t="shared" si="642"/>
        <v>0</v>
      </c>
      <c r="T276" s="129">
        <f t="shared" si="642"/>
        <v>0</v>
      </c>
      <c r="U276" s="129">
        <f t="shared" si="642"/>
        <v>0</v>
      </c>
      <c r="V276" s="129">
        <f t="shared" si="642"/>
        <v>0</v>
      </c>
      <c r="W276" s="129">
        <f t="shared" si="642"/>
        <v>0</v>
      </c>
      <c r="X276" s="129">
        <f t="shared" si="642"/>
        <v>0</v>
      </c>
      <c r="Y276" s="129">
        <f t="shared" si="642"/>
        <v>0</v>
      </c>
      <c r="Z276" s="129">
        <f t="shared" si="642"/>
        <v>0</v>
      </c>
      <c r="AA276" s="129">
        <f t="shared" si="642"/>
        <v>0</v>
      </c>
      <c r="AB276" s="291">
        <f>AB277</f>
        <v>725.28800000000001</v>
      </c>
      <c r="AC276" s="282">
        <f t="shared" ref="AC276:AI276" si="643">AC277</f>
        <v>344.4</v>
      </c>
      <c r="AD276" s="282">
        <f t="shared" si="643"/>
        <v>0</v>
      </c>
      <c r="AE276" s="282">
        <f t="shared" si="643"/>
        <v>7.5990000000000002</v>
      </c>
      <c r="AF276" s="282">
        <f t="shared" si="643"/>
        <v>328.55900000000003</v>
      </c>
      <c r="AG276" s="282">
        <f t="shared" si="643"/>
        <v>44.1</v>
      </c>
      <c r="AH276" s="282">
        <f t="shared" si="643"/>
        <v>0</v>
      </c>
      <c r="AI276" s="282">
        <f t="shared" si="643"/>
        <v>0.63</v>
      </c>
    </row>
    <row r="277" spans="1:35" x14ac:dyDescent="0.25">
      <c r="A277" s="18"/>
      <c r="B277" s="12" t="s">
        <v>465</v>
      </c>
      <c r="C277" s="238">
        <f t="shared" si="631"/>
        <v>725.28800000000001</v>
      </c>
      <c r="D277" s="198">
        <v>344.4</v>
      </c>
      <c r="E277" s="128"/>
      <c r="F277" s="128">
        <f>SUM(F278:F279)</f>
        <v>7.5990000000000002</v>
      </c>
      <c r="G277" s="198">
        <v>328.55900000000003</v>
      </c>
      <c r="H277" s="198">
        <v>44.1</v>
      </c>
      <c r="I277" s="129"/>
      <c r="J277" s="131">
        <f>'4 priedas_ nepanaudotos lėšos'!C84</f>
        <v>0.63</v>
      </c>
      <c r="K277" s="136">
        <f t="shared" si="632"/>
        <v>0</v>
      </c>
      <c r="L277" s="197">
        <f t="shared" si="633"/>
        <v>0</v>
      </c>
      <c r="M277" s="197">
        <f t="shared" si="634"/>
        <v>0</v>
      </c>
      <c r="N277" s="198"/>
      <c r="O277" s="198"/>
      <c r="P277" s="128"/>
      <c r="Q277" s="128"/>
      <c r="R277" s="128">
        <f>SUM(R278:R280)</f>
        <v>0</v>
      </c>
      <c r="S277" s="128">
        <f>SUM(S278:S280)</f>
        <v>0</v>
      </c>
      <c r="T277" s="199"/>
      <c r="U277" s="199"/>
      <c r="V277" s="199"/>
      <c r="W277" s="199"/>
      <c r="X277" s="129"/>
      <c r="Y277" s="129"/>
      <c r="Z277" s="131">
        <f>'4 priedas_ nepanaudotos lėšos'!J84</f>
        <v>0</v>
      </c>
      <c r="AA277" s="131">
        <f>'4 priedas_ nepanaudotos lėšos'!K84</f>
        <v>0</v>
      </c>
      <c r="AB277" s="302">
        <f>AC277+AD277+AE277+AF277+AG277+AH277+AI277</f>
        <v>725.28800000000001</v>
      </c>
      <c r="AC277" s="283">
        <f t="shared" ref="AC277:AC279" si="644">D277+N277-O277</f>
        <v>344.4</v>
      </c>
      <c r="AD277" s="283">
        <f t="shared" ref="AD277:AD279" si="645">E277+P277-Q277</f>
        <v>0</v>
      </c>
      <c r="AE277" s="283">
        <f t="shared" ref="AE277:AE279" si="646">F277+R277-S277</f>
        <v>7.5990000000000002</v>
      </c>
      <c r="AF277" s="283">
        <f t="shared" ref="AF277:AF279" si="647">G277+T277-U277</f>
        <v>328.55900000000003</v>
      </c>
      <c r="AG277" s="283">
        <f t="shared" ref="AG277:AG279" si="648">H277+V277-W277</f>
        <v>44.1</v>
      </c>
      <c r="AH277" s="283">
        <f t="shared" ref="AH277:AH279" si="649">I277+X277-Y277</f>
        <v>0</v>
      </c>
      <c r="AI277" s="283">
        <f t="shared" ref="AI277:AI279" si="650">J277+Z277</f>
        <v>0.63</v>
      </c>
    </row>
    <row r="278" spans="1:35" ht="26.25" x14ac:dyDescent="0.25">
      <c r="A278" s="18"/>
      <c r="B278" s="19" t="s">
        <v>212</v>
      </c>
      <c r="C278" s="137">
        <f t="shared" si="631"/>
        <v>7.5990000000000002</v>
      </c>
      <c r="D278" s="141"/>
      <c r="E278" s="144"/>
      <c r="F278" s="208">
        <v>7.5990000000000002</v>
      </c>
      <c r="G278" s="144"/>
      <c r="H278" s="144"/>
      <c r="I278" s="144"/>
      <c r="J278" s="135"/>
      <c r="K278" s="136">
        <f t="shared" si="632"/>
        <v>0</v>
      </c>
      <c r="L278" s="197">
        <f t="shared" si="633"/>
        <v>0</v>
      </c>
      <c r="M278" s="197">
        <f t="shared" si="634"/>
        <v>0</v>
      </c>
      <c r="N278" s="144"/>
      <c r="O278" s="144"/>
      <c r="P278" s="144"/>
      <c r="Q278" s="144"/>
      <c r="R278" s="208"/>
      <c r="S278" s="208"/>
      <c r="T278" s="144"/>
      <c r="U278" s="144"/>
      <c r="V278" s="144"/>
      <c r="W278" s="144"/>
      <c r="X278" s="144"/>
      <c r="Y278" s="144"/>
      <c r="Z278" s="135"/>
      <c r="AA278" s="135"/>
      <c r="AB278" s="295">
        <f>AC278+AD278+AE278+AF278+AG278+AH278+AI278</f>
        <v>7.5990000000000002</v>
      </c>
      <c r="AC278" s="283">
        <f t="shared" si="644"/>
        <v>0</v>
      </c>
      <c r="AD278" s="283">
        <f t="shared" si="645"/>
        <v>0</v>
      </c>
      <c r="AE278" s="283">
        <f t="shared" si="646"/>
        <v>7.5990000000000002</v>
      </c>
      <c r="AF278" s="283">
        <f t="shared" si="647"/>
        <v>0</v>
      </c>
      <c r="AG278" s="283">
        <f t="shared" si="648"/>
        <v>0</v>
      </c>
      <c r="AH278" s="283">
        <f t="shared" si="649"/>
        <v>0</v>
      </c>
      <c r="AI278" s="283">
        <f t="shared" si="650"/>
        <v>0</v>
      </c>
    </row>
    <row r="279" spans="1:35" ht="26.25" hidden="1" x14ac:dyDescent="0.25">
      <c r="A279" s="18"/>
      <c r="B279" s="19" t="s">
        <v>343</v>
      </c>
      <c r="C279" s="137">
        <f t="shared" si="631"/>
        <v>0</v>
      </c>
      <c r="D279" s="141"/>
      <c r="E279" s="144"/>
      <c r="F279" s="208"/>
      <c r="G279" s="144"/>
      <c r="H279" s="144"/>
      <c r="I279" s="144"/>
      <c r="J279" s="135"/>
      <c r="K279" s="136">
        <f t="shared" si="632"/>
        <v>0</v>
      </c>
      <c r="L279" s="197">
        <f t="shared" si="633"/>
        <v>0</v>
      </c>
      <c r="M279" s="197">
        <f t="shared" si="634"/>
        <v>0</v>
      </c>
      <c r="N279" s="144"/>
      <c r="O279" s="144"/>
      <c r="P279" s="144"/>
      <c r="Q279" s="144"/>
      <c r="R279" s="198"/>
      <c r="S279" s="198"/>
      <c r="T279" s="144"/>
      <c r="U279" s="144"/>
      <c r="V279" s="144"/>
      <c r="W279" s="144"/>
      <c r="X279" s="144"/>
      <c r="Y279" s="144"/>
      <c r="Z279" s="135"/>
      <c r="AA279" s="135"/>
      <c r="AB279" s="215">
        <f>AC279+AD279+AE279+AF279+AG279+AH279+AI279</f>
        <v>0</v>
      </c>
      <c r="AC279" s="283">
        <f t="shared" si="644"/>
        <v>0</v>
      </c>
      <c r="AD279" s="283">
        <f t="shared" si="645"/>
        <v>0</v>
      </c>
      <c r="AE279" s="283">
        <f t="shared" si="646"/>
        <v>0</v>
      </c>
      <c r="AF279" s="283">
        <f t="shared" si="647"/>
        <v>0</v>
      </c>
      <c r="AG279" s="283">
        <f t="shared" si="648"/>
        <v>0</v>
      </c>
      <c r="AH279" s="283">
        <f t="shared" si="649"/>
        <v>0</v>
      </c>
      <c r="AI279" s="283">
        <f t="shared" si="650"/>
        <v>0</v>
      </c>
    </row>
    <row r="280" spans="1:35" ht="26.25" hidden="1" x14ac:dyDescent="0.25">
      <c r="A280" s="18"/>
      <c r="B280" s="19" t="s">
        <v>249</v>
      </c>
      <c r="C280" s="137">
        <f t="shared" si="631"/>
        <v>0</v>
      </c>
      <c r="D280" s="141"/>
      <c r="E280" s="141"/>
      <c r="F280" s="141"/>
      <c r="G280" s="141"/>
      <c r="H280" s="141"/>
      <c r="I280" s="141"/>
      <c r="J280" s="132"/>
      <c r="K280" s="136">
        <f t="shared" si="632"/>
        <v>0</v>
      </c>
      <c r="L280" s="197">
        <f t="shared" si="633"/>
        <v>0</v>
      </c>
      <c r="M280" s="197">
        <f t="shared" si="634"/>
        <v>0</v>
      </c>
      <c r="N280" s="141"/>
      <c r="O280" s="141"/>
      <c r="P280" s="141"/>
      <c r="Q280" s="141"/>
      <c r="R280" s="141"/>
      <c r="S280" s="141"/>
      <c r="T280" s="141"/>
      <c r="U280" s="141"/>
      <c r="V280" s="141"/>
      <c r="W280" s="141"/>
      <c r="X280" s="141"/>
      <c r="Y280" s="141"/>
      <c r="Z280" s="132"/>
      <c r="AA280" s="132"/>
      <c r="AB280" s="215">
        <f>AC280+AD280+AE280+AF280+AG280+AH280+AI280</f>
        <v>0</v>
      </c>
      <c r="AC280" s="284">
        <f>D280+N280</f>
        <v>0</v>
      </c>
      <c r="AD280" s="284">
        <f>E280+P280</f>
        <v>0</v>
      </c>
      <c r="AE280" s="284">
        <f>F280+R280</f>
        <v>0</v>
      </c>
      <c r="AF280" s="284">
        <f>G280+T280</f>
        <v>0</v>
      </c>
      <c r="AG280" s="284">
        <f>H280+V280</f>
        <v>0</v>
      </c>
      <c r="AH280" s="284">
        <f>I280+X280</f>
        <v>0</v>
      </c>
      <c r="AI280" s="284">
        <f>J280+Z280</f>
        <v>0</v>
      </c>
    </row>
    <row r="281" spans="1:35" ht="15" customHeight="1" x14ac:dyDescent="0.25">
      <c r="A281" s="17" t="s">
        <v>36</v>
      </c>
      <c r="B281" s="73" t="s">
        <v>269</v>
      </c>
      <c r="C281" s="236">
        <f t="shared" si="631"/>
        <v>1612.2650899999999</v>
      </c>
      <c r="D281" s="129">
        <f t="shared" ref="D281:AA281" si="651">D282</f>
        <v>789.9</v>
      </c>
      <c r="E281" s="129">
        <f t="shared" si="651"/>
        <v>0</v>
      </c>
      <c r="F281" s="129">
        <f t="shared" si="651"/>
        <v>22.797999999999998</v>
      </c>
      <c r="G281" s="129">
        <f t="shared" si="651"/>
        <v>698.95500000000004</v>
      </c>
      <c r="H281" s="129">
        <f t="shared" si="651"/>
        <v>95.6</v>
      </c>
      <c r="I281" s="129">
        <f t="shared" si="651"/>
        <v>0</v>
      </c>
      <c r="J281" s="129">
        <f t="shared" si="651"/>
        <v>5.0120899999999997</v>
      </c>
      <c r="K281" s="136">
        <f t="shared" si="632"/>
        <v>0</v>
      </c>
      <c r="L281" s="197">
        <f t="shared" si="633"/>
        <v>0</v>
      </c>
      <c r="M281" s="197">
        <f t="shared" si="634"/>
        <v>0</v>
      </c>
      <c r="N281" s="129">
        <f t="shared" si="651"/>
        <v>0</v>
      </c>
      <c r="O281" s="129">
        <f t="shared" si="651"/>
        <v>0</v>
      </c>
      <c r="P281" s="129">
        <f t="shared" si="651"/>
        <v>0</v>
      </c>
      <c r="Q281" s="129">
        <f t="shared" si="651"/>
        <v>0</v>
      </c>
      <c r="R281" s="129">
        <f t="shared" si="651"/>
        <v>0</v>
      </c>
      <c r="S281" s="129">
        <f t="shared" si="651"/>
        <v>0</v>
      </c>
      <c r="T281" s="129">
        <f t="shared" si="651"/>
        <v>0</v>
      </c>
      <c r="U281" s="129">
        <f t="shared" si="651"/>
        <v>0</v>
      </c>
      <c r="V281" s="129">
        <f t="shared" si="651"/>
        <v>0</v>
      </c>
      <c r="W281" s="129">
        <f t="shared" si="651"/>
        <v>0</v>
      </c>
      <c r="X281" s="129">
        <f t="shared" si="651"/>
        <v>0</v>
      </c>
      <c r="Y281" s="129">
        <f t="shared" si="651"/>
        <v>0</v>
      </c>
      <c r="Z281" s="129">
        <f t="shared" si="651"/>
        <v>0</v>
      </c>
      <c r="AA281" s="129">
        <f t="shared" si="651"/>
        <v>0</v>
      </c>
      <c r="AB281" s="216">
        <f>AB282</f>
        <v>1612.2650899999999</v>
      </c>
      <c r="AC281" s="282">
        <f t="shared" ref="AC281:AI281" si="652">AC282</f>
        <v>789.9</v>
      </c>
      <c r="AD281" s="282">
        <f t="shared" si="652"/>
        <v>0</v>
      </c>
      <c r="AE281" s="282">
        <f t="shared" si="652"/>
        <v>22.797999999999998</v>
      </c>
      <c r="AF281" s="282">
        <f t="shared" si="652"/>
        <v>698.95500000000004</v>
      </c>
      <c r="AG281" s="282">
        <f t="shared" si="652"/>
        <v>95.6</v>
      </c>
      <c r="AH281" s="282">
        <f t="shared" si="652"/>
        <v>0</v>
      </c>
      <c r="AI281" s="282">
        <f t="shared" si="652"/>
        <v>5.0120899999999997</v>
      </c>
    </row>
    <row r="282" spans="1:35" x14ac:dyDescent="0.25">
      <c r="A282" s="18"/>
      <c r="B282" s="12" t="s">
        <v>465</v>
      </c>
      <c r="C282" s="238">
        <f t="shared" si="631"/>
        <v>1612.2650899999999</v>
      </c>
      <c r="D282" s="198">
        <v>789.9</v>
      </c>
      <c r="E282" s="128"/>
      <c r="F282" s="128">
        <f>SUM(F283:F286)</f>
        <v>22.797999999999998</v>
      </c>
      <c r="G282" s="198">
        <v>698.95500000000004</v>
      </c>
      <c r="H282" s="198">
        <v>95.6</v>
      </c>
      <c r="I282" s="129"/>
      <c r="J282" s="131">
        <f>'4 priedas_ nepanaudotos lėšos'!C86</f>
        <v>5.0120899999999997</v>
      </c>
      <c r="K282" s="136">
        <f t="shared" si="632"/>
        <v>0</v>
      </c>
      <c r="L282" s="197">
        <f t="shared" si="633"/>
        <v>0</v>
      </c>
      <c r="M282" s="197">
        <f t="shared" si="634"/>
        <v>0</v>
      </c>
      <c r="N282" s="199"/>
      <c r="O282" s="199"/>
      <c r="P282" s="128"/>
      <c r="Q282" s="128"/>
      <c r="R282" s="128">
        <f>SUM(R283:R286)</f>
        <v>0</v>
      </c>
      <c r="S282" s="128">
        <f>SUM(S283:S286)</f>
        <v>0</v>
      </c>
      <c r="T282" s="199"/>
      <c r="U282" s="198"/>
      <c r="V282" s="199"/>
      <c r="W282" s="199"/>
      <c r="X282" s="129"/>
      <c r="Y282" s="129"/>
      <c r="Z282" s="131">
        <f>'4 priedas_ nepanaudotos lėšos'!J86</f>
        <v>0</v>
      </c>
      <c r="AA282" s="131">
        <f>'4 priedas_ nepanaudotos lėšos'!K86</f>
        <v>0</v>
      </c>
      <c r="AB282" s="140">
        <f>AC282+AD282+AE282+AF282+AG282+AH282+AI282</f>
        <v>1612.2650899999999</v>
      </c>
      <c r="AC282" s="283">
        <f t="shared" ref="AC282:AC283" si="653">D282+N282-O282</f>
        <v>789.9</v>
      </c>
      <c r="AD282" s="283">
        <f t="shared" ref="AD282:AD283" si="654">E282+P282-Q282</f>
        <v>0</v>
      </c>
      <c r="AE282" s="283">
        <f t="shared" ref="AE282:AE283" si="655">F282+R282-S282</f>
        <v>22.797999999999998</v>
      </c>
      <c r="AF282" s="283">
        <f t="shared" ref="AF282:AF283" si="656">G282+T282-U282</f>
        <v>698.95500000000004</v>
      </c>
      <c r="AG282" s="283">
        <f t="shared" ref="AG282:AG283" si="657">H282+V282-W282</f>
        <v>95.6</v>
      </c>
      <c r="AH282" s="283">
        <f t="shared" ref="AH282:AH283" si="658">I282+X282-Y282</f>
        <v>0</v>
      </c>
      <c r="AI282" s="283">
        <f t="shared" ref="AI282:AI283" si="659">J282+Z282</f>
        <v>5.0120899999999997</v>
      </c>
    </row>
    <row r="283" spans="1:35" ht="26.25" x14ac:dyDescent="0.25">
      <c r="A283" s="18"/>
      <c r="B283" s="19" t="s">
        <v>212</v>
      </c>
      <c r="C283" s="137">
        <f t="shared" si="631"/>
        <v>22.797999999999998</v>
      </c>
      <c r="D283" s="128"/>
      <c r="E283" s="128"/>
      <c r="F283" s="208">
        <v>22.797999999999998</v>
      </c>
      <c r="G283" s="128"/>
      <c r="H283" s="128"/>
      <c r="I283" s="128"/>
      <c r="J283" s="131"/>
      <c r="K283" s="136">
        <f t="shared" si="632"/>
        <v>0</v>
      </c>
      <c r="L283" s="197">
        <f t="shared" si="633"/>
        <v>0</v>
      </c>
      <c r="M283" s="197">
        <f t="shared" si="634"/>
        <v>0</v>
      </c>
      <c r="N283" s="128"/>
      <c r="O283" s="128"/>
      <c r="P283" s="128"/>
      <c r="Q283" s="128"/>
      <c r="R283" s="198"/>
      <c r="S283" s="198"/>
      <c r="T283" s="128"/>
      <c r="U283" s="128"/>
      <c r="V283" s="128"/>
      <c r="W283" s="128"/>
      <c r="X283" s="128"/>
      <c r="Y283" s="128"/>
      <c r="Z283" s="131"/>
      <c r="AA283" s="131"/>
      <c r="AB283" s="295">
        <f>AC283+AD283+AE283+AF283+AG283+AH283+AI283</f>
        <v>22.797999999999998</v>
      </c>
      <c r="AC283" s="283">
        <f t="shared" si="653"/>
        <v>0</v>
      </c>
      <c r="AD283" s="283">
        <f t="shared" si="654"/>
        <v>0</v>
      </c>
      <c r="AE283" s="283">
        <f t="shared" si="655"/>
        <v>22.797999999999998</v>
      </c>
      <c r="AF283" s="283">
        <f t="shared" si="656"/>
        <v>0</v>
      </c>
      <c r="AG283" s="283">
        <f t="shared" si="657"/>
        <v>0</v>
      </c>
      <c r="AH283" s="283">
        <f t="shared" si="658"/>
        <v>0</v>
      </c>
      <c r="AI283" s="283">
        <f t="shared" si="659"/>
        <v>0</v>
      </c>
    </row>
    <row r="284" spans="1:35" ht="26.25" hidden="1" x14ac:dyDescent="0.25">
      <c r="A284" s="18"/>
      <c r="B284" s="19" t="s">
        <v>249</v>
      </c>
      <c r="C284" s="137">
        <f t="shared" si="631"/>
        <v>0</v>
      </c>
      <c r="D284" s="128"/>
      <c r="E284" s="128"/>
      <c r="F284" s="208"/>
      <c r="G284" s="128"/>
      <c r="H284" s="128"/>
      <c r="I284" s="128"/>
      <c r="J284" s="131"/>
      <c r="K284" s="136">
        <f t="shared" si="632"/>
        <v>0</v>
      </c>
      <c r="L284" s="197">
        <f t="shared" si="633"/>
        <v>0</v>
      </c>
      <c r="M284" s="197">
        <f t="shared" si="634"/>
        <v>0</v>
      </c>
      <c r="N284" s="128"/>
      <c r="O284" s="128"/>
      <c r="P284" s="128"/>
      <c r="Q284" s="128"/>
      <c r="R284" s="198"/>
      <c r="S284" s="198"/>
      <c r="T284" s="128"/>
      <c r="U284" s="128"/>
      <c r="V284" s="128"/>
      <c r="W284" s="128"/>
      <c r="X284" s="128"/>
      <c r="Y284" s="128"/>
      <c r="Z284" s="131"/>
      <c r="AA284" s="131"/>
      <c r="AB284" s="215">
        <f>AC284+AD284+AE284+AF284+AG284+AH284+AI284</f>
        <v>0</v>
      </c>
      <c r="AC284" s="284">
        <f>D284+N284</f>
        <v>0</v>
      </c>
      <c r="AD284" s="284">
        <f>E284+P284</f>
        <v>0</v>
      </c>
      <c r="AE284" s="284">
        <f>F284+R284</f>
        <v>0</v>
      </c>
      <c r="AF284" s="284">
        <f>G284+T284</f>
        <v>0</v>
      </c>
      <c r="AG284" s="284">
        <f>H284+V284</f>
        <v>0</v>
      </c>
      <c r="AH284" s="284">
        <f>I284+X284</f>
        <v>0</v>
      </c>
      <c r="AI284" s="284">
        <f>J284+Z284</f>
        <v>0</v>
      </c>
    </row>
    <row r="285" spans="1:35" ht="26.25" hidden="1" x14ac:dyDescent="0.25">
      <c r="A285" s="18"/>
      <c r="B285" s="19" t="s">
        <v>343</v>
      </c>
      <c r="C285" s="137">
        <f t="shared" si="631"/>
        <v>0</v>
      </c>
      <c r="D285" s="141"/>
      <c r="E285" s="144"/>
      <c r="F285" s="208"/>
      <c r="G285" s="144"/>
      <c r="H285" s="144"/>
      <c r="I285" s="144"/>
      <c r="J285" s="135"/>
      <c r="K285" s="136">
        <f t="shared" si="632"/>
        <v>0</v>
      </c>
      <c r="L285" s="197">
        <f t="shared" si="633"/>
        <v>0</v>
      </c>
      <c r="M285" s="197">
        <f t="shared" si="634"/>
        <v>0</v>
      </c>
      <c r="N285" s="144"/>
      <c r="O285" s="144"/>
      <c r="P285" s="144"/>
      <c r="Q285" s="144"/>
      <c r="R285" s="198"/>
      <c r="S285" s="198"/>
      <c r="T285" s="144"/>
      <c r="U285" s="144"/>
      <c r="V285" s="144"/>
      <c r="W285" s="144"/>
      <c r="X285" s="144"/>
      <c r="Y285" s="144"/>
      <c r="Z285" s="135"/>
      <c r="AA285" s="135"/>
      <c r="AB285" s="215">
        <f>AC285+AD285+AE285+AF285+AG285+AH285+AI285</f>
        <v>0</v>
      </c>
      <c r="AC285" s="283">
        <f t="shared" ref="AC285" si="660">D285+N285-O285</f>
        <v>0</v>
      </c>
      <c r="AD285" s="283">
        <f t="shared" ref="AD285" si="661">E285+P285-Q285</f>
        <v>0</v>
      </c>
      <c r="AE285" s="283">
        <f t="shared" ref="AE285" si="662">F285+R285-S285</f>
        <v>0</v>
      </c>
      <c r="AF285" s="283">
        <f t="shared" ref="AF285" si="663">G285+T285-U285</f>
        <v>0</v>
      </c>
      <c r="AG285" s="283">
        <f t="shared" ref="AG285" si="664">H285+V285-W285</f>
        <v>0</v>
      </c>
      <c r="AH285" s="283">
        <f t="shared" ref="AH285" si="665">I285+X285-Y285</f>
        <v>0</v>
      </c>
      <c r="AI285" s="283">
        <f t="shared" ref="AI285" si="666">J285+Z285</f>
        <v>0</v>
      </c>
    </row>
    <row r="286" spans="1:35" ht="26.25" hidden="1" x14ac:dyDescent="0.25">
      <c r="A286" s="20"/>
      <c r="B286" s="19" t="s">
        <v>248</v>
      </c>
      <c r="C286" s="137">
        <f t="shared" si="631"/>
        <v>0</v>
      </c>
      <c r="D286" s="128"/>
      <c r="E286" s="128"/>
      <c r="F286" s="141"/>
      <c r="G286" s="128"/>
      <c r="H286" s="128"/>
      <c r="I286" s="128"/>
      <c r="J286" s="131"/>
      <c r="K286" s="136">
        <f t="shared" si="632"/>
        <v>0</v>
      </c>
      <c r="L286" s="197">
        <f t="shared" si="633"/>
        <v>0</v>
      </c>
      <c r="M286" s="197">
        <f t="shared" si="634"/>
        <v>0</v>
      </c>
      <c r="N286" s="128"/>
      <c r="O286" s="128"/>
      <c r="P286" s="128"/>
      <c r="Q286" s="128"/>
      <c r="R286" s="128"/>
      <c r="S286" s="128"/>
      <c r="T286" s="128"/>
      <c r="U286" s="128"/>
      <c r="V286" s="128"/>
      <c r="W286" s="128"/>
      <c r="X286" s="128"/>
      <c r="Y286" s="128"/>
      <c r="Z286" s="131"/>
      <c r="AA286" s="131"/>
      <c r="AB286" s="215">
        <f>AC286+AD286+AE286+AF286+AG286+AH286+AI286</f>
        <v>0</v>
      </c>
      <c r="AC286" s="284">
        <f>D286+N286</f>
        <v>0</v>
      </c>
      <c r="AD286" s="284">
        <f>E286+P286</f>
        <v>0</v>
      </c>
      <c r="AE286" s="284">
        <f>F286+R286</f>
        <v>0</v>
      </c>
      <c r="AF286" s="284">
        <f>G286+T286</f>
        <v>0</v>
      </c>
      <c r="AG286" s="284">
        <f>H286+V286</f>
        <v>0</v>
      </c>
      <c r="AH286" s="284">
        <f>I286+X286</f>
        <v>0</v>
      </c>
      <c r="AI286" s="284">
        <f>J286+Z286</f>
        <v>0</v>
      </c>
    </row>
    <row r="287" spans="1:35" ht="15" customHeight="1" x14ac:dyDescent="0.25">
      <c r="A287" s="17" t="s">
        <v>37</v>
      </c>
      <c r="B287" s="73" t="s">
        <v>270</v>
      </c>
      <c r="C287" s="236">
        <f t="shared" si="631"/>
        <v>2024.07422</v>
      </c>
      <c r="D287" s="129">
        <f t="shared" ref="D287:AA287" si="667">D288</f>
        <v>1868.7</v>
      </c>
      <c r="E287" s="129">
        <f t="shared" si="667"/>
        <v>0</v>
      </c>
      <c r="F287" s="129">
        <f t="shared" si="667"/>
        <v>0</v>
      </c>
      <c r="G287" s="129">
        <f t="shared" si="667"/>
        <v>55.895000000000003</v>
      </c>
      <c r="H287" s="129">
        <f t="shared" si="667"/>
        <v>87.5</v>
      </c>
      <c r="I287" s="129">
        <f t="shared" si="667"/>
        <v>0</v>
      </c>
      <c r="J287" s="129">
        <f t="shared" si="667"/>
        <v>11.97922</v>
      </c>
      <c r="K287" s="136">
        <f t="shared" si="632"/>
        <v>0</v>
      </c>
      <c r="L287" s="197">
        <f t="shared" si="633"/>
        <v>0</v>
      </c>
      <c r="M287" s="197">
        <f t="shared" si="634"/>
        <v>0</v>
      </c>
      <c r="N287" s="199">
        <f t="shared" si="667"/>
        <v>0</v>
      </c>
      <c r="O287" s="199">
        <f t="shared" si="667"/>
        <v>0</v>
      </c>
      <c r="P287" s="129">
        <f t="shared" si="667"/>
        <v>0</v>
      </c>
      <c r="Q287" s="129">
        <f t="shared" si="667"/>
        <v>0</v>
      </c>
      <c r="R287" s="129">
        <f t="shared" si="667"/>
        <v>0</v>
      </c>
      <c r="S287" s="129">
        <f t="shared" si="667"/>
        <v>0</v>
      </c>
      <c r="T287" s="199">
        <f t="shared" si="667"/>
        <v>0</v>
      </c>
      <c r="U287" s="199">
        <f t="shared" si="667"/>
        <v>0</v>
      </c>
      <c r="V287" s="199">
        <f t="shared" si="667"/>
        <v>0</v>
      </c>
      <c r="W287" s="199">
        <f t="shared" si="667"/>
        <v>0</v>
      </c>
      <c r="X287" s="129">
        <f t="shared" si="667"/>
        <v>0</v>
      </c>
      <c r="Y287" s="129">
        <f t="shared" si="667"/>
        <v>0</v>
      </c>
      <c r="Z287" s="129">
        <f t="shared" si="667"/>
        <v>0</v>
      </c>
      <c r="AA287" s="129">
        <f t="shared" si="667"/>
        <v>0</v>
      </c>
      <c r="AB287" s="216">
        <f>AB288</f>
        <v>2024.07422</v>
      </c>
      <c r="AC287" s="282">
        <f t="shared" ref="AC287:AI287" si="668">AC288</f>
        <v>1868.7</v>
      </c>
      <c r="AD287" s="282">
        <f t="shared" si="668"/>
        <v>0</v>
      </c>
      <c r="AE287" s="282">
        <f t="shared" si="668"/>
        <v>0</v>
      </c>
      <c r="AF287" s="282">
        <f t="shared" si="668"/>
        <v>55.895000000000003</v>
      </c>
      <c r="AG287" s="282">
        <f t="shared" si="668"/>
        <v>87.5</v>
      </c>
      <c r="AH287" s="282">
        <f t="shared" si="668"/>
        <v>0</v>
      </c>
      <c r="AI287" s="282">
        <f t="shared" si="668"/>
        <v>11.97922</v>
      </c>
    </row>
    <row r="288" spans="1:35" x14ac:dyDescent="0.25">
      <c r="A288" s="18"/>
      <c r="B288" s="12" t="s">
        <v>460</v>
      </c>
      <c r="C288" s="238">
        <f t="shared" si="631"/>
        <v>2024.07422</v>
      </c>
      <c r="D288" s="198">
        <v>1868.7</v>
      </c>
      <c r="E288" s="128"/>
      <c r="F288" s="128">
        <f>F289</f>
        <v>0</v>
      </c>
      <c r="G288" s="198">
        <v>55.895000000000003</v>
      </c>
      <c r="H288" s="198">
        <v>87.5</v>
      </c>
      <c r="I288" s="129"/>
      <c r="J288" s="131">
        <f>'4 priedas_ nepanaudotos lėšos'!C88</f>
        <v>11.97922</v>
      </c>
      <c r="K288" s="136">
        <f t="shared" si="632"/>
        <v>0</v>
      </c>
      <c r="L288" s="197">
        <f t="shared" si="633"/>
        <v>0</v>
      </c>
      <c r="M288" s="197">
        <f t="shared" si="634"/>
        <v>0</v>
      </c>
      <c r="N288" s="129"/>
      <c r="O288" s="129"/>
      <c r="P288" s="128"/>
      <c r="Q288" s="128"/>
      <c r="R288" s="128">
        <f>R289</f>
        <v>0</v>
      </c>
      <c r="S288" s="128">
        <f>S289</f>
        <v>0</v>
      </c>
      <c r="T288" s="129"/>
      <c r="U288" s="129"/>
      <c r="V288" s="129"/>
      <c r="W288" s="129"/>
      <c r="X288" s="129"/>
      <c r="Y288" s="129"/>
      <c r="Z288" s="131">
        <f>'4 priedas_ nepanaudotos lėšos'!J88</f>
        <v>0</v>
      </c>
      <c r="AA288" s="131">
        <f>'4 priedas_ nepanaudotos lėšos'!K88</f>
        <v>0</v>
      </c>
      <c r="AB288" s="140">
        <f>AC288+AD288+AE288+AF288+AG288+AH288+AI288</f>
        <v>2024.07422</v>
      </c>
      <c r="AC288" s="283">
        <f t="shared" ref="AC288" si="669">D288+N288-O288</f>
        <v>1868.7</v>
      </c>
      <c r="AD288" s="283">
        <f t="shared" ref="AD288" si="670">E288+P288-Q288</f>
        <v>0</v>
      </c>
      <c r="AE288" s="283">
        <f t="shared" ref="AE288" si="671">F288+R288-S288</f>
        <v>0</v>
      </c>
      <c r="AF288" s="283">
        <f t="shared" ref="AF288" si="672">G288+T288-U288</f>
        <v>55.895000000000003</v>
      </c>
      <c r="AG288" s="283">
        <f t="shared" ref="AG288" si="673">H288+V288-W288</f>
        <v>87.5</v>
      </c>
      <c r="AH288" s="283">
        <f t="shared" ref="AH288" si="674">I288+X288-Y288</f>
        <v>0</v>
      </c>
      <c r="AI288" s="283">
        <f t="shared" ref="AI288" si="675">J288+Z288</f>
        <v>11.97922</v>
      </c>
    </row>
    <row r="289" spans="1:35" ht="26.25" hidden="1" x14ac:dyDescent="0.25">
      <c r="A289" s="18"/>
      <c r="B289" s="19" t="s">
        <v>249</v>
      </c>
      <c r="C289" s="137">
        <f t="shared" si="631"/>
        <v>0</v>
      </c>
      <c r="D289" s="143"/>
      <c r="E289" s="143"/>
      <c r="F289" s="143"/>
      <c r="G289" s="143"/>
      <c r="H289" s="143"/>
      <c r="I289" s="143"/>
      <c r="J289" s="133"/>
      <c r="K289" s="136">
        <f t="shared" si="632"/>
        <v>0</v>
      </c>
      <c r="L289" s="197">
        <f t="shared" si="633"/>
        <v>0</v>
      </c>
      <c r="M289" s="197">
        <f t="shared" si="634"/>
        <v>0</v>
      </c>
      <c r="N289" s="143"/>
      <c r="O289" s="143"/>
      <c r="P289" s="143"/>
      <c r="Q289" s="143"/>
      <c r="R289" s="143"/>
      <c r="S289" s="143"/>
      <c r="T289" s="143"/>
      <c r="U289" s="143"/>
      <c r="V289" s="143"/>
      <c r="W289" s="143"/>
      <c r="X289" s="143"/>
      <c r="Y289" s="143"/>
      <c r="Z289" s="133"/>
      <c r="AA289" s="133"/>
      <c r="AB289" s="215">
        <f>AC289+AD289+AE289+AF289+AG289+AH289+AI289</f>
        <v>0</v>
      </c>
      <c r="AC289" s="284">
        <f>D289+N289</f>
        <v>0</v>
      </c>
      <c r="AD289" s="284">
        <f>E289+P289</f>
        <v>0</v>
      </c>
      <c r="AE289" s="284">
        <f>F289+R289</f>
        <v>0</v>
      </c>
      <c r="AF289" s="284">
        <f>G289+T289</f>
        <v>0</v>
      </c>
      <c r="AG289" s="284">
        <f>H289+V289</f>
        <v>0</v>
      </c>
      <c r="AH289" s="284">
        <f>I289+X289</f>
        <v>0</v>
      </c>
      <c r="AI289" s="284">
        <f>J289+Z289</f>
        <v>0</v>
      </c>
    </row>
    <row r="290" spans="1:35" s="11" customFormat="1" ht="15" customHeight="1" x14ac:dyDescent="0.25">
      <c r="A290" s="17" t="s">
        <v>38</v>
      </c>
      <c r="B290" s="73" t="s">
        <v>271</v>
      </c>
      <c r="C290" s="236">
        <f t="shared" si="631"/>
        <v>848.94830000000002</v>
      </c>
      <c r="D290" s="129">
        <f t="shared" ref="D290:AA290" si="676">D291</f>
        <v>734.6</v>
      </c>
      <c r="E290" s="129">
        <f t="shared" si="676"/>
        <v>0</v>
      </c>
      <c r="F290" s="129">
        <f t="shared" si="676"/>
        <v>0</v>
      </c>
      <c r="G290" s="129">
        <f t="shared" si="676"/>
        <v>40.9</v>
      </c>
      <c r="H290" s="129">
        <f t="shared" si="676"/>
        <v>62</v>
      </c>
      <c r="I290" s="129">
        <f t="shared" si="676"/>
        <v>0</v>
      </c>
      <c r="J290" s="129">
        <f t="shared" si="676"/>
        <v>11.4483</v>
      </c>
      <c r="K290" s="136">
        <f t="shared" si="632"/>
        <v>0</v>
      </c>
      <c r="L290" s="197">
        <f t="shared" si="633"/>
        <v>0</v>
      </c>
      <c r="M290" s="197">
        <f t="shared" si="634"/>
        <v>0</v>
      </c>
      <c r="N290" s="129">
        <f t="shared" si="676"/>
        <v>0</v>
      </c>
      <c r="O290" s="129">
        <f t="shared" si="676"/>
        <v>0</v>
      </c>
      <c r="P290" s="129">
        <f t="shared" si="676"/>
        <v>0</v>
      </c>
      <c r="Q290" s="129">
        <f t="shared" si="676"/>
        <v>0</v>
      </c>
      <c r="R290" s="129">
        <f t="shared" si="676"/>
        <v>0</v>
      </c>
      <c r="S290" s="129">
        <f t="shared" si="676"/>
        <v>0</v>
      </c>
      <c r="T290" s="129">
        <f t="shared" si="676"/>
        <v>0</v>
      </c>
      <c r="U290" s="129">
        <f t="shared" si="676"/>
        <v>0</v>
      </c>
      <c r="V290" s="129">
        <f t="shared" si="676"/>
        <v>0</v>
      </c>
      <c r="W290" s="129">
        <f t="shared" si="676"/>
        <v>0</v>
      </c>
      <c r="X290" s="129">
        <f t="shared" si="676"/>
        <v>0</v>
      </c>
      <c r="Y290" s="129">
        <f t="shared" si="676"/>
        <v>0</v>
      </c>
      <c r="Z290" s="129">
        <f t="shared" si="676"/>
        <v>0</v>
      </c>
      <c r="AA290" s="129">
        <f t="shared" si="676"/>
        <v>0</v>
      </c>
      <c r="AB290" s="289">
        <f>AB291</f>
        <v>848.94830000000002</v>
      </c>
      <c r="AC290" s="282">
        <f t="shared" ref="AC290:AI290" si="677">AC291</f>
        <v>734.6</v>
      </c>
      <c r="AD290" s="282">
        <f t="shared" si="677"/>
        <v>0</v>
      </c>
      <c r="AE290" s="282">
        <f t="shared" si="677"/>
        <v>0</v>
      </c>
      <c r="AF290" s="282">
        <f t="shared" si="677"/>
        <v>40.9</v>
      </c>
      <c r="AG290" s="282">
        <f t="shared" si="677"/>
        <v>62</v>
      </c>
      <c r="AH290" s="282">
        <f t="shared" si="677"/>
        <v>0</v>
      </c>
      <c r="AI290" s="282">
        <f t="shared" si="677"/>
        <v>11.4483</v>
      </c>
    </row>
    <row r="291" spans="1:35" x14ac:dyDescent="0.25">
      <c r="A291" s="18"/>
      <c r="B291" s="12" t="s">
        <v>460</v>
      </c>
      <c r="C291" s="237">
        <f t="shared" si="631"/>
        <v>848.94830000000002</v>
      </c>
      <c r="D291" s="198">
        <v>734.6</v>
      </c>
      <c r="E291" s="128"/>
      <c r="F291" s="128"/>
      <c r="G291" s="198">
        <v>40.9</v>
      </c>
      <c r="H291" s="198">
        <v>62</v>
      </c>
      <c r="I291" s="128"/>
      <c r="J291" s="131">
        <f>'4 priedas_ nepanaudotos lėšos'!C90</f>
        <v>11.4483</v>
      </c>
      <c r="K291" s="136">
        <f t="shared" si="632"/>
        <v>0</v>
      </c>
      <c r="L291" s="197">
        <f t="shared" si="633"/>
        <v>0</v>
      </c>
      <c r="M291" s="197">
        <f t="shared" si="634"/>
        <v>0</v>
      </c>
      <c r="N291" s="198"/>
      <c r="O291" s="198"/>
      <c r="P291" s="128"/>
      <c r="Q291" s="128"/>
      <c r="R291" s="128"/>
      <c r="S291" s="128"/>
      <c r="T291" s="198"/>
      <c r="U291" s="198"/>
      <c r="V291" s="198"/>
      <c r="W291" s="198"/>
      <c r="X291" s="128"/>
      <c r="Y291" s="128"/>
      <c r="Z291" s="131">
        <f>'4 priedas_ nepanaudotos lėšos'!J90</f>
        <v>0</v>
      </c>
      <c r="AA291" s="131">
        <f>'4 priedas_ nepanaudotos lėšos'!K90</f>
        <v>0</v>
      </c>
      <c r="AB291" s="290">
        <f>AC291+AD291+AE291+AF291+AG291+AH291+AI291</f>
        <v>848.94830000000002</v>
      </c>
      <c r="AC291" s="283">
        <f t="shared" ref="AC291" si="678">D291+N291-O291</f>
        <v>734.6</v>
      </c>
      <c r="AD291" s="283">
        <f t="shared" ref="AD291" si="679">E291+P291-Q291</f>
        <v>0</v>
      </c>
      <c r="AE291" s="283">
        <f t="shared" ref="AE291" si="680">F291+R291-S291</f>
        <v>0</v>
      </c>
      <c r="AF291" s="283">
        <f t="shared" ref="AF291" si="681">G291+T291-U291</f>
        <v>40.9</v>
      </c>
      <c r="AG291" s="283">
        <f t="shared" ref="AG291" si="682">H291+V291-W291</f>
        <v>62</v>
      </c>
      <c r="AH291" s="283">
        <f t="shared" ref="AH291" si="683">I291+X291-Y291</f>
        <v>0</v>
      </c>
      <c r="AI291" s="283">
        <f t="shared" ref="AI291" si="684">J291+Z291</f>
        <v>11.4483</v>
      </c>
    </row>
    <row r="292" spans="1:35" ht="15" customHeight="1" x14ac:dyDescent="0.25">
      <c r="A292" s="17" t="s">
        <v>39</v>
      </c>
      <c r="B292" s="73" t="s">
        <v>272</v>
      </c>
      <c r="C292" s="236">
        <f t="shared" si="631"/>
        <v>773.50042999999994</v>
      </c>
      <c r="D292" s="129">
        <f t="shared" ref="D292:AA292" si="685">D293</f>
        <v>367.6</v>
      </c>
      <c r="E292" s="129">
        <f t="shared" si="685"/>
        <v>0</v>
      </c>
      <c r="F292" s="129">
        <f t="shared" si="685"/>
        <v>124.291</v>
      </c>
      <c r="G292" s="129">
        <f t="shared" si="685"/>
        <v>210.917</v>
      </c>
      <c r="H292" s="129">
        <f t="shared" si="685"/>
        <v>68</v>
      </c>
      <c r="I292" s="129">
        <f t="shared" si="685"/>
        <v>0</v>
      </c>
      <c r="J292" s="129">
        <f t="shared" si="685"/>
        <v>2.6924299999999999</v>
      </c>
      <c r="K292" s="136">
        <f t="shared" si="632"/>
        <v>0</v>
      </c>
      <c r="L292" s="197">
        <f t="shared" si="633"/>
        <v>0</v>
      </c>
      <c r="M292" s="197">
        <f t="shared" si="634"/>
        <v>0</v>
      </c>
      <c r="N292" s="129">
        <f t="shared" si="685"/>
        <v>0</v>
      </c>
      <c r="O292" s="129">
        <f t="shared" si="685"/>
        <v>0</v>
      </c>
      <c r="P292" s="129">
        <f t="shared" si="685"/>
        <v>0</v>
      </c>
      <c r="Q292" s="129">
        <f t="shared" si="685"/>
        <v>0</v>
      </c>
      <c r="R292" s="129">
        <f t="shared" si="685"/>
        <v>0</v>
      </c>
      <c r="S292" s="129">
        <f t="shared" si="685"/>
        <v>0</v>
      </c>
      <c r="T292" s="129">
        <f t="shared" si="685"/>
        <v>0</v>
      </c>
      <c r="U292" s="129">
        <f t="shared" si="685"/>
        <v>0</v>
      </c>
      <c r="V292" s="129">
        <f t="shared" si="685"/>
        <v>0</v>
      </c>
      <c r="W292" s="129">
        <f t="shared" si="685"/>
        <v>0</v>
      </c>
      <c r="X292" s="129">
        <f t="shared" si="685"/>
        <v>0</v>
      </c>
      <c r="Y292" s="129">
        <f t="shared" si="685"/>
        <v>0</v>
      </c>
      <c r="Z292" s="129">
        <f t="shared" si="685"/>
        <v>0</v>
      </c>
      <c r="AA292" s="129">
        <f t="shared" si="685"/>
        <v>0</v>
      </c>
      <c r="AB292" s="216">
        <f>AB293</f>
        <v>773.50042999999994</v>
      </c>
      <c r="AC292" s="282">
        <f t="shared" ref="AC292:AI292" si="686">AC293</f>
        <v>367.6</v>
      </c>
      <c r="AD292" s="282">
        <f t="shared" si="686"/>
        <v>0</v>
      </c>
      <c r="AE292" s="282">
        <f t="shared" si="686"/>
        <v>124.291</v>
      </c>
      <c r="AF292" s="282">
        <f t="shared" si="686"/>
        <v>210.917</v>
      </c>
      <c r="AG292" s="282">
        <f t="shared" si="686"/>
        <v>68</v>
      </c>
      <c r="AH292" s="282">
        <f t="shared" si="686"/>
        <v>0</v>
      </c>
      <c r="AI292" s="282">
        <f t="shared" si="686"/>
        <v>2.6924299999999999</v>
      </c>
    </row>
    <row r="293" spans="1:35" x14ac:dyDescent="0.25">
      <c r="A293" s="18"/>
      <c r="B293" s="12" t="s">
        <v>465</v>
      </c>
      <c r="C293" s="237">
        <f t="shared" si="631"/>
        <v>773.50042999999994</v>
      </c>
      <c r="D293" s="198">
        <v>367.6</v>
      </c>
      <c r="E293" s="128"/>
      <c r="F293" s="128">
        <f>SUM(F294:F295)</f>
        <v>124.291</v>
      </c>
      <c r="G293" s="198">
        <v>210.917</v>
      </c>
      <c r="H293" s="198">
        <v>68</v>
      </c>
      <c r="I293" s="129"/>
      <c r="J293" s="131">
        <f>'4 priedas_ nepanaudotos lėšos'!C92</f>
        <v>2.6924299999999999</v>
      </c>
      <c r="K293" s="136">
        <f t="shared" si="632"/>
        <v>0</v>
      </c>
      <c r="L293" s="197">
        <f t="shared" si="633"/>
        <v>0</v>
      </c>
      <c r="M293" s="197">
        <f t="shared" si="634"/>
        <v>0</v>
      </c>
      <c r="N293" s="198"/>
      <c r="O293" s="199"/>
      <c r="P293" s="128"/>
      <c r="Q293" s="128"/>
      <c r="R293" s="128">
        <f>SUM(R294:R295)</f>
        <v>0</v>
      </c>
      <c r="S293" s="128">
        <f>SUM(S294:S295)</f>
        <v>0</v>
      </c>
      <c r="T293" s="199"/>
      <c r="U293" s="199"/>
      <c r="V293" s="198"/>
      <c r="W293" s="199"/>
      <c r="X293" s="129"/>
      <c r="Y293" s="129"/>
      <c r="Z293" s="131">
        <f>'4 priedas_ nepanaudotos lėšos'!J92</f>
        <v>0</v>
      </c>
      <c r="AA293" s="131">
        <f>'4 priedas_ nepanaudotos lėšos'!K92</f>
        <v>0</v>
      </c>
      <c r="AB293" s="140">
        <f>AC293+AD293+AE293+AF293+AG293+AH293+AI293</f>
        <v>773.50042999999994</v>
      </c>
      <c r="AC293" s="283">
        <f t="shared" ref="AC293" si="687">D293+N293-O293</f>
        <v>367.6</v>
      </c>
      <c r="AD293" s="283">
        <f t="shared" ref="AD293" si="688">E293+P293-Q293</f>
        <v>0</v>
      </c>
      <c r="AE293" s="283">
        <f t="shared" ref="AE293" si="689">F293+R293-S293</f>
        <v>124.291</v>
      </c>
      <c r="AF293" s="283">
        <f t="shared" ref="AF293" si="690">G293+T293-U293</f>
        <v>210.917</v>
      </c>
      <c r="AG293" s="283">
        <f t="shared" ref="AG293" si="691">H293+V293-W293</f>
        <v>68</v>
      </c>
      <c r="AH293" s="283">
        <f t="shared" ref="AH293" si="692">I293+X293-Y293</f>
        <v>0</v>
      </c>
      <c r="AI293" s="283">
        <f t="shared" ref="AI293" si="693">J293+Z293</f>
        <v>2.6924299999999999</v>
      </c>
    </row>
    <row r="294" spans="1:35" ht="26.25" hidden="1" x14ac:dyDescent="0.25">
      <c r="A294" s="18"/>
      <c r="B294" s="19" t="s">
        <v>332</v>
      </c>
      <c r="C294" s="237">
        <f t="shared" si="631"/>
        <v>0</v>
      </c>
      <c r="D294" s="128"/>
      <c r="E294" s="128"/>
      <c r="F294" s="198"/>
      <c r="G294" s="128"/>
      <c r="H294" s="128"/>
      <c r="I294" s="129"/>
      <c r="J294" s="131"/>
      <c r="K294" s="136">
        <f t="shared" si="632"/>
        <v>0</v>
      </c>
      <c r="L294" s="197">
        <f t="shared" si="633"/>
        <v>0</v>
      </c>
      <c r="M294" s="197">
        <f t="shared" si="634"/>
        <v>0</v>
      </c>
      <c r="N294" s="129"/>
      <c r="O294" s="129"/>
      <c r="P294" s="128"/>
      <c r="Q294" s="128"/>
      <c r="R294" s="128"/>
      <c r="S294" s="128"/>
      <c r="T294" s="129"/>
      <c r="U294" s="129"/>
      <c r="V294" s="129"/>
      <c r="W294" s="129"/>
      <c r="X294" s="129"/>
      <c r="Y294" s="129"/>
      <c r="Z294" s="131"/>
      <c r="AA294" s="131"/>
      <c r="AB294" s="140">
        <f>AC294+AD294+AE294+AF294+AG294+AH294+AI294</f>
        <v>0</v>
      </c>
      <c r="AC294" s="283"/>
      <c r="AD294" s="283"/>
      <c r="AE294" s="283">
        <f>F294+R294</f>
        <v>0</v>
      </c>
      <c r="AF294" s="283"/>
      <c r="AG294" s="283"/>
      <c r="AH294" s="283"/>
      <c r="AI294" s="283"/>
    </row>
    <row r="295" spans="1:35" x14ac:dyDescent="0.25">
      <c r="A295" s="18"/>
      <c r="B295" s="21" t="s">
        <v>439</v>
      </c>
      <c r="C295" s="137">
        <f t="shared" si="631"/>
        <v>124.291</v>
      </c>
      <c r="D295" s="143"/>
      <c r="E295" s="143"/>
      <c r="F295" s="208">
        <v>124.291</v>
      </c>
      <c r="G295" s="143"/>
      <c r="H295" s="143"/>
      <c r="I295" s="143"/>
      <c r="J295" s="133"/>
      <c r="K295" s="136">
        <f t="shared" si="632"/>
        <v>0</v>
      </c>
      <c r="L295" s="197">
        <f t="shared" si="633"/>
        <v>0</v>
      </c>
      <c r="M295" s="197">
        <f t="shared" si="634"/>
        <v>0</v>
      </c>
      <c r="N295" s="143"/>
      <c r="O295" s="143"/>
      <c r="P295" s="143"/>
      <c r="Q295" s="143"/>
      <c r="R295" s="143"/>
      <c r="S295" s="143"/>
      <c r="T295" s="143"/>
      <c r="U295" s="143"/>
      <c r="V295" s="143"/>
      <c r="W295" s="143"/>
      <c r="X295" s="143"/>
      <c r="Y295" s="143"/>
      <c r="Z295" s="133"/>
      <c r="AA295" s="133"/>
      <c r="AB295" s="295">
        <f>AC295+AD295+AE295+AF295+AG295+AH295+AI295</f>
        <v>124.291</v>
      </c>
      <c r="AC295" s="284">
        <f>D295+N295</f>
        <v>0</v>
      </c>
      <c r="AD295" s="284">
        <f>E295+P295</f>
        <v>0</v>
      </c>
      <c r="AE295" s="284">
        <f>F295+R295</f>
        <v>124.291</v>
      </c>
      <c r="AF295" s="284">
        <f>G295+T295</f>
        <v>0</v>
      </c>
      <c r="AG295" s="284">
        <f>H295+V295</f>
        <v>0</v>
      </c>
      <c r="AH295" s="284">
        <f>I295+X295</f>
        <v>0</v>
      </c>
      <c r="AI295" s="284">
        <f>J295+Z295</f>
        <v>0</v>
      </c>
    </row>
    <row r="296" spans="1:35" ht="15.75" customHeight="1" x14ac:dyDescent="0.25">
      <c r="A296" s="17" t="s">
        <v>40</v>
      </c>
      <c r="B296" s="74" t="s">
        <v>273</v>
      </c>
      <c r="C296" s="236">
        <f t="shared" si="631"/>
        <v>738.14585999999997</v>
      </c>
      <c r="D296" s="129">
        <f t="shared" ref="D296:AA296" si="694">D297</f>
        <v>631.29999999999995</v>
      </c>
      <c r="E296" s="129">
        <f t="shared" si="694"/>
        <v>0</v>
      </c>
      <c r="F296" s="129">
        <f t="shared" si="694"/>
        <v>0</v>
      </c>
      <c r="G296" s="129">
        <f t="shared" si="694"/>
        <v>0</v>
      </c>
      <c r="H296" s="129">
        <f t="shared" si="694"/>
        <v>103.5</v>
      </c>
      <c r="I296" s="129">
        <f t="shared" si="694"/>
        <v>0</v>
      </c>
      <c r="J296" s="129">
        <f t="shared" si="694"/>
        <v>3.3458600000000001</v>
      </c>
      <c r="K296" s="136">
        <f t="shared" si="632"/>
        <v>0</v>
      </c>
      <c r="L296" s="197">
        <f t="shared" si="633"/>
        <v>0</v>
      </c>
      <c r="M296" s="197">
        <f t="shared" si="634"/>
        <v>0</v>
      </c>
      <c r="N296" s="129">
        <f t="shared" si="694"/>
        <v>0</v>
      </c>
      <c r="O296" s="129">
        <f t="shared" si="694"/>
        <v>0</v>
      </c>
      <c r="P296" s="129">
        <f t="shared" si="694"/>
        <v>0</v>
      </c>
      <c r="Q296" s="129">
        <f t="shared" si="694"/>
        <v>0</v>
      </c>
      <c r="R296" s="129">
        <f t="shared" si="694"/>
        <v>0</v>
      </c>
      <c r="S296" s="129">
        <f t="shared" si="694"/>
        <v>0</v>
      </c>
      <c r="T296" s="129">
        <f t="shared" si="694"/>
        <v>0</v>
      </c>
      <c r="U296" s="129">
        <f t="shared" si="694"/>
        <v>0</v>
      </c>
      <c r="V296" s="129">
        <f t="shared" si="694"/>
        <v>0</v>
      </c>
      <c r="W296" s="129">
        <f t="shared" si="694"/>
        <v>0</v>
      </c>
      <c r="X296" s="129">
        <f t="shared" si="694"/>
        <v>0</v>
      </c>
      <c r="Y296" s="129">
        <f t="shared" si="694"/>
        <v>0</v>
      </c>
      <c r="Z296" s="129">
        <f t="shared" si="694"/>
        <v>0</v>
      </c>
      <c r="AA296" s="129">
        <f t="shared" si="694"/>
        <v>0</v>
      </c>
      <c r="AB296" s="216">
        <f>AB297</f>
        <v>738.14585999999997</v>
      </c>
      <c r="AC296" s="282">
        <f t="shared" ref="AC296:AI296" si="695">AC297</f>
        <v>631.29999999999995</v>
      </c>
      <c r="AD296" s="282">
        <f t="shared" si="695"/>
        <v>0</v>
      </c>
      <c r="AE296" s="282">
        <f t="shared" si="695"/>
        <v>0</v>
      </c>
      <c r="AF296" s="282">
        <f t="shared" si="695"/>
        <v>0</v>
      </c>
      <c r="AG296" s="282">
        <f t="shared" si="695"/>
        <v>103.5</v>
      </c>
      <c r="AH296" s="282">
        <f t="shared" si="695"/>
        <v>0</v>
      </c>
      <c r="AI296" s="282">
        <f t="shared" si="695"/>
        <v>3.3458600000000001</v>
      </c>
    </row>
    <row r="297" spans="1:35" ht="15.75" customHeight="1" x14ac:dyDescent="0.25">
      <c r="A297" s="18"/>
      <c r="B297" s="12" t="s">
        <v>462</v>
      </c>
      <c r="C297" s="237">
        <f t="shared" si="631"/>
        <v>738.14585999999997</v>
      </c>
      <c r="D297" s="198">
        <v>631.29999999999995</v>
      </c>
      <c r="E297" s="128"/>
      <c r="F297" s="128"/>
      <c r="G297" s="128"/>
      <c r="H297" s="198">
        <v>103.5</v>
      </c>
      <c r="I297" s="128"/>
      <c r="J297" s="131">
        <f>'4 priedas_ nepanaudotos lėšos'!C94</f>
        <v>3.3458600000000001</v>
      </c>
      <c r="K297" s="136">
        <f t="shared" si="632"/>
        <v>0</v>
      </c>
      <c r="L297" s="197">
        <f t="shared" si="633"/>
        <v>0</v>
      </c>
      <c r="M297" s="197">
        <f t="shared" si="634"/>
        <v>0</v>
      </c>
      <c r="N297" s="198"/>
      <c r="O297" s="198"/>
      <c r="P297" s="128"/>
      <c r="Q297" s="128"/>
      <c r="R297" s="128"/>
      <c r="S297" s="128"/>
      <c r="T297" s="128"/>
      <c r="U297" s="128"/>
      <c r="V297" s="198"/>
      <c r="W297" s="198"/>
      <c r="X297" s="128"/>
      <c r="Y297" s="128"/>
      <c r="Z297" s="131">
        <f>'4 priedas_ nepanaudotos lėšos'!J94</f>
        <v>0</v>
      </c>
      <c r="AA297" s="131">
        <f>'4 priedas_ nepanaudotos lėšos'!K94</f>
        <v>0</v>
      </c>
      <c r="AB297" s="214">
        <f>AC297+AD297+AE297+AF297+AG297+AH297+AI297</f>
        <v>738.14585999999997</v>
      </c>
      <c r="AC297" s="283">
        <f t="shared" ref="AC297" si="696">D297+N297-O297</f>
        <v>631.29999999999995</v>
      </c>
      <c r="AD297" s="283">
        <f t="shared" ref="AD297" si="697">E297+P297-Q297</f>
        <v>0</v>
      </c>
      <c r="AE297" s="283">
        <f t="shared" ref="AE297" si="698">F297+R297-S297</f>
        <v>0</v>
      </c>
      <c r="AF297" s="283">
        <f t="shared" ref="AF297" si="699">G297+T297-U297</f>
        <v>0</v>
      </c>
      <c r="AG297" s="283">
        <f t="shared" ref="AG297" si="700">H297+V297-W297</f>
        <v>103.5</v>
      </c>
      <c r="AH297" s="283">
        <f t="shared" ref="AH297" si="701">I297+X297-Y297</f>
        <v>0</v>
      </c>
      <c r="AI297" s="283">
        <f t="shared" ref="AI297" si="702">J297+Z297</f>
        <v>3.3458600000000001</v>
      </c>
    </row>
    <row r="298" spans="1:35" ht="15.75" customHeight="1" x14ac:dyDescent="0.25">
      <c r="A298" s="17" t="s">
        <v>41</v>
      </c>
      <c r="B298" s="73" t="s">
        <v>274</v>
      </c>
      <c r="C298" s="236">
        <f t="shared" si="631"/>
        <v>189.2</v>
      </c>
      <c r="D298" s="129">
        <f t="shared" ref="D298:AA298" si="703">D299</f>
        <v>185.7</v>
      </c>
      <c r="E298" s="129">
        <f t="shared" si="703"/>
        <v>0</v>
      </c>
      <c r="F298" s="129">
        <f t="shared" si="703"/>
        <v>0</v>
      </c>
      <c r="G298" s="129">
        <f t="shared" si="703"/>
        <v>0</v>
      </c>
      <c r="H298" s="129">
        <f t="shared" si="703"/>
        <v>3.5</v>
      </c>
      <c r="I298" s="129">
        <f t="shared" si="703"/>
        <v>0</v>
      </c>
      <c r="J298" s="129">
        <f t="shared" si="703"/>
        <v>0</v>
      </c>
      <c r="K298" s="136">
        <f t="shared" si="632"/>
        <v>0</v>
      </c>
      <c r="L298" s="197">
        <f t="shared" si="633"/>
        <v>0</v>
      </c>
      <c r="M298" s="197">
        <f t="shared" si="634"/>
        <v>0</v>
      </c>
      <c r="N298" s="129">
        <f t="shared" si="703"/>
        <v>0</v>
      </c>
      <c r="O298" s="129">
        <f t="shared" si="703"/>
        <v>0</v>
      </c>
      <c r="P298" s="129">
        <f t="shared" si="703"/>
        <v>0</v>
      </c>
      <c r="Q298" s="129">
        <f t="shared" si="703"/>
        <v>0</v>
      </c>
      <c r="R298" s="129">
        <f t="shared" si="703"/>
        <v>0</v>
      </c>
      <c r="S298" s="129">
        <f t="shared" si="703"/>
        <v>0</v>
      </c>
      <c r="T298" s="129">
        <f t="shared" si="703"/>
        <v>0</v>
      </c>
      <c r="U298" s="129">
        <f t="shared" si="703"/>
        <v>0</v>
      </c>
      <c r="V298" s="129">
        <f t="shared" si="703"/>
        <v>0</v>
      </c>
      <c r="W298" s="129">
        <f t="shared" si="703"/>
        <v>0</v>
      </c>
      <c r="X298" s="129">
        <f t="shared" si="703"/>
        <v>0</v>
      </c>
      <c r="Y298" s="129">
        <f t="shared" si="703"/>
        <v>0</v>
      </c>
      <c r="Z298" s="129">
        <f t="shared" si="703"/>
        <v>0</v>
      </c>
      <c r="AA298" s="129">
        <f t="shared" si="703"/>
        <v>0</v>
      </c>
      <c r="AB298" s="294">
        <f>AB299</f>
        <v>189.2</v>
      </c>
      <c r="AC298" s="282">
        <f t="shared" ref="AC298:AI298" si="704">AC299</f>
        <v>185.7</v>
      </c>
      <c r="AD298" s="282">
        <f t="shared" si="704"/>
        <v>0</v>
      </c>
      <c r="AE298" s="282">
        <f t="shared" si="704"/>
        <v>0</v>
      </c>
      <c r="AF298" s="282">
        <f t="shared" si="704"/>
        <v>0</v>
      </c>
      <c r="AG298" s="282">
        <f t="shared" si="704"/>
        <v>3.5</v>
      </c>
      <c r="AH298" s="282">
        <f t="shared" si="704"/>
        <v>0</v>
      </c>
      <c r="AI298" s="282">
        <f t="shared" si="704"/>
        <v>0</v>
      </c>
    </row>
    <row r="299" spans="1:35" ht="15.75" customHeight="1" x14ac:dyDescent="0.25">
      <c r="A299" s="18"/>
      <c r="B299" s="12" t="s">
        <v>462</v>
      </c>
      <c r="C299" s="237">
        <f t="shared" si="631"/>
        <v>189.2</v>
      </c>
      <c r="D299" s="198">
        <v>185.7</v>
      </c>
      <c r="E299" s="128"/>
      <c r="F299" s="128"/>
      <c r="G299" s="128"/>
      <c r="H299" s="198">
        <v>3.5</v>
      </c>
      <c r="I299" s="128"/>
      <c r="J299" s="131">
        <f>'4 priedas_ nepanaudotos lėšos'!V96</f>
        <v>0</v>
      </c>
      <c r="K299" s="136">
        <f t="shared" si="632"/>
        <v>0</v>
      </c>
      <c r="L299" s="197">
        <f t="shared" si="633"/>
        <v>0</v>
      </c>
      <c r="M299" s="197">
        <f t="shared" si="634"/>
        <v>0</v>
      </c>
      <c r="N299" s="198"/>
      <c r="O299" s="198"/>
      <c r="P299" s="128"/>
      <c r="Q299" s="128"/>
      <c r="R299" s="128"/>
      <c r="S299" s="128"/>
      <c r="T299" s="128"/>
      <c r="U299" s="128"/>
      <c r="V299" s="198"/>
      <c r="W299" s="198"/>
      <c r="X299" s="128"/>
      <c r="Y299" s="128"/>
      <c r="Z299" s="131">
        <f>'4 priedas_ nepanaudotos lėšos'!J96</f>
        <v>0</v>
      </c>
      <c r="AA299" s="131">
        <f>'4 priedas_ nepanaudotos lėšos'!K96</f>
        <v>0</v>
      </c>
      <c r="AB299" s="7">
        <f>AC299+AD299+AE299+AF299+AG299+AH299+AI299</f>
        <v>189.2</v>
      </c>
      <c r="AC299" s="283">
        <f t="shared" ref="AC299" si="705">D299+N299-O299</f>
        <v>185.7</v>
      </c>
      <c r="AD299" s="283">
        <f t="shared" ref="AD299" si="706">E299+P299-Q299</f>
        <v>0</v>
      </c>
      <c r="AE299" s="283">
        <f t="shared" ref="AE299" si="707">F299+R299-S299</f>
        <v>0</v>
      </c>
      <c r="AF299" s="283">
        <f t="shared" ref="AF299" si="708">G299+T299-U299</f>
        <v>0</v>
      </c>
      <c r="AG299" s="283">
        <f t="shared" ref="AG299" si="709">H299+V299-W299</f>
        <v>3.5</v>
      </c>
      <c r="AH299" s="283">
        <f t="shared" ref="AH299" si="710">I299+X299-Y299</f>
        <v>0</v>
      </c>
      <c r="AI299" s="283">
        <f t="shared" ref="AI299" si="711">J299+Z299</f>
        <v>0</v>
      </c>
    </row>
    <row r="300" spans="1:35" ht="15.75" customHeight="1" x14ac:dyDescent="0.25">
      <c r="A300" s="17" t="s">
        <v>42</v>
      </c>
      <c r="B300" s="73" t="s">
        <v>275</v>
      </c>
      <c r="C300" s="236">
        <f t="shared" si="631"/>
        <v>227.9</v>
      </c>
      <c r="D300" s="129">
        <f t="shared" ref="D300:AA300" si="712">D301</f>
        <v>221.9</v>
      </c>
      <c r="E300" s="129">
        <f t="shared" si="712"/>
        <v>0</v>
      </c>
      <c r="F300" s="129">
        <f t="shared" si="712"/>
        <v>0</v>
      </c>
      <c r="G300" s="129">
        <f t="shared" si="712"/>
        <v>0</v>
      </c>
      <c r="H300" s="129">
        <f t="shared" si="712"/>
        <v>6</v>
      </c>
      <c r="I300" s="129">
        <f t="shared" si="712"/>
        <v>0</v>
      </c>
      <c r="J300" s="129">
        <f t="shared" si="712"/>
        <v>0</v>
      </c>
      <c r="K300" s="136">
        <f t="shared" si="632"/>
        <v>0</v>
      </c>
      <c r="L300" s="197">
        <f t="shared" si="633"/>
        <v>0</v>
      </c>
      <c r="M300" s="197">
        <f t="shared" si="634"/>
        <v>0</v>
      </c>
      <c r="N300" s="129">
        <f t="shared" si="712"/>
        <v>0</v>
      </c>
      <c r="O300" s="129">
        <f t="shared" si="712"/>
        <v>0</v>
      </c>
      <c r="P300" s="129">
        <f t="shared" si="712"/>
        <v>0</v>
      </c>
      <c r="Q300" s="129">
        <f t="shared" si="712"/>
        <v>0</v>
      </c>
      <c r="R300" s="129">
        <f t="shared" si="712"/>
        <v>0</v>
      </c>
      <c r="S300" s="129">
        <f t="shared" si="712"/>
        <v>0</v>
      </c>
      <c r="T300" s="129">
        <f t="shared" si="712"/>
        <v>0</v>
      </c>
      <c r="U300" s="129">
        <f t="shared" si="712"/>
        <v>0</v>
      </c>
      <c r="V300" s="129">
        <f t="shared" si="712"/>
        <v>0</v>
      </c>
      <c r="W300" s="129">
        <f t="shared" si="712"/>
        <v>0</v>
      </c>
      <c r="X300" s="129">
        <f t="shared" si="712"/>
        <v>0</v>
      </c>
      <c r="Y300" s="129">
        <f t="shared" si="712"/>
        <v>0</v>
      </c>
      <c r="Z300" s="129">
        <f t="shared" si="712"/>
        <v>0</v>
      </c>
      <c r="AA300" s="129">
        <f t="shared" si="712"/>
        <v>0</v>
      </c>
      <c r="AB300" s="294">
        <f>AB301</f>
        <v>227.9</v>
      </c>
      <c r="AC300" s="282">
        <f t="shared" ref="AC300:AI300" si="713">AC301</f>
        <v>221.9</v>
      </c>
      <c r="AD300" s="282">
        <f t="shared" si="713"/>
        <v>0</v>
      </c>
      <c r="AE300" s="282">
        <f t="shared" si="713"/>
        <v>0</v>
      </c>
      <c r="AF300" s="282">
        <f t="shared" si="713"/>
        <v>0</v>
      </c>
      <c r="AG300" s="282">
        <f t="shared" si="713"/>
        <v>6</v>
      </c>
      <c r="AH300" s="282">
        <f t="shared" si="713"/>
        <v>0</v>
      </c>
      <c r="AI300" s="282">
        <f t="shared" si="713"/>
        <v>0</v>
      </c>
    </row>
    <row r="301" spans="1:35" ht="15.75" customHeight="1" x14ac:dyDescent="0.25">
      <c r="A301" s="18"/>
      <c r="B301" s="12" t="s">
        <v>462</v>
      </c>
      <c r="C301" s="237">
        <f t="shared" si="631"/>
        <v>227.9</v>
      </c>
      <c r="D301" s="198">
        <v>221.9</v>
      </c>
      <c r="E301" s="128"/>
      <c r="F301" s="128"/>
      <c r="G301" s="128"/>
      <c r="H301" s="198">
        <v>6</v>
      </c>
      <c r="I301" s="128"/>
      <c r="J301" s="131">
        <f>'4 priedas_ nepanaudotos lėšos'!C98</f>
        <v>0</v>
      </c>
      <c r="K301" s="136">
        <f t="shared" si="632"/>
        <v>0</v>
      </c>
      <c r="L301" s="197">
        <f t="shared" si="633"/>
        <v>0</v>
      </c>
      <c r="M301" s="197">
        <f t="shared" si="634"/>
        <v>0</v>
      </c>
      <c r="N301" s="198"/>
      <c r="O301" s="198"/>
      <c r="P301" s="128"/>
      <c r="Q301" s="128"/>
      <c r="R301" s="128"/>
      <c r="S301" s="128"/>
      <c r="T301" s="128"/>
      <c r="U301" s="128"/>
      <c r="V301" s="198"/>
      <c r="W301" s="198"/>
      <c r="X301" s="128"/>
      <c r="Y301" s="128"/>
      <c r="Z301" s="131">
        <f>'4 priedas_ nepanaudotos lėšos'!J98</f>
        <v>0</v>
      </c>
      <c r="AA301" s="131">
        <f>'4 priedas_ nepanaudotos lėšos'!K98</f>
        <v>0</v>
      </c>
      <c r="AB301" s="7">
        <f>AC301+AD301+AE301+AF301+AG301+AH301+AI301</f>
        <v>227.9</v>
      </c>
      <c r="AC301" s="283">
        <f t="shared" ref="AC301" si="714">D301+N301-O301</f>
        <v>221.9</v>
      </c>
      <c r="AD301" s="283">
        <f t="shared" ref="AD301" si="715">E301+P301-Q301</f>
        <v>0</v>
      </c>
      <c r="AE301" s="283">
        <f t="shared" ref="AE301" si="716">F301+R301-S301</f>
        <v>0</v>
      </c>
      <c r="AF301" s="283">
        <f t="shared" ref="AF301" si="717">G301+T301-U301</f>
        <v>0</v>
      </c>
      <c r="AG301" s="283">
        <f t="shared" ref="AG301" si="718">H301+V301-W301</f>
        <v>6</v>
      </c>
      <c r="AH301" s="283">
        <f t="shared" ref="AH301" si="719">I301+X301-Y301</f>
        <v>0</v>
      </c>
      <c r="AI301" s="283">
        <f t="shared" ref="AI301" si="720">J301+Z301</f>
        <v>0</v>
      </c>
    </row>
    <row r="302" spans="1:35" ht="15.75" customHeight="1" x14ac:dyDescent="0.25">
      <c r="A302" s="17" t="s">
        <v>49</v>
      </c>
      <c r="B302" s="73" t="s">
        <v>276</v>
      </c>
      <c r="C302" s="236">
        <f t="shared" si="631"/>
        <v>217</v>
      </c>
      <c r="D302" s="129">
        <f t="shared" ref="D302:AA302" si="721">D303</f>
        <v>212.9</v>
      </c>
      <c r="E302" s="129">
        <f t="shared" si="721"/>
        <v>0</v>
      </c>
      <c r="F302" s="129">
        <f t="shared" si="721"/>
        <v>0</v>
      </c>
      <c r="G302" s="129">
        <f t="shared" si="721"/>
        <v>0</v>
      </c>
      <c r="H302" s="129">
        <f t="shared" si="721"/>
        <v>4.0999999999999996</v>
      </c>
      <c r="I302" s="129">
        <f t="shared" si="721"/>
        <v>0</v>
      </c>
      <c r="J302" s="129">
        <f t="shared" si="721"/>
        <v>0</v>
      </c>
      <c r="K302" s="136">
        <f t="shared" si="632"/>
        <v>0</v>
      </c>
      <c r="L302" s="197">
        <f t="shared" si="633"/>
        <v>0</v>
      </c>
      <c r="M302" s="197">
        <f t="shared" si="634"/>
        <v>0</v>
      </c>
      <c r="N302" s="129">
        <f t="shared" si="721"/>
        <v>0</v>
      </c>
      <c r="O302" s="129">
        <f t="shared" si="721"/>
        <v>0</v>
      </c>
      <c r="P302" s="129">
        <f t="shared" si="721"/>
        <v>0</v>
      </c>
      <c r="Q302" s="129">
        <f t="shared" si="721"/>
        <v>0</v>
      </c>
      <c r="R302" s="129">
        <f t="shared" si="721"/>
        <v>0</v>
      </c>
      <c r="S302" s="129">
        <f t="shared" si="721"/>
        <v>0</v>
      </c>
      <c r="T302" s="129">
        <f t="shared" si="721"/>
        <v>0</v>
      </c>
      <c r="U302" s="129">
        <f t="shared" si="721"/>
        <v>0</v>
      </c>
      <c r="V302" s="129">
        <f t="shared" si="721"/>
        <v>0</v>
      </c>
      <c r="W302" s="129">
        <f t="shared" si="721"/>
        <v>0</v>
      </c>
      <c r="X302" s="129">
        <f t="shared" si="721"/>
        <v>0</v>
      </c>
      <c r="Y302" s="129">
        <f t="shared" si="721"/>
        <v>0</v>
      </c>
      <c r="Z302" s="129">
        <f t="shared" si="721"/>
        <v>0</v>
      </c>
      <c r="AA302" s="129">
        <f t="shared" si="721"/>
        <v>0</v>
      </c>
      <c r="AB302" s="294">
        <f>AB303</f>
        <v>217</v>
      </c>
      <c r="AC302" s="282">
        <f t="shared" ref="AC302:AI302" si="722">AC303</f>
        <v>212.9</v>
      </c>
      <c r="AD302" s="282">
        <f t="shared" si="722"/>
        <v>0</v>
      </c>
      <c r="AE302" s="282">
        <f t="shared" si="722"/>
        <v>0</v>
      </c>
      <c r="AF302" s="282">
        <f t="shared" si="722"/>
        <v>0</v>
      </c>
      <c r="AG302" s="282">
        <f t="shared" si="722"/>
        <v>4.0999999999999996</v>
      </c>
      <c r="AH302" s="282">
        <f t="shared" si="722"/>
        <v>0</v>
      </c>
      <c r="AI302" s="282">
        <f t="shared" si="722"/>
        <v>0</v>
      </c>
    </row>
    <row r="303" spans="1:35" ht="15.75" customHeight="1" x14ac:dyDescent="0.25">
      <c r="A303" s="18"/>
      <c r="B303" s="12" t="s">
        <v>462</v>
      </c>
      <c r="C303" s="237">
        <f t="shared" si="631"/>
        <v>217</v>
      </c>
      <c r="D303" s="198">
        <v>212.9</v>
      </c>
      <c r="E303" s="128"/>
      <c r="F303" s="128"/>
      <c r="G303" s="128"/>
      <c r="H303" s="198">
        <v>4.0999999999999996</v>
      </c>
      <c r="I303" s="128"/>
      <c r="J303" s="131">
        <f>'4 priedas_ nepanaudotos lėšos'!C100</f>
        <v>0</v>
      </c>
      <c r="K303" s="136">
        <f t="shared" si="632"/>
        <v>0</v>
      </c>
      <c r="L303" s="197">
        <f t="shared" si="633"/>
        <v>0</v>
      </c>
      <c r="M303" s="197">
        <f t="shared" si="634"/>
        <v>0</v>
      </c>
      <c r="N303" s="198"/>
      <c r="O303" s="198"/>
      <c r="P303" s="128"/>
      <c r="Q303" s="128"/>
      <c r="R303" s="128"/>
      <c r="S303" s="128"/>
      <c r="T303" s="128"/>
      <c r="U303" s="128"/>
      <c r="V303" s="198"/>
      <c r="W303" s="198"/>
      <c r="X303" s="128"/>
      <c r="Y303" s="128"/>
      <c r="Z303" s="131">
        <f>'4 priedas_ nepanaudotos lėšos'!J100</f>
        <v>0</v>
      </c>
      <c r="AA303" s="131">
        <f>'4 priedas_ nepanaudotos lėšos'!K100</f>
        <v>0</v>
      </c>
      <c r="AB303" s="7">
        <f>AC303+AD303+AE303+AF303+AG303+AH303+AI303</f>
        <v>217</v>
      </c>
      <c r="AC303" s="283">
        <f t="shared" ref="AC303" si="723">D303+N303-O303</f>
        <v>212.9</v>
      </c>
      <c r="AD303" s="283">
        <f t="shared" ref="AD303" si="724">E303+P303-Q303</f>
        <v>0</v>
      </c>
      <c r="AE303" s="283">
        <f t="shared" ref="AE303" si="725">F303+R303-S303</f>
        <v>0</v>
      </c>
      <c r="AF303" s="283">
        <f t="shared" ref="AF303" si="726">G303+T303-U303</f>
        <v>0</v>
      </c>
      <c r="AG303" s="283">
        <f t="shared" ref="AG303" si="727">H303+V303-W303</f>
        <v>4.0999999999999996</v>
      </c>
      <c r="AH303" s="283">
        <f t="shared" ref="AH303" si="728">I303+X303-Y303</f>
        <v>0</v>
      </c>
      <c r="AI303" s="283">
        <f t="shared" ref="AI303" si="729">J303+Z303</f>
        <v>0</v>
      </c>
    </row>
    <row r="304" spans="1:35" ht="15.75" customHeight="1" x14ac:dyDescent="0.25">
      <c r="A304" s="17" t="s">
        <v>50</v>
      </c>
      <c r="B304" s="73" t="s">
        <v>277</v>
      </c>
      <c r="C304" s="236">
        <f t="shared" si="631"/>
        <v>119.89999999999999</v>
      </c>
      <c r="D304" s="129">
        <f t="shared" ref="D304:AA304" si="730">D305</f>
        <v>114.8</v>
      </c>
      <c r="E304" s="129">
        <f t="shared" si="730"/>
        <v>0</v>
      </c>
      <c r="F304" s="129">
        <f t="shared" si="730"/>
        <v>0</v>
      </c>
      <c r="G304" s="129">
        <f t="shared" si="730"/>
        <v>0</v>
      </c>
      <c r="H304" s="129">
        <f t="shared" si="730"/>
        <v>5.0999999999999996</v>
      </c>
      <c r="I304" s="129">
        <f t="shared" si="730"/>
        <v>0</v>
      </c>
      <c r="J304" s="129">
        <f t="shared" si="730"/>
        <v>0</v>
      </c>
      <c r="K304" s="136">
        <f t="shared" si="632"/>
        <v>0</v>
      </c>
      <c r="L304" s="197">
        <f t="shared" si="633"/>
        <v>0</v>
      </c>
      <c r="M304" s="197">
        <f t="shared" si="634"/>
        <v>0</v>
      </c>
      <c r="N304" s="129">
        <f t="shared" si="730"/>
        <v>0</v>
      </c>
      <c r="O304" s="129">
        <f t="shared" si="730"/>
        <v>0</v>
      </c>
      <c r="P304" s="129">
        <f t="shared" si="730"/>
        <v>0</v>
      </c>
      <c r="Q304" s="129">
        <f t="shared" si="730"/>
        <v>0</v>
      </c>
      <c r="R304" s="129">
        <f t="shared" si="730"/>
        <v>0</v>
      </c>
      <c r="S304" s="129">
        <f t="shared" si="730"/>
        <v>0</v>
      </c>
      <c r="T304" s="129">
        <f t="shared" si="730"/>
        <v>0</v>
      </c>
      <c r="U304" s="129">
        <f t="shared" si="730"/>
        <v>0</v>
      </c>
      <c r="V304" s="129">
        <f t="shared" si="730"/>
        <v>0</v>
      </c>
      <c r="W304" s="129">
        <f t="shared" si="730"/>
        <v>0</v>
      </c>
      <c r="X304" s="129">
        <f t="shared" si="730"/>
        <v>0</v>
      </c>
      <c r="Y304" s="129">
        <f t="shared" si="730"/>
        <v>0</v>
      </c>
      <c r="Z304" s="129">
        <f t="shared" si="730"/>
        <v>0</v>
      </c>
      <c r="AA304" s="129">
        <f t="shared" si="730"/>
        <v>0</v>
      </c>
      <c r="AB304" s="294">
        <f>AB305</f>
        <v>119.89999999999999</v>
      </c>
      <c r="AC304" s="282">
        <f t="shared" ref="AC304:AI304" si="731">AC305</f>
        <v>114.8</v>
      </c>
      <c r="AD304" s="282">
        <f t="shared" si="731"/>
        <v>0</v>
      </c>
      <c r="AE304" s="282">
        <f t="shared" si="731"/>
        <v>0</v>
      </c>
      <c r="AF304" s="282">
        <f t="shared" si="731"/>
        <v>0</v>
      </c>
      <c r="AG304" s="282">
        <f t="shared" si="731"/>
        <v>5.0999999999999996</v>
      </c>
      <c r="AH304" s="282">
        <f t="shared" si="731"/>
        <v>0</v>
      </c>
      <c r="AI304" s="282">
        <f t="shared" si="731"/>
        <v>0</v>
      </c>
    </row>
    <row r="305" spans="1:35" ht="15.75" customHeight="1" x14ac:dyDescent="0.25">
      <c r="A305" s="18"/>
      <c r="B305" s="12" t="s">
        <v>462</v>
      </c>
      <c r="C305" s="237">
        <f t="shared" si="631"/>
        <v>119.89999999999999</v>
      </c>
      <c r="D305" s="198">
        <v>114.8</v>
      </c>
      <c r="E305" s="128"/>
      <c r="F305" s="128"/>
      <c r="G305" s="128"/>
      <c r="H305" s="198">
        <v>5.0999999999999996</v>
      </c>
      <c r="I305" s="128"/>
      <c r="J305" s="131"/>
      <c r="K305" s="136">
        <f t="shared" si="632"/>
        <v>0</v>
      </c>
      <c r="L305" s="197">
        <f t="shared" si="633"/>
        <v>0</v>
      </c>
      <c r="M305" s="197">
        <f t="shared" si="634"/>
        <v>0</v>
      </c>
      <c r="N305" s="198"/>
      <c r="O305" s="198"/>
      <c r="P305" s="128"/>
      <c r="Q305" s="128"/>
      <c r="R305" s="128"/>
      <c r="S305" s="128"/>
      <c r="T305" s="128"/>
      <c r="U305" s="128"/>
      <c r="V305" s="198"/>
      <c r="W305" s="198"/>
      <c r="X305" s="128"/>
      <c r="Y305" s="128"/>
      <c r="Z305" s="131"/>
      <c r="AA305" s="131"/>
      <c r="AB305" s="7">
        <f>AC305+AD305+AE305+AF305+AG305+AH305+AI305</f>
        <v>119.89999999999999</v>
      </c>
      <c r="AC305" s="283">
        <f t="shared" ref="AC305" si="732">D305+N305-O305</f>
        <v>114.8</v>
      </c>
      <c r="AD305" s="283">
        <f t="shared" ref="AD305" si="733">E305+P305-Q305</f>
        <v>0</v>
      </c>
      <c r="AE305" s="283">
        <f t="shared" ref="AE305" si="734">F305+R305-S305</f>
        <v>0</v>
      </c>
      <c r="AF305" s="283">
        <f t="shared" ref="AF305" si="735">G305+T305-U305</f>
        <v>0</v>
      </c>
      <c r="AG305" s="283">
        <f t="shared" ref="AG305" si="736">H305+V305-W305</f>
        <v>5.0999999999999996</v>
      </c>
      <c r="AH305" s="283">
        <f t="shared" ref="AH305" si="737">I305+X305-Y305</f>
        <v>0</v>
      </c>
      <c r="AI305" s="283">
        <f t="shared" ref="AI305" si="738">J305+Z305</f>
        <v>0</v>
      </c>
    </row>
    <row r="306" spans="1:35" ht="15.75" customHeight="1" x14ac:dyDescent="0.25">
      <c r="A306" s="17" t="s">
        <v>43</v>
      </c>
      <c r="B306" s="73" t="s">
        <v>278</v>
      </c>
      <c r="C306" s="236">
        <f t="shared" si="631"/>
        <v>181.84702999999999</v>
      </c>
      <c r="D306" s="129">
        <f t="shared" ref="D306:AA306" si="739">D307</f>
        <v>179.6</v>
      </c>
      <c r="E306" s="129">
        <f t="shared" si="739"/>
        <v>0</v>
      </c>
      <c r="F306" s="129">
        <f t="shared" si="739"/>
        <v>0</v>
      </c>
      <c r="G306" s="129">
        <f t="shared" si="739"/>
        <v>0</v>
      </c>
      <c r="H306" s="129">
        <f t="shared" si="739"/>
        <v>2.1</v>
      </c>
      <c r="I306" s="129">
        <f t="shared" si="739"/>
        <v>0</v>
      </c>
      <c r="J306" s="129">
        <f t="shared" si="739"/>
        <v>0.14702999999999999</v>
      </c>
      <c r="K306" s="136">
        <f t="shared" si="632"/>
        <v>0</v>
      </c>
      <c r="L306" s="197">
        <f t="shared" si="633"/>
        <v>0</v>
      </c>
      <c r="M306" s="197">
        <f t="shared" si="634"/>
        <v>0</v>
      </c>
      <c r="N306" s="129">
        <f t="shared" si="739"/>
        <v>0</v>
      </c>
      <c r="O306" s="129">
        <f t="shared" si="739"/>
        <v>0</v>
      </c>
      <c r="P306" s="129">
        <f t="shared" si="739"/>
        <v>0</v>
      </c>
      <c r="Q306" s="129">
        <f t="shared" si="739"/>
        <v>0</v>
      </c>
      <c r="R306" s="129">
        <f t="shared" si="739"/>
        <v>0</v>
      </c>
      <c r="S306" s="129">
        <f t="shared" si="739"/>
        <v>0</v>
      </c>
      <c r="T306" s="129">
        <f t="shared" si="739"/>
        <v>0</v>
      </c>
      <c r="U306" s="129">
        <f t="shared" si="739"/>
        <v>0</v>
      </c>
      <c r="V306" s="129">
        <f t="shared" si="739"/>
        <v>0</v>
      </c>
      <c r="W306" s="129">
        <f t="shared" si="739"/>
        <v>0</v>
      </c>
      <c r="X306" s="129">
        <f t="shared" si="739"/>
        <v>0</v>
      </c>
      <c r="Y306" s="129">
        <f t="shared" si="739"/>
        <v>0</v>
      </c>
      <c r="Z306" s="129">
        <f t="shared" si="739"/>
        <v>0</v>
      </c>
      <c r="AA306" s="129">
        <f t="shared" si="739"/>
        <v>0</v>
      </c>
      <c r="AB306" s="216">
        <f>AB307</f>
        <v>181.84702999999999</v>
      </c>
      <c r="AC306" s="282">
        <f t="shared" ref="AC306:AI306" si="740">AC307</f>
        <v>179.6</v>
      </c>
      <c r="AD306" s="282">
        <f t="shared" si="740"/>
        <v>0</v>
      </c>
      <c r="AE306" s="282">
        <f t="shared" si="740"/>
        <v>0</v>
      </c>
      <c r="AF306" s="282">
        <f t="shared" si="740"/>
        <v>0</v>
      </c>
      <c r="AG306" s="282">
        <f t="shared" si="740"/>
        <v>2.1</v>
      </c>
      <c r="AH306" s="282">
        <f t="shared" si="740"/>
        <v>0</v>
      </c>
      <c r="AI306" s="282">
        <f t="shared" si="740"/>
        <v>0.14702999999999999</v>
      </c>
    </row>
    <row r="307" spans="1:35" ht="15.75" customHeight="1" x14ac:dyDescent="0.25">
      <c r="A307" s="18"/>
      <c r="B307" s="12" t="s">
        <v>462</v>
      </c>
      <c r="C307" s="237">
        <f t="shared" si="631"/>
        <v>181.84702999999999</v>
      </c>
      <c r="D307" s="198">
        <v>179.6</v>
      </c>
      <c r="E307" s="128"/>
      <c r="F307" s="128"/>
      <c r="G307" s="128"/>
      <c r="H307" s="198">
        <v>2.1</v>
      </c>
      <c r="I307" s="128"/>
      <c r="J307" s="131">
        <f>'4 priedas_ nepanaudotos lėšos'!V102</f>
        <v>0.14702999999999999</v>
      </c>
      <c r="K307" s="136">
        <f t="shared" si="632"/>
        <v>0</v>
      </c>
      <c r="L307" s="197">
        <f t="shared" si="633"/>
        <v>0</v>
      </c>
      <c r="M307" s="197">
        <f t="shared" si="634"/>
        <v>0</v>
      </c>
      <c r="N307" s="198"/>
      <c r="O307" s="198"/>
      <c r="P307" s="128"/>
      <c r="Q307" s="128"/>
      <c r="R307" s="128"/>
      <c r="S307" s="128"/>
      <c r="T307" s="128"/>
      <c r="U307" s="128"/>
      <c r="V307" s="198"/>
      <c r="W307" s="198"/>
      <c r="X307" s="128"/>
      <c r="Y307" s="128"/>
      <c r="Z307" s="131">
        <f>'4 priedas_ nepanaudotos lėšos'!J102</f>
        <v>0</v>
      </c>
      <c r="AA307" s="131">
        <f>'4 priedas_ nepanaudotos lėšos'!K102</f>
        <v>0</v>
      </c>
      <c r="AB307" s="214">
        <f>AC307+AD307+AE307+AF307+AG307+AH307+AI307</f>
        <v>181.84702999999999</v>
      </c>
      <c r="AC307" s="283">
        <f t="shared" ref="AC307" si="741">D307+N307-O307</f>
        <v>179.6</v>
      </c>
      <c r="AD307" s="283">
        <f t="shared" ref="AD307" si="742">E307+P307-Q307</f>
        <v>0</v>
      </c>
      <c r="AE307" s="283">
        <f t="shared" ref="AE307" si="743">F307+R307-S307</f>
        <v>0</v>
      </c>
      <c r="AF307" s="283">
        <f t="shared" ref="AF307" si="744">G307+T307-U307</f>
        <v>0</v>
      </c>
      <c r="AG307" s="283">
        <f t="shared" ref="AG307" si="745">H307+V307-W307</f>
        <v>2.1</v>
      </c>
      <c r="AH307" s="283">
        <f t="shared" ref="AH307" si="746">I307+X307-Y307</f>
        <v>0</v>
      </c>
      <c r="AI307" s="283">
        <f t="shared" ref="AI307" si="747">J307+Z307</f>
        <v>0.14702999999999999</v>
      </c>
    </row>
    <row r="308" spans="1:35" ht="15.75" customHeight="1" x14ac:dyDescent="0.25">
      <c r="A308" s="17" t="s">
        <v>51</v>
      </c>
      <c r="B308" s="73" t="s">
        <v>279</v>
      </c>
      <c r="C308" s="236">
        <f t="shared" si="631"/>
        <v>163.20000000000002</v>
      </c>
      <c r="D308" s="129">
        <f t="shared" ref="D308:AA308" si="748">D309</f>
        <v>161.4</v>
      </c>
      <c r="E308" s="129">
        <f t="shared" si="748"/>
        <v>0</v>
      </c>
      <c r="F308" s="129">
        <f t="shared" si="748"/>
        <v>0</v>
      </c>
      <c r="G308" s="129">
        <f t="shared" si="748"/>
        <v>0</v>
      </c>
      <c r="H308" s="129">
        <f t="shared" si="748"/>
        <v>1.8</v>
      </c>
      <c r="I308" s="129">
        <f t="shared" si="748"/>
        <v>0</v>
      </c>
      <c r="J308" s="129">
        <f t="shared" si="748"/>
        <v>0</v>
      </c>
      <c r="K308" s="136">
        <f t="shared" si="632"/>
        <v>0</v>
      </c>
      <c r="L308" s="197">
        <f t="shared" si="633"/>
        <v>0</v>
      </c>
      <c r="M308" s="197">
        <f t="shared" si="634"/>
        <v>0</v>
      </c>
      <c r="N308" s="129">
        <f t="shared" si="748"/>
        <v>0</v>
      </c>
      <c r="O308" s="129">
        <f t="shared" si="748"/>
        <v>0</v>
      </c>
      <c r="P308" s="129">
        <f t="shared" si="748"/>
        <v>0</v>
      </c>
      <c r="Q308" s="129">
        <f t="shared" si="748"/>
        <v>0</v>
      </c>
      <c r="R308" s="129">
        <f t="shared" si="748"/>
        <v>0</v>
      </c>
      <c r="S308" s="129">
        <f t="shared" si="748"/>
        <v>0</v>
      </c>
      <c r="T308" s="129">
        <f t="shared" si="748"/>
        <v>0</v>
      </c>
      <c r="U308" s="129">
        <f t="shared" si="748"/>
        <v>0</v>
      </c>
      <c r="V308" s="129">
        <f t="shared" si="748"/>
        <v>0</v>
      </c>
      <c r="W308" s="129">
        <f t="shared" si="748"/>
        <v>0</v>
      </c>
      <c r="X308" s="129">
        <f t="shared" si="748"/>
        <v>0</v>
      </c>
      <c r="Y308" s="129">
        <f t="shared" si="748"/>
        <v>0</v>
      </c>
      <c r="Z308" s="129">
        <f t="shared" si="748"/>
        <v>0</v>
      </c>
      <c r="AA308" s="129">
        <f t="shared" si="748"/>
        <v>0</v>
      </c>
      <c r="AB308" s="294">
        <f>AB309</f>
        <v>163.20000000000002</v>
      </c>
      <c r="AC308" s="282">
        <f t="shared" ref="AC308:AI308" si="749">AC309</f>
        <v>161.4</v>
      </c>
      <c r="AD308" s="282">
        <f t="shared" si="749"/>
        <v>0</v>
      </c>
      <c r="AE308" s="282">
        <f t="shared" si="749"/>
        <v>0</v>
      </c>
      <c r="AF308" s="282">
        <f t="shared" si="749"/>
        <v>0</v>
      </c>
      <c r="AG308" s="282">
        <f t="shared" si="749"/>
        <v>1.8</v>
      </c>
      <c r="AH308" s="282">
        <f t="shared" si="749"/>
        <v>0</v>
      </c>
      <c r="AI308" s="282">
        <f t="shared" si="749"/>
        <v>0</v>
      </c>
    </row>
    <row r="309" spans="1:35" ht="15.75" customHeight="1" x14ac:dyDescent="0.25">
      <c r="A309" s="18"/>
      <c r="B309" s="12" t="s">
        <v>462</v>
      </c>
      <c r="C309" s="237">
        <f t="shared" si="631"/>
        <v>163.20000000000002</v>
      </c>
      <c r="D309" s="198">
        <v>161.4</v>
      </c>
      <c r="E309" s="128"/>
      <c r="F309" s="128"/>
      <c r="G309" s="128"/>
      <c r="H309" s="198">
        <v>1.8</v>
      </c>
      <c r="I309" s="128"/>
      <c r="J309" s="131">
        <f>'4 priedas_ nepanaudotos lėšos'!C104</f>
        <v>0</v>
      </c>
      <c r="K309" s="136">
        <f t="shared" si="632"/>
        <v>0</v>
      </c>
      <c r="L309" s="197">
        <f t="shared" si="633"/>
        <v>0</v>
      </c>
      <c r="M309" s="197">
        <f t="shared" si="634"/>
        <v>0</v>
      </c>
      <c r="N309" s="198"/>
      <c r="O309" s="198"/>
      <c r="P309" s="128"/>
      <c r="Q309" s="128"/>
      <c r="R309" s="128"/>
      <c r="S309" s="128"/>
      <c r="T309" s="128"/>
      <c r="U309" s="128"/>
      <c r="V309" s="198"/>
      <c r="W309" s="198"/>
      <c r="X309" s="128"/>
      <c r="Y309" s="128"/>
      <c r="Z309" s="131">
        <f>'4 priedas_ nepanaudotos lėšos'!J104</f>
        <v>0</v>
      </c>
      <c r="AA309" s="131">
        <f>'4 priedas_ nepanaudotos lėšos'!K104</f>
        <v>0</v>
      </c>
      <c r="AB309" s="7">
        <f>AC309+AD309+AE309+AF309+AG309+AH309+AI309</f>
        <v>163.20000000000002</v>
      </c>
      <c r="AC309" s="283">
        <f t="shared" ref="AC309" si="750">D309+N309-O309</f>
        <v>161.4</v>
      </c>
      <c r="AD309" s="283">
        <f t="shared" ref="AD309" si="751">E309+P309-Q309</f>
        <v>0</v>
      </c>
      <c r="AE309" s="283">
        <f t="shared" ref="AE309" si="752">F309+R309-S309</f>
        <v>0</v>
      </c>
      <c r="AF309" s="283">
        <f t="shared" ref="AF309" si="753">G309+T309-U309</f>
        <v>0</v>
      </c>
      <c r="AG309" s="283">
        <f t="shared" ref="AG309" si="754">H309+V309-W309</f>
        <v>1.8</v>
      </c>
      <c r="AH309" s="283">
        <f t="shared" ref="AH309" si="755">I309+X309-Y309</f>
        <v>0</v>
      </c>
      <c r="AI309" s="283">
        <f t="shared" ref="AI309" si="756">J309+Z309</f>
        <v>0</v>
      </c>
    </row>
    <row r="310" spans="1:35" ht="15.75" customHeight="1" x14ac:dyDescent="0.25">
      <c r="A310" s="17" t="s">
        <v>52</v>
      </c>
      <c r="B310" s="73" t="s">
        <v>281</v>
      </c>
      <c r="C310" s="236">
        <f t="shared" si="631"/>
        <v>1058.8980000000001</v>
      </c>
      <c r="D310" s="129">
        <f t="shared" ref="D310:S311" si="757">D311</f>
        <v>1002.9</v>
      </c>
      <c r="E310" s="129">
        <f t="shared" si="757"/>
        <v>0</v>
      </c>
      <c r="F310" s="129">
        <f t="shared" si="757"/>
        <v>50.752000000000002</v>
      </c>
      <c r="G310" s="129">
        <f t="shared" si="757"/>
        <v>0</v>
      </c>
      <c r="H310" s="129">
        <f t="shared" si="757"/>
        <v>5</v>
      </c>
      <c r="I310" s="129">
        <f t="shared" si="757"/>
        <v>0</v>
      </c>
      <c r="J310" s="129">
        <f t="shared" si="757"/>
        <v>0.246</v>
      </c>
      <c r="K310" s="136">
        <f t="shared" si="632"/>
        <v>0</v>
      </c>
      <c r="L310" s="197">
        <f t="shared" si="633"/>
        <v>0</v>
      </c>
      <c r="M310" s="197">
        <f t="shared" si="634"/>
        <v>0</v>
      </c>
      <c r="N310" s="129">
        <f t="shared" si="757"/>
        <v>0</v>
      </c>
      <c r="O310" s="129">
        <f t="shared" si="757"/>
        <v>0</v>
      </c>
      <c r="P310" s="129">
        <f t="shared" si="757"/>
        <v>0</v>
      </c>
      <c r="Q310" s="129">
        <f t="shared" si="757"/>
        <v>0</v>
      </c>
      <c r="R310" s="129">
        <f t="shared" si="757"/>
        <v>0</v>
      </c>
      <c r="S310" s="129">
        <f t="shared" si="757"/>
        <v>0</v>
      </c>
      <c r="T310" s="129">
        <f t="shared" ref="T310:AA310" si="758">T311</f>
        <v>0</v>
      </c>
      <c r="U310" s="129">
        <f t="shared" si="758"/>
        <v>0</v>
      </c>
      <c r="V310" s="129">
        <f t="shared" si="758"/>
        <v>0</v>
      </c>
      <c r="W310" s="129">
        <f t="shared" si="758"/>
        <v>0</v>
      </c>
      <c r="X310" s="129">
        <f t="shared" si="758"/>
        <v>0</v>
      </c>
      <c r="Y310" s="129">
        <f t="shared" si="758"/>
        <v>0</v>
      </c>
      <c r="Z310" s="129">
        <f t="shared" si="758"/>
        <v>0</v>
      </c>
      <c r="AA310" s="129">
        <f t="shared" si="758"/>
        <v>0</v>
      </c>
      <c r="AB310" s="291">
        <f>AB311</f>
        <v>1058.8980000000001</v>
      </c>
      <c r="AC310" s="282">
        <f t="shared" ref="AC310:AI310" si="759">AC311</f>
        <v>1002.9</v>
      </c>
      <c r="AD310" s="282">
        <f t="shared" si="759"/>
        <v>0</v>
      </c>
      <c r="AE310" s="282">
        <f t="shared" si="759"/>
        <v>50.752000000000002</v>
      </c>
      <c r="AF310" s="282">
        <f t="shared" si="759"/>
        <v>0</v>
      </c>
      <c r="AG310" s="282">
        <f t="shared" si="759"/>
        <v>5</v>
      </c>
      <c r="AH310" s="282">
        <f t="shared" si="759"/>
        <v>0</v>
      </c>
      <c r="AI310" s="282">
        <f t="shared" si="759"/>
        <v>0.246</v>
      </c>
    </row>
    <row r="311" spans="1:35" ht="15.75" customHeight="1" x14ac:dyDescent="0.25">
      <c r="A311" s="18"/>
      <c r="B311" s="12" t="s">
        <v>467</v>
      </c>
      <c r="C311" s="238">
        <f t="shared" si="631"/>
        <v>1058.8980000000001</v>
      </c>
      <c r="D311" s="198">
        <v>1002.9</v>
      </c>
      <c r="E311" s="128"/>
      <c r="F311" s="128">
        <f t="shared" si="757"/>
        <v>50.752000000000002</v>
      </c>
      <c r="G311" s="128"/>
      <c r="H311" s="198">
        <v>5</v>
      </c>
      <c r="I311" s="128"/>
      <c r="J311" s="131">
        <f>'4 priedas_ nepanaudotos lėšos'!C106</f>
        <v>0.246</v>
      </c>
      <c r="K311" s="136">
        <f t="shared" si="632"/>
        <v>0</v>
      </c>
      <c r="L311" s="197">
        <f t="shared" si="633"/>
        <v>0</v>
      </c>
      <c r="M311" s="197">
        <f t="shared" si="634"/>
        <v>0</v>
      </c>
      <c r="N311" s="198"/>
      <c r="O311" s="198"/>
      <c r="P311" s="128"/>
      <c r="Q311" s="128"/>
      <c r="R311" s="128">
        <f t="shared" ref="R311:S311" si="760">R312</f>
        <v>0</v>
      </c>
      <c r="S311" s="128">
        <f t="shared" si="760"/>
        <v>0</v>
      </c>
      <c r="T311" s="128"/>
      <c r="U311" s="128"/>
      <c r="V311" s="198"/>
      <c r="W311" s="198"/>
      <c r="X311" s="128"/>
      <c r="Y311" s="128"/>
      <c r="Z311" s="131">
        <f>'4 priedas_ nepanaudotos lėšos'!J106</f>
        <v>0</v>
      </c>
      <c r="AA311" s="131">
        <f>'4 priedas_ nepanaudotos lėšos'!K106</f>
        <v>0</v>
      </c>
      <c r="AB311" s="302">
        <f>AC311+AD311+AE311+AF311+AG311+AH311+AI311</f>
        <v>1058.8980000000001</v>
      </c>
      <c r="AC311" s="283">
        <f t="shared" ref="AC311:AC312" si="761">D311+N311-O311</f>
        <v>1002.9</v>
      </c>
      <c r="AD311" s="283">
        <f t="shared" ref="AD311:AD312" si="762">E311+P311-Q311</f>
        <v>0</v>
      </c>
      <c r="AE311" s="283">
        <f t="shared" ref="AE311:AE312" si="763">F311+R311-S311</f>
        <v>50.752000000000002</v>
      </c>
      <c r="AF311" s="283">
        <f t="shared" ref="AF311:AF312" si="764">G311+T311-U311</f>
        <v>0</v>
      </c>
      <c r="AG311" s="283">
        <f t="shared" ref="AG311:AG312" si="765">H311+V311-W311</f>
        <v>5</v>
      </c>
      <c r="AH311" s="283">
        <f t="shared" ref="AH311:AH312" si="766">I311+X311-Y311</f>
        <v>0</v>
      </c>
      <c r="AI311" s="283">
        <f t="shared" ref="AI311:AI312" si="767">J311+Z311</f>
        <v>0.246</v>
      </c>
    </row>
    <row r="312" spans="1:35" ht="15.75" customHeight="1" x14ac:dyDescent="0.25">
      <c r="A312" s="18"/>
      <c r="B312" s="21" t="s">
        <v>329</v>
      </c>
      <c r="C312" s="139">
        <f t="shared" si="631"/>
        <v>50.752000000000002</v>
      </c>
      <c r="D312" s="141"/>
      <c r="E312" s="141"/>
      <c r="F312" s="208">
        <v>50.752000000000002</v>
      </c>
      <c r="G312" s="141"/>
      <c r="H312" s="141"/>
      <c r="I312" s="141"/>
      <c r="J312" s="132"/>
      <c r="K312" s="136">
        <f t="shared" si="632"/>
        <v>0</v>
      </c>
      <c r="L312" s="197">
        <f t="shared" si="633"/>
        <v>0</v>
      </c>
      <c r="M312" s="197">
        <f t="shared" si="634"/>
        <v>0</v>
      </c>
      <c r="N312" s="141"/>
      <c r="O312" s="141"/>
      <c r="P312" s="141"/>
      <c r="Q312" s="141"/>
      <c r="R312" s="208"/>
      <c r="S312" s="208"/>
      <c r="T312" s="141"/>
      <c r="U312" s="141"/>
      <c r="V312" s="141"/>
      <c r="W312" s="141"/>
      <c r="X312" s="141"/>
      <c r="Y312" s="141"/>
      <c r="Z312" s="132"/>
      <c r="AA312" s="132"/>
      <c r="AB312" s="298">
        <f>AC312+AD312+AE312+AF312+AG312+AH312+AI312</f>
        <v>50.752000000000002</v>
      </c>
      <c r="AC312" s="283">
        <f t="shared" si="761"/>
        <v>0</v>
      </c>
      <c r="AD312" s="283">
        <f t="shared" si="762"/>
        <v>0</v>
      </c>
      <c r="AE312" s="283">
        <f t="shared" si="763"/>
        <v>50.752000000000002</v>
      </c>
      <c r="AF312" s="283">
        <f t="shared" si="764"/>
        <v>0</v>
      </c>
      <c r="AG312" s="283">
        <f t="shared" si="765"/>
        <v>0</v>
      </c>
      <c r="AH312" s="283">
        <f t="shared" si="766"/>
        <v>0</v>
      </c>
      <c r="AI312" s="283">
        <f t="shared" si="767"/>
        <v>0</v>
      </c>
    </row>
    <row r="313" spans="1:35" ht="15.75" customHeight="1" x14ac:dyDescent="0.25">
      <c r="A313" s="17" t="s">
        <v>44</v>
      </c>
      <c r="B313" s="73" t="s">
        <v>280</v>
      </c>
      <c r="C313" s="236">
        <f t="shared" si="631"/>
        <v>467.35262</v>
      </c>
      <c r="D313" s="129">
        <f t="shared" ref="D313:AA313" si="768">D314</f>
        <v>406</v>
      </c>
      <c r="E313" s="129">
        <f t="shared" si="768"/>
        <v>0</v>
      </c>
      <c r="F313" s="129">
        <f t="shared" si="768"/>
        <v>0</v>
      </c>
      <c r="G313" s="129">
        <f t="shared" si="768"/>
        <v>0</v>
      </c>
      <c r="H313" s="129">
        <f t="shared" si="768"/>
        <v>47.3</v>
      </c>
      <c r="I313" s="129">
        <f t="shared" si="768"/>
        <v>0</v>
      </c>
      <c r="J313" s="129">
        <f t="shared" si="768"/>
        <v>14.052619999999999</v>
      </c>
      <c r="K313" s="136">
        <f t="shared" si="632"/>
        <v>0</v>
      </c>
      <c r="L313" s="197">
        <f t="shared" si="633"/>
        <v>0</v>
      </c>
      <c r="M313" s="197">
        <f t="shared" si="634"/>
        <v>0</v>
      </c>
      <c r="N313" s="129">
        <f t="shared" si="768"/>
        <v>0</v>
      </c>
      <c r="O313" s="129">
        <f t="shared" si="768"/>
        <v>0</v>
      </c>
      <c r="P313" s="129">
        <f t="shared" si="768"/>
        <v>0</v>
      </c>
      <c r="Q313" s="129">
        <f t="shared" si="768"/>
        <v>0</v>
      </c>
      <c r="R313" s="129">
        <f t="shared" si="768"/>
        <v>0</v>
      </c>
      <c r="S313" s="129">
        <f t="shared" si="768"/>
        <v>0</v>
      </c>
      <c r="T313" s="129">
        <f t="shared" si="768"/>
        <v>0</v>
      </c>
      <c r="U313" s="129">
        <f t="shared" si="768"/>
        <v>0</v>
      </c>
      <c r="V313" s="129">
        <f t="shared" si="768"/>
        <v>0</v>
      </c>
      <c r="W313" s="129">
        <f t="shared" si="768"/>
        <v>0</v>
      </c>
      <c r="X313" s="129">
        <f t="shared" si="768"/>
        <v>0</v>
      </c>
      <c r="Y313" s="129">
        <f t="shared" si="768"/>
        <v>0</v>
      </c>
      <c r="Z313" s="129">
        <f t="shared" si="768"/>
        <v>0</v>
      </c>
      <c r="AA313" s="129">
        <f t="shared" si="768"/>
        <v>0</v>
      </c>
      <c r="AB313" s="216">
        <f>AB314</f>
        <v>467.35262</v>
      </c>
      <c r="AC313" s="282">
        <f t="shared" ref="AC313:AI313" si="769">AC314</f>
        <v>406</v>
      </c>
      <c r="AD313" s="282">
        <f t="shared" si="769"/>
        <v>0</v>
      </c>
      <c r="AE313" s="282">
        <f t="shared" si="769"/>
        <v>0</v>
      </c>
      <c r="AF313" s="282">
        <f t="shared" si="769"/>
        <v>0</v>
      </c>
      <c r="AG313" s="282">
        <f t="shared" si="769"/>
        <v>47.3</v>
      </c>
      <c r="AH313" s="282">
        <f t="shared" si="769"/>
        <v>0</v>
      </c>
      <c r="AI313" s="282">
        <f t="shared" si="769"/>
        <v>14.052619999999999</v>
      </c>
    </row>
    <row r="314" spans="1:35" ht="15.75" customHeight="1" x14ac:dyDescent="0.25">
      <c r="A314" s="18"/>
      <c r="B314" s="12" t="s">
        <v>462</v>
      </c>
      <c r="C314" s="237">
        <f t="shared" si="631"/>
        <v>467.35262</v>
      </c>
      <c r="D314" s="198">
        <v>406</v>
      </c>
      <c r="E314" s="128"/>
      <c r="F314" s="128"/>
      <c r="G314" s="128"/>
      <c r="H314" s="198">
        <v>47.3</v>
      </c>
      <c r="I314" s="128"/>
      <c r="J314" s="131">
        <f>'4 priedas_ nepanaudotos lėšos'!C108</f>
        <v>14.052619999999999</v>
      </c>
      <c r="K314" s="136">
        <f t="shared" si="632"/>
        <v>0</v>
      </c>
      <c r="L314" s="197">
        <f t="shared" si="633"/>
        <v>0</v>
      </c>
      <c r="M314" s="197">
        <f t="shared" si="634"/>
        <v>0</v>
      </c>
      <c r="N314" s="198"/>
      <c r="O314" s="198"/>
      <c r="P314" s="128"/>
      <c r="Q314" s="128"/>
      <c r="R314" s="128"/>
      <c r="S314" s="128"/>
      <c r="T314" s="128"/>
      <c r="U314" s="128"/>
      <c r="V314" s="198"/>
      <c r="W314" s="198"/>
      <c r="X314" s="128"/>
      <c r="Y314" s="128"/>
      <c r="Z314" s="131">
        <f>'4 priedas_ nepanaudotos lėšos'!J108</f>
        <v>0</v>
      </c>
      <c r="AA314" s="131">
        <f>'4 priedas_ nepanaudotos lėšos'!K108</f>
        <v>0</v>
      </c>
      <c r="AB314" s="214">
        <f>AC314+AD314+AE314+AF314+AG314+AH314+AI314</f>
        <v>467.35262</v>
      </c>
      <c r="AC314" s="283">
        <f t="shared" ref="AC314" si="770">D314+N314-O314</f>
        <v>406</v>
      </c>
      <c r="AD314" s="283">
        <f t="shared" ref="AD314" si="771">E314+P314-Q314</f>
        <v>0</v>
      </c>
      <c r="AE314" s="283">
        <f t="shared" ref="AE314" si="772">F314+R314-S314</f>
        <v>0</v>
      </c>
      <c r="AF314" s="283">
        <f t="shared" ref="AF314" si="773">G314+T314-U314</f>
        <v>0</v>
      </c>
      <c r="AG314" s="283">
        <f t="shared" ref="AG314" si="774">H314+V314-W314</f>
        <v>47.3</v>
      </c>
      <c r="AH314" s="283">
        <f t="shared" ref="AH314" si="775">I314+X314-Y314</f>
        <v>0</v>
      </c>
      <c r="AI314" s="283">
        <f t="shared" ref="AI314" si="776">J314+Z314</f>
        <v>14.052619999999999</v>
      </c>
    </row>
    <row r="315" spans="1:35" ht="15.75" customHeight="1" x14ac:dyDescent="0.25">
      <c r="A315" s="17" t="s">
        <v>45</v>
      </c>
      <c r="B315" s="73" t="s">
        <v>337</v>
      </c>
      <c r="C315" s="236">
        <f t="shared" si="631"/>
        <v>278.20100000000002</v>
      </c>
      <c r="D315" s="129">
        <f t="shared" ref="D315:AA315" si="777">D316</f>
        <v>220.3</v>
      </c>
      <c r="E315" s="129">
        <f t="shared" si="777"/>
        <v>0</v>
      </c>
      <c r="F315" s="129">
        <f t="shared" si="777"/>
        <v>52.901000000000003</v>
      </c>
      <c r="G315" s="129">
        <f t="shared" si="777"/>
        <v>0</v>
      </c>
      <c r="H315" s="129">
        <f t="shared" si="777"/>
        <v>5</v>
      </c>
      <c r="I315" s="129">
        <f t="shared" si="777"/>
        <v>0</v>
      </c>
      <c r="J315" s="129">
        <f t="shared" si="777"/>
        <v>0</v>
      </c>
      <c r="K315" s="136">
        <f t="shared" si="632"/>
        <v>0</v>
      </c>
      <c r="L315" s="197">
        <f t="shared" si="633"/>
        <v>0</v>
      </c>
      <c r="M315" s="197">
        <f t="shared" si="634"/>
        <v>0</v>
      </c>
      <c r="N315" s="129">
        <f t="shared" si="777"/>
        <v>0</v>
      </c>
      <c r="O315" s="129">
        <f t="shared" si="777"/>
        <v>0</v>
      </c>
      <c r="P315" s="129">
        <f t="shared" si="777"/>
        <v>0</v>
      </c>
      <c r="Q315" s="129">
        <f t="shared" si="777"/>
        <v>0</v>
      </c>
      <c r="R315" s="129">
        <f t="shared" si="777"/>
        <v>0</v>
      </c>
      <c r="S315" s="129">
        <f t="shared" si="777"/>
        <v>0</v>
      </c>
      <c r="T315" s="129">
        <f t="shared" si="777"/>
        <v>0</v>
      </c>
      <c r="U315" s="129">
        <f t="shared" si="777"/>
        <v>0</v>
      </c>
      <c r="V315" s="129">
        <f t="shared" si="777"/>
        <v>0</v>
      </c>
      <c r="W315" s="129">
        <f t="shared" si="777"/>
        <v>0</v>
      </c>
      <c r="X315" s="129">
        <f t="shared" si="777"/>
        <v>0</v>
      </c>
      <c r="Y315" s="129">
        <f t="shared" si="777"/>
        <v>0</v>
      </c>
      <c r="Z315" s="129">
        <f t="shared" si="777"/>
        <v>0</v>
      </c>
      <c r="AA315" s="129">
        <f t="shared" si="777"/>
        <v>0</v>
      </c>
      <c r="AB315" s="291">
        <f>AB316</f>
        <v>278.20100000000002</v>
      </c>
      <c r="AC315" s="282">
        <f t="shared" ref="AC315:AI315" si="778">AC316</f>
        <v>220.3</v>
      </c>
      <c r="AD315" s="282">
        <f t="shared" si="778"/>
        <v>0</v>
      </c>
      <c r="AE315" s="282">
        <f t="shared" si="778"/>
        <v>52.901000000000003</v>
      </c>
      <c r="AF315" s="282">
        <f t="shared" si="778"/>
        <v>0</v>
      </c>
      <c r="AG315" s="282">
        <f t="shared" si="778"/>
        <v>5</v>
      </c>
      <c r="AH315" s="282">
        <f t="shared" si="778"/>
        <v>0</v>
      </c>
      <c r="AI315" s="282">
        <f t="shared" si="778"/>
        <v>0</v>
      </c>
    </row>
    <row r="316" spans="1:35" ht="15.75" customHeight="1" x14ac:dyDescent="0.25">
      <c r="A316" s="18"/>
      <c r="B316" s="12" t="s">
        <v>468</v>
      </c>
      <c r="C316" s="238">
        <f t="shared" si="631"/>
        <v>278.20100000000002</v>
      </c>
      <c r="D316" s="198">
        <v>220.3</v>
      </c>
      <c r="E316" s="128"/>
      <c r="F316" s="128">
        <f>F319+F318+F317</f>
        <v>52.901000000000003</v>
      </c>
      <c r="G316" s="128"/>
      <c r="H316" s="198">
        <v>5</v>
      </c>
      <c r="I316" s="128"/>
      <c r="J316" s="131">
        <f>'4 priedas_ nepanaudotos lėšos'!C110</f>
        <v>0</v>
      </c>
      <c r="K316" s="136">
        <f t="shared" si="632"/>
        <v>0</v>
      </c>
      <c r="L316" s="197">
        <f t="shared" si="633"/>
        <v>0</v>
      </c>
      <c r="M316" s="197">
        <f t="shared" si="634"/>
        <v>0</v>
      </c>
      <c r="N316" s="198"/>
      <c r="O316" s="198"/>
      <c r="P316" s="128"/>
      <c r="Q316" s="128"/>
      <c r="R316" s="128">
        <f>R319+R318+R317</f>
        <v>0</v>
      </c>
      <c r="S316" s="128">
        <f>S319+S318+S317</f>
        <v>0</v>
      </c>
      <c r="T316" s="128"/>
      <c r="U316" s="128"/>
      <c r="V316" s="198"/>
      <c r="W316" s="198"/>
      <c r="X316" s="128"/>
      <c r="Y316" s="128"/>
      <c r="Z316" s="131">
        <f>'4 priedas_ nepanaudotos lėšos'!J110</f>
        <v>0</v>
      </c>
      <c r="AA316" s="131">
        <f>'4 priedas_ nepanaudotos lėšos'!K110</f>
        <v>0</v>
      </c>
      <c r="AB316" s="302">
        <f>AC316+AD316+AE316+AF316+AG316+AH316+AI316</f>
        <v>278.20100000000002</v>
      </c>
      <c r="AC316" s="283">
        <f t="shared" ref="AC316:AC319" si="779">D316+N316-O316</f>
        <v>220.3</v>
      </c>
      <c r="AD316" s="283">
        <f t="shared" ref="AD316:AD319" si="780">E316+P316-Q316</f>
        <v>0</v>
      </c>
      <c r="AE316" s="283">
        <f t="shared" ref="AE316:AE319" si="781">F316+R316-S316</f>
        <v>52.901000000000003</v>
      </c>
      <c r="AF316" s="283">
        <f t="shared" ref="AF316:AF319" si="782">G316+T316-U316</f>
        <v>0</v>
      </c>
      <c r="AG316" s="283">
        <f t="shared" ref="AG316:AG319" si="783">H316+V316-W316</f>
        <v>5</v>
      </c>
      <c r="AH316" s="283">
        <f t="shared" ref="AH316:AH319" si="784">I316+X316-Y316</f>
        <v>0</v>
      </c>
      <c r="AI316" s="283">
        <f t="shared" ref="AI316:AI319" si="785">J316+Z316</f>
        <v>0</v>
      </c>
    </row>
    <row r="317" spans="1:35" x14ac:dyDescent="0.25">
      <c r="A317" s="18"/>
      <c r="B317" s="19" t="s">
        <v>427</v>
      </c>
      <c r="C317" s="238">
        <f t="shared" si="631"/>
        <v>5.7</v>
      </c>
      <c r="D317" s="128"/>
      <c r="E317" s="128"/>
      <c r="F317" s="208">
        <v>5.7</v>
      </c>
      <c r="G317" s="128"/>
      <c r="H317" s="128"/>
      <c r="I317" s="128"/>
      <c r="J317" s="131"/>
      <c r="K317" s="136">
        <f t="shared" si="632"/>
        <v>0</v>
      </c>
      <c r="L317" s="197">
        <f t="shared" si="633"/>
        <v>0</v>
      </c>
      <c r="M317" s="197">
        <f t="shared" si="634"/>
        <v>0</v>
      </c>
      <c r="N317" s="128"/>
      <c r="O317" s="128"/>
      <c r="P317" s="128"/>
      <c r="Q317" s="128"/>
      <c r="R317" s="198"/>
      <c r="S317" s="198"/>
      <c r="T317" s="128"/>
      <c r="U317" s="128"/>
      <c r="V317" s="128"/>
      <c r="W317" s="128"/>
      <c r="X317" s="128"/>
      <c r="Y317" s="128"/>
      <c r="Z317" s="131"/>
      <c r="AA317" s="131"/>
      <c r="AB317" s="300">
        <f>AC317+AD317+AE317+AF317+AG317+AH317+AI317</f>
        <v>5.7</v>
      </c>
      <c r="AC317" s="283">
        <f t="shared" si="779"/>
        <v>0</v>
      </c>
      <c r="AD317" s="283">
        <f t="shared" si="780"/>
        <v>0</v>
      </c>
      <c r="AE317" s="283">
        <f t="shared" si="781"/>
        <v>5.7</v>
      </c>
      <c r="AF317" s="283">
        <f t="shared" si="782"/>
        <v>0</v>
      </c>
      <c r="AG317" s="283">
        <f t="shared" si="783"/>
        <v>0</v>
      </c>
      <c r="AH317" s="283">
        <f t="shared" si="784"/>
        <v>0</v>
      </c>
      <c r="AI317" s="283">
        <f t="shared" si="785"/>
        <v>0</v>
      </c>
    </row>
    <row r="318" spans="1:35" x14ac:dyDescent="0.25">
      <c r="A318" s="18"/>
      <c r="B318" s="19" t="s">
        <v>353</v>
      </c>
      <c r="C318" s="139">
        <f t="shared" si="631"/>
        <v>25.001000000000001</v>
      </c>
      <c r="D318" s="128"/>
      <c r="E318" s="128"/>
      <c r="F318" s="208">
        <v>25.001000000000001</v>
      </c>
      <c r="G318" s="128"/>
      <c r="H318" s="128"/>
      <c r="I318" s="128"/>
      <c r="J318" s="131"/>
      <c r="K318" s="136">
        <f t="shared" si="632"/>
        <v>0</v>
      </c>
      <c r="L318" s="197">
        <f t="shared" si="633"/>
        <v>0</v>
      </c>
      <c r="M318" s="197">
        <f t="shared" si="634"/>
        <v>0</v>
      </c>
      <c r="N318" s="128"/>
      <c r="O318" s="128"/>
      <c r="P318" s="128"/>
      <c r="Q318" s="128"/>
      <c r="R318" s="198"/>
      <c r="S318" s="198"/>
      <c r="T318" s="128"/>
      <c r="U318" s="128"/>
      <c r="V318" s="128"/>
      <c r="W318" s="128"/>
      <c r="X318" s="128"/>
      <c r="Y318" s="128"/>
      <c r="Z318" s="131"/>
      <c r="AA318" s="131"/>
      <c r="AB318" s="298">
        <f>AC318+AD318+AE318+AF318+AG318+AH318+AI318</f>
        <v>25.001000000000001</v>
      </c>
      <c r="AC318" s="283">
        <f t="shared" si="779"/>
        <v>0</v>
      </c>
      <c r="AD318" s="283">
        <f t="shared" si="780"/>
        <v>0</v>
      </c>
      <c r="AE318" s="283">
        <f t="shared" si="781"/>
        <v>25.001000000000001</v>
      </c>
      <c r="AF318" s="283">
        <f t="shared" si="782"/>
        <v>0</v>
      </c>
      <c r="AG318" s="283">
        <f t="shared" si="783"/>
        <v>0</v>
      </c>
      <c r="AH318" s="283">
        <f t="shared" si="784"/>
        <v>0</v>
      </c>
      <c r="AI318" s="283">
        <f t="shared" si="785"/>
        <v>0</v>
      </c>
    </row>
    <row r="319" spans="1:35" ht="15.75" customHeight="1" x14ac:dyDescent="0.25">
      <c r="A319" s="18"/>
      <c r="B319" s="21" t="s">
        <v>130</v>
      </c>
      <c r="C319" s="139">
        <f t="shared" si="631"/>
        <v>22.2</v>
      </c>
      <c r="D319" s="141"/>
      <c r="E319" s="141"/>
      <c r="F319" s="208">
        <v>22.2</v>
      </c>
      <c r="G319" s="141"/>
      <c r="H319" s="141"/>
      <c r="I319" s="141"/>
      <c r="J319" s="132"/>
      <c r="K319" s="136">
        <f t="shared" si="632"/>
        <v>0</v>
      </c>
      <c r="L319" s="197">
        <f t="shared" si="633"/>
        <v>0</v>
      </c>
      <c r="M319" s="197">
        <f t="shared" si="634"/>
        <v>0</v>
      </c>
      <c r="N319" s="141"/>
      <c r="O319" s="141"/>
      <c r="P319" s="141"/>
      <c r="Q319" s="141"/>
      <c r="R319" s="208"/>
      <c r="S319" s="208"/>
      <c r="T319" s="141"/>
      <c r="U319" s="141"/>
      <c r="V319" s="141"/>
      <c r="W319" s="141"/>
      <c r="X319" s="141"/>
      <c r="Y319" s="141"/>
      <c r="Z319" s="132"/>
      <c r="AA319" s="132"/>
      <c r="AB319" s="300">
        <f>AC319+AD319+AE319+AF319+AG319+AH319+AI319</f>
        <v>22.2</v>
      </c>
      <c r="AC319" s="283">
        <f t="shared" si="779"/>
        <v>0</v>
      </c>
      <c r="AD319" s="283">
        <f t="shared" si="780"/>
        <v>0</v>
      </c>
      <c r="AE319" s="283">
        <f t="shared" si="781"/>
        <v>22.2</v>
      </c>
      <c r="AF319" s="283">
        <f t="shared" si="782"/>
        <v>0</v>
      </c>
      <c r="AG319" s="283">
        <f t="shared" si="783"/>
        <v>0</v>
      </c>
      <c r="AH319" s="283">
        <f t="shared" si="784"/>
        <v>0</v>
      </c>
      <c r="AI319" s="283">
        <f t="shared" si="785"/>
        <v>0</v>
      </c>
    </row>
    <row r="320" spans="1:35" ht="15.75" customHeight="1" x14ac:dyDescent="0.25">
      <c r="A320" s="17" t="s">
        <v>46</v>
      </c>
      <c r="B320" s="73" t="s">
        <v>282</v>
      </c>
      <c r="C320" s="236">
        <f t="shared" si="631"/>
        <v>825.75200000000007</v>
      </c>
      <c r="D320" s="129">
        <f t="shared" ref="D320:AA320" si="786">D321</f>
        <v>706.1</v>
      </c>
      <c r="E320" s="129">
        <f t="shared" si="786"/>
        <v>0</v>
      </c>
      <c r="F320" s="129">
        <f t="shared" si="786"/>
        <v>29.1</v>
      </c>
      <c r="G320" s="129">
        <f t="shared" si="786"/>
        <v>0</v>
      </c>
      <c r="H320" s="129">
        <f t="shared" si="786"/>
        <v>81</v>
      </c>
      <c r="I320" s="129">
        <f t="shared" si="786"/>
        <v>0</v>
      </c>
      <c r="J320" s="129">
        <f t="shared" si="786"/>
        <v>9.5519999999999996</v>
      </c>
      <c r="K320" s="136">
        <f t="shared" si="632"/>
        <v>0</v>
      </c>
      <c r="L320" s="197">
        <f t="shared" si="633"/>
        <v>0</v>
      </c>
      <c r="M320" s="197">
        <f t="shared" si="634"/>
        <v>0</v>
      </c>
      <c r="N320" s="129">
        <f t="shared" si="786"/>
        <v>0</v>
      </c>
      <c r="O320" s="129">
        <f t="shared" si="786"/>
        <v>0</v>
      </c>
      <c r="P320" s="129">
        <f t="shared" si="786"/>
        <v>0</v>
      </c>
      <c r="Q320" s="129">
        <f t="shared" si="786"/>
        <v>0</v>
      </c>
      <c r="R320" s="129">
        <f t="shared" si="786"/>
        <v>0</v>
      </c>
      <c r="S320" s="129">
        <f t="shared" si="786"/>
        <v>0</v>
      </c>
      <c r="T320" s="129">
        <f t="shared" si="786"/>
        <v>0</v>
      </c>
      <c r="U320" s="129">
        <f t="shared" si="786"/>
        <v>0</v>
      </c>
      <c r="V320" s="129">
        <f t="shared" si="786"/>
        <v>0</v>
      </c>
      <c r="W320" s="129">
        <f t="shared" si="786"/>
        <v>0</v>
      </c>
      <c r="X320" s="129">
        <f t="shared" si="786"/>
        <v>0</v>
      </c>
      <c r="Y320" s="129">
        <f t="shared" si="786"/>
        <v>0</v>
      </c>
      <c r="Z320" s="129">
        <f t="shared" si="786"/>
        <v>0</v>
      </c>
      <c r="AA320" s="129">
        <f t="shared" si="786"/>
        <v>0</v>
      </c>
      <c r="AB320" s="291">
        <f>AB321</f>
        <v>825.75200000000007</v>
      </c>
      <c r="AC320" s="282">
        <f t="shared" ref="AC320:AI320" si="787">AC321</f>
        <v>706.1</v>
      </c>
      <c r="AD320" s="282">
        <f t="shared" si="787"/>
        <v>0</v>
      </c>
      <c r="AE320" s="282">
        <f t="shared" si="787"/>
        <v>29.1</v>
      </c>
      <c r="AF320" s="282">
        <f t="shared" si="787"/>
        <v>0</v>
      </c>
      <c r="AG320" s="282">
        <f t="shared" si="787"/>
        <v>81</v>
      </c>
      <c r="AH320" s="282">
        <f t="shared" si="787"/>
        <v>0</v>
      </c>
      <c r="AI320" s="282">
        <f t="shared" si="787"/>
        <v>9.5519999999999996</v>
      </c>
    </row>
    <row r="321" spans="1:35" ht="15.75" customHeight="1" x14ac:dyDescent="0.25">
      <c r="A321" s="18"/>
      <c r="B321" s="12" t="s">
        <v>468</v>
      </c>
      <c r="C321" s="237">
        <f t="shared" si="631"/>
        <v>825.75200000000007</v>
      </c>
      <c r="D321" s="198">
        <v>706.1</v>
      </c>
      <c r="E321" s="128"/>
      <c r="F321" s="128">
        <f>F322</f>
        <v>29.1</v>
      </c>
      <c r="G321" s="128"/>
      <c r="H321" s="198">
        <v>81</v>
      </c>
      <c r="I321" s="128"/>
      <c r="J321" s="131">
        <f>'4 priedas_ nepanaudotos lėšos'!C112</f>
        <v>9.5519999999999996</v>
      </c>
      <c r="K321" s="136">
        <f t="shared" si="632"/>
        <v>0</v>
      </c>
      <c r="L321" s="197">
        <f t="shared" si="633"/>
        <v>0</v>
      </c>
      <c r="M321" s="197">
        <f t="shared" si="634"/>
        <v>0</v>
      </c>
      <c r="N321" s="198"/>
      <c r="O321" s="198"/>
      <c r="P321" s="128"/>
      <c r="Q321" s="128"/>
      <c r="R321" s="128"/>
      <c r="S321" s="128"/>
      <c r="T321" s="128"/>
      <c r="U321" s="128"/>
      <c r="V321" s="198"/>
      <c r="W321" s="198"/>
      <c r="X321" s="128"/>
      <c r="Y321" s="128"/>
      <c r="Z321" s="131">
        <f>'4 priedas_ nepanaudotos lėšos'!J112</f>
        <v>0</v>
      </c>
      <c r="AA321" s="131">
        <f>'4 priedas_ nepanaudotos lėšos'!K112</f>
        <v>0</v>
      </c>
      <c r="AB321" s="292">
        <f>AC321+AD321+AE321+AF321+AG321+AH321+AI321</f>
        <v>825.75200000000007</v>
      </c>
      <c r="AC321" s="283">
        <f t="shared" ref="AC321:AC322" si="788">D321+N321-O321</f>
        <v>706.1</v>
      </c>
      <c r="AD321" s="283">
        <f t="shared" ref="AD321:AD322" si="789">E321+P321-Q321</f>
        <v>0</v>
      </c>
      <c r="AE321" s="283">
        <f t="shared" ref="AE321:AE322" si="790">F321+R321-S321</f>
        <v>29.1</v>
      </c>
      <c r="AF321" s="283">
        <f t="shared" ref="AF321:AF322" si="791">G321+T321-U321</f>
        <v>0</v>
      </c>
      <c r="AG321" s="283">
        <f t="shared" ref="AG321:AG322" si="792">H321+V321-W321</f>
        <v>81</v>
      </c>
      <c r="AH321" s="283">
        <f t="shared" ref="AH321:AH322" si="793">I321+X321-Y321</f>
        <v>0</v>
      </c>
      <c r="AI321" s="283">
        <f t="shared" ref="AI321:AI322" si="794">J321+Z321</f>
        <v>9.5519999999999996</v>
      </c>
    </row>
    <row r="322" spans="1:35" x14ac:dyDescent="0.25">
      <c r="A322" s="18"/>
      <c r="B322" s="19" t="s">
        <v>427</v>
      </c>
      <c r="C322" s="237">
        <f t="shared" si="631"/>
        <v>29.1</v>
      </c>
      <c r="D322" s="128"/>
      <c r="E322" s="128"/>
      <c r="F322" s="198">
        <v>29.1</v>
      </c>
      <c r="G322" s="128"/>
      <c r="H322" s="128"/>
      <c r="I322" s="128"/>
      <c r="J322" s="131"/>
      <c r="K322" s="136">
        <f t="shared" si="632"/>
        <v>0</v>
      </c>
      <c r="L322" s="197">
        <f t="shared" si="633"/>
        <v>0</v>
      </c>
      <c r="M322" s="197">
        <f t="shared" si="634"/>
        <v>0</v>
      </c>
      <c r="N322" s="128"/>
      <c r="O322" s="128"/>
      <c r="P322" s="128"/>
      <c r="Q322" s="128"/>
      <c r="R322" s="198"/>
      <c r="S322" s="198"/>
      <c r="T322" s="128"/>
      <c r="U322" s="128"/>
      <c r="V322" s="128"/>
      <c r="W322" s="128"/>
      <c r="X322" s="128"/>
      <c r="Y322" s="128"/>
      <c r="Z322" s="131"/>
      <c r="AA322" s="131"/>
      <c r="AB322" s="297">
        <f>AC322+AD322+AE322+AF322+AG322+AH322+AI322</f>
        <v>29.1</v>
      </c>
      <c r="AC322" s="283">
        <f t="shared" si="788"/>
        <v>0</v>
      </c>
      <c r="AD322" s="283">
        <f t="shared" si="789"/>
        <v>0</v>
      </c>
      <c r="AE322" s="283">
        <f t="shared" si="790"/>
        <v>29.1</v>
      </c>
      <c r="AF322" s="283">
        <f t="shared" si="791"/>
        <v>0</v>
      </c>
      <c r="AG322" s="283">
        <f t="shared" si="792"/>
        <v>0</v>
      </c>
      <c r="AH322" s="283">
        <f t="shared" si="793"/>
        <v>0</v>
      </c>
      <c r="AI322" s="283">
        <f t="shared" si="794"/>
        <v>0</v>
      </c>
    </row>
    <row r="323" spans="1:35" ht="15.75" customHeight="1" x14ac:dyDescent="0.25">
      <c r="A323" s="17" t="s">
        <v>47</v>
      </c>
      <c r="B323" s="73" t="s">
        <v>284</v>
      </c>
      <c r="C323" s="236">
        <f t="shared" si="631"/>
        <v>2256.7114799999999</v>
      </c>
      <c r="D323" s="129">
        <f t="shared" ref="D323:AA323" si="795">D324</f>
        <v>1179.2</v>
      </c>
      <c r="E323" s="129">
        <f t="shared" si="795"/>
        <v>832.2</v>
      </c>
      <c r="F323" s="129">
        <f t="shared" si="795"/>
        <v>70</v>
      </c>
      <c r="G323" s="129">
        <f t="shared" si="795"/>
        <v>0</v>
      </c>
      <c r="H323" s="129">
        <f t="shared" si="795"/>
        <v>150</v>
      </c>
      <c r="I323" s="129">
        <f t="shared" si="795"/>
        <v>0</v>
      </c>
      <c r="J323" s="129">
        <f t="shared" si="795"/>
        <v>25.31148</v>
      </c>
      <c r="K323" s="136">
        <f t="shared" si="632"/>
        <v>0</v>
      </c>
      <c r="L323" s="197">
        <f t="shared" si="633"/>
        <v>0</v>
      </c>
      <c r="M323" s="197">
        <f t="shared" si="634"/>
        <v>0</v>
      </c>
      <c r="N323" s="129">
        <f t="shared" si="795"/>
        <v>0</v>
      </c>
      <c r="O323" s="129">
        <f t="shared" si="795"/>
        <v>0</v>
      </c>
      <c r="P323" s="129">
        <f t="shared" si="795"/>
        <v>0</v>
      </c>
      <c r="Q323" s="129">
        <f t="shared" si="795"/>
        <v>0</v>
      </c>
      <c r="R323" s="129">
        <f t="shared" si="795"/>
        <v>0</v>
      </c>
      <c r="S323" s="129">
        <f t="shared" si="795"/>
        <v>0</v>
      </c>
      <c r="T323" s="129">
        <f t="shared" si="795"/>
        <v>0</v>
      </c>
      <c r="U323" s="129">
        <f t="shared" si="795"/>
        <v>0</v>
      </c>
      <c r="V323" s="129">
        <f t="shared" si="795"/>
        <v>0</v>
      </c>
      <c r="W323" s="129">
        <f t="shared" si="795"/>
        <v>0</v>
      </c>
      <c r="X323" s="129">
        <f t="shared" si="795"/>
        <v>0</v>
      </c>
      <c r="Y323" s="129">
        <f t="shared" si="795"/>
        <v>0</v>
      </c>
      <c r="Z323" s="129">
        <f t="shared" si="795"/>
        <v>0</v>
      </c>
      <c r="AA323" s="129">
        <f t="shared" si="795"/>
        <v>0</v>
      </c>
      <c r="AB323" s="216">
        <f>AB324</f>
        <v>2256.7114799999999</v>
      </c>
      <c r="AC323" s="282">
        <f t="shared" ref="AC323:AI323" si="796">AC324</f>
        <v>1179.2</v>
      </c>
      <c r="AD323" s="282">
        <f t="shared" si="796"/>
        <v>832.2</v>
      </c>
      <c r="AE323" s="282">
        <f t="shared" si="796"/>
        <v>70</v>
      </c>
      <c r="AF323" s="282">
        <f t="shared" si="796"/>
        <v>0</v>
      </c>
      <c r="AG323" s="282">
        <f t="shared" si="796"/>
        <v>150</v>
      </c>
      <c r="AH323" s="282">
        <f t="shared" si="796"/>
        <v>0</v>
      </c>
      <c r="AI323" s="282">
        <f t="shared" si="796"/>
        <v>25.31148</v>
      </c>
    </row>
    <row r="324" spans="1:35" ht="15.75" customHeight="1" x14ac:dyDescent="0.25">
      <c r="A324" s="18"/>
      <c r="B324" s="12" t="s">
        <v>468</v>
      </c>
      <c r="C324" s="237">
        <f t="shared" si="631"/>
        <v>2256.7114799999999</v>
      </c>
      <c r="D324" s="198">
        <v>1179.2</v>
      </c>
      <c r="E324" s="128">
        <f>E325+E326</f>
        <v>832.2</v>
      </c>
      <c r="F324" s="128">
        <f>F328+F330+F329+F327</f>
        <v>70</v>
      </c>
      <c r="G324" s="128"/>
      <c r="H324" s="198">
        <v>150</v>
      </c>
      <c r="I324" s="128"/>
      <c r="J324" s="131">
        <f>'4 priedas_ nepanaudotos lėšos'!C114</f>
        <v>25.31148</v>
      </c>
      <c r="K324" s="136">
        <f t="shared" si="632"/>
        <v>0</v>
      </c>
      <c r="L324" s="197">
        <f t="shared" si="633"/>
        <v>0</v>
      </c>
      <c r="M324" s="197">
        <f t="shared" si="634"/>
        <v>0</v>
      </c>
      <c r="N324" s="198"/>
      <c r="O324" s="198"/>
      <c r="P324" s="128">
        <f>P325+P326</f>
        <v>0</v>
      </c>
      <c r="Q324" s="128">
        <f>Q325+Q326</f>
        <v>0</v>
      </c>
      <c r="R324" s="128">
        <f>R328+R330+R329+R327</f>
        <v>0</v>
      </c>
      <c r="S324" s="128">
        <f>S328+S330+S329+S327</f>
        <v>0</v>
      </c>
      <c r="T324" s="128"/>
      <c r="U324" s="128"/>
      <c r="V324" s="198"/>
      <c r="W324" s="198"/>
      <c r="X324" s="128"/>
      <c r="Y324" s="128"/>
      <c r="Z324" s="131">
        <f>'4 priedas_ nepanaudotos lėšos'!J114</f>
        <v>0</v>
      </c>
      <c r="AA324" s="131">
        <f>'4 priedas_ nepanaudotos lėšos'!K114</f>
        <v>0</v>
      </c>
      <c r="AB324" s="140">
        <f t="shared" ref="AB324:AB330" si="797">AC324+AD324+AE324+AF324+AG324+AH324+AI324</f>
        <v>2256.7114799999999</v>
      </c>
      <c r="AC324" s="283">
        <f t="shared" ref="AC324:AC326" si="798">D324+N324-O324</f>
        <v>1179.2</v>
      </c>
      <c r="AD324" s="283">
        <f t="shared" ref="AD324:AD326" si="799">E324+P324-Q324</f>
        <v>832.2</v>
      </c>
      <c r="AE324" s="283">
        <f t="shared" ref="AE324:AE326" si="800">F324+R324-S324</f>
        <v>70</v>
      </c>
      <c r="AF324" s="283">
        <f t="shared" ref="AF324:AF326" si="801">G324+T324-U324</f>
        <v>0</v>
      </c>
      <c r="AG324" s="283">
        <f t="shared" ref="AG324:AG326" si="802">H324+V324-W324</f>
        <v>150</v>
      </c>
      <c r="AH324" s="283">
        <f t="shared" ref="AH324:AH326" si="803">I324+X324-Y324</f>
        <v>0</v>
      </c>
      <c r="AI324" s="283">
        <f t="shared" ref="AI324:AI326" si="804">J324+Z324</f>
        <v>25.31148</v>
      </c>
    </row>
    <row r="325" spans="1:35" x14ac:dyDescent="0.25">
      <c r="A325" s="18"/>
      <c r="B325" s="19" t="s">
        <v>354</v>
      </c>
      <c r="C325" s="139">
        <f t="shared" si="631"/>
        <v>677</v>
      </c>
      <c r="D325" s="141"/>
      <c r="E325" s="208">
        <v>677</v>
      </c>
      <c r="F325" s="141"/>
      <c r="G325" s="141"/>
      <c r="H325" s="141"/>
      <c r="I325" s="141"/>
      <c r="J325" s="132"/>
      <c r="K325" s="136">
        <f t="shared" si="632"/>
        <v>0</v>
      </c>
      <c r="L325" s="197">
        <f t="shared" si="633"/>
        <v>0</v>
      </c>
      <c r="M325" s="197">
        <f t="shared" si="634"/>
        <v>0</v>
      </c>
      <c r="N325" s="141"/>
      <c r="O325" s="141"/>
      <c r="P325" s="208"/>
      <c r="Q325" s="208"/>
      <c r="R325" s="141"/>
      <c r="S325" s="141"/>
      <c r="T325" s="141"/>
      <c r="U325" s="141"/>
      <c r="V325" s="141"/>
      <c r="W325" s="141"/>
      <c r="X325" s="141"/>
      <c r="Y325" s="141"/>
      <c r="Z325" s="132"/>
      <c r="AA325" s="132"/>
      <c r="AB325" s="300">
        <f t="shared" si="797"/>
        <v>677</v>
      </c>
      <c r="AC325" s="283">
        <f t="shared" si="798"/>
        <v>0</v>
      </c>
      <c r="AD325" s="283">
        <f t="shared" si="799"/>
        <v>677</v>
      </c>
      <c r="AE325" s="283">
        <f t="shared" si="800"/>
        <v>0</v>
      </c>
      <c r="AF325" s="283">
        <f t="shared" si="801"/>
        <v>0</v>
      </c>
      <c r="AG325" s="283">
        <f t="shared" si="802"/>
        <v>0</v>
      </c>
      <c r="AH325" s="283">
        <f t="shared" si="803"/>
        <v>0</v>
      </c>
      <c r="AI325" s="283">
        <f t="shared" si="804"/>
        <v>0</v>
      </c>
    </row>
    <row r="326" spans="1:35" ht="26.25" x14ac:dyDescent="0.25">
      <c r="A326" s="18"/>
      <c r="B326" s="19" t="s">
        <v>355</v>
      </c>
      <c r="C326" s="139">
        <f t="shared" si="631"/>
        <v>155.19999999999999</v>
      </c>
      <c r="D326" s="141"/>
      <c r="E326" s="208">
        <v>155.19999999999999</v>
      </c>
      <c r="F326" s="141"/>
      <c r="G326" s="141"/>
      <c r="H326" s="141"/>
      <c r="I326" s="141"/>
      <c r="J326" s="132"/>
      <c r="K326" s="136">
        <f t="shared" si="632"/>
        <v>0</v>
      </c>
      <c r="L326" s="197">
        <f t="shared" si="633"/>
        <v>0</v>
      </c>
      <c r="M326" s="197">
        <f t="shared" si="634"/>
        <v>0</v>
      </c>
      <c r="N326" s="141"/>
      <c r="O326" s="141"/>
      <c r="P326" s="208"/>
      <c r="Q326" s="208"/>
      <c r="R326" s="141"/>
      <c r="S326" s="141"/>
      <c r="T326" s="141"/>
      <c r="U326" s="141"/>
      <c r="V326" s="141"/>
      <c r="W326" s="141"/>
      <c r="X326" s="141"/>
      <c r="Y326" s="141"/>
      <c r="Z326" s="132"/>
      <c r="AA326" s="132"/>
      <c r="AB326" s="300">
        <f t="shared" si="797"/>
        <v>155.19999999999999</v>
      </c>
      <c r="AC326" s="283">
        <f t="shared" si="798"/>
        <v>0</v>
      </c>
      <c r="AD326" s="283">
        <f t="shared" si="799"/>
        <v>155.19999999999999</v>
      </c>
      <c r="AE326" s="283">
        <f t="shared" si="800"/>
        <v>0</v>
      </c>
      <c r="AF326" s="283">
        <f t="shared" si="801"/>
        <v>0</v>
      </c>
      <c r="AG326" s="283">
        <f t="shared" si="802"/>
        <v>0</v>
      </c>
      <c r="AH326" s="283">
        <f t="shared" si="803"/>
        <v>0</v>
      </c>
      <c r="AI326" s="283">
        <f t="shared" si="804"/>
        <v>0</v>
      </c>
    </row>
    <row r="327" spans="1:35" ht="15.75" hidden="1" customHeight="1" x14ac:dyDescent="0.25">
      <c r="A327" s="18"/>
      <c r="B327" s="19" t="s">
        <v>345</v>
      </c>
      <c r="C327" s="139">
        <f t="shared" si="631"/>
        <v>0</v>
      </c>
      <c r="D327" s="141"/>
      <c r="E327" s="141"/>
      <c r="F327" s="141"/>
      <c r="G327" s="141"/>
      <c r="H327" s="141"/>
      <c r="I327" s="141"/>
      <c r="J327" s="132"/>
      <c r="K327" s="136">
        <f t="shared" si="632"/>
        <v>0</v>
      </c>
      <c r="L327" s="197">
        <f t="shared" si="633"/>
        <v>0</v>
      </c>
      <c r="M327" s="197">
        <f t="shared" si="634"/>
        <v>0</v>
      </c>
      <c r="N327" s="141"/>
      <c r="O327" s="141"/>
      <c r="P327" s="141"/>
      <c r="Q327" s="141"/>
      <c r="R327" s="141"/>
      <c r="S327" s="141"/>
      <c r="T327" s="141"/>
      <c r="U327" s="141"/>
      <c r="V327" s="141"/>
      <c r="W327" s="141"/>
      <c r="X327" s="141"/>
      <c r="Y327" s="141"/>
      <c r="Z327" s="132"/>
      <c r="AA327" s="132"/>
      <c r="AB327" s="300">
        <f t="shared" si="797"/>
        <v>0</v>
      </c>
      <c r="AC327" s="284">
        <f>D327+N327</f>
        <v>0</v>
      </c>
      <c r="AD327" s="284">
        <f>E327+P327</f>
        <v>0</v>
      </c>
      <c r="AE327" s="284">
        <f t="shared" ref="AE327:AE330" si="805">F327+R327</f>
        <v>0</v>
      </c>
      <c r="AF327" s="284">
        <f>G327+T327</f>
        <v>0</v>
      </c>
      <c r="AG327" s="284">
        <f>H327+V327</f>
        <v>0</v>
      </c>
      <c r="AH327" s="284">
        <f>I327+X327</f>
        <v>0</v>
      </c>
      <c r="AI327" s="284">
        <f>J327+Z327</f>
        <v>0</v>
      </c>
    </row>
    <row r="328" spans="1:35" x14ac:dyDescent="0.25">
      <c r="A328" s="18"/>
      <c r="B328" s="19" t="s">
        <v>427</v>
      </c>
      <c r="C328" s="139">
        <f t="shared" si="631"/>
        <v>70</v>
      </c>
      <c r="D328" s="141"/>
      <c r="E328" s="141"/>
      <c r="F328" s="208">
        <v>70</v>
      </c>
      <c r="G328" s="141"/>
      <c r="H328" s="141"/>
      <c r="I328" s="141"/>
      <c r="J328" s="132"/>
      <c r="K328" s="136">
        <f t="shared" si="632"/>
        <v>0</v>
      </c>
      <c r="L328" s="197">
        <f t="shared" si="633"/>
        <v>0</v>
      </c>
      <c r="M328" s="197">
        <f t="shared" si="634"/>
        <v>0</v>
      </c>
      <c r="N328" s="141"/>
      <c r="O328" s="141"/>
      <c r="P328" s="141"/>
      <c r="Q328" s="141"/>
      <c r="R328" s="141"/>
      <c r="S328" s="141"/>
      <c r="T328" s="141"/>
      <c r="U328" s="141"/>
      <c r="V328" s="141"/>
      <c r="W328" s="141"/>
      <c r="X328" s="141"/>
      <c r="Y328" s="141"/>
      <c r="Z328" s="132"/>
      <c r="AA328" s="132"/>
      <c r="AB328" s="300">
        <f t="shared" si="797"/>
        <v>70</v>
      </c>
      <c r="AC328" s="283">
        <f t="shared" ref="AC328" si="806">D328+N328-O328</f>
        <v>0</v>
      </c>
      <c r="AD328" s="283">
        <f t="shared" ref="AD328" si="807">E328+P328-Q328</f>
        <v>0</v>
      </c>
      <c r="AE328" s="283">
        <f t="shared" ref="AE328" si="808">F328+R328-S328</f>
        <v>70</v>
      </c>
      <c r="AF328" s="283">
        <f t="shared" ref="AF328" si="809">G328+T328-U328</f>
        <v>0</v>
      </c>
      <c r="AG328" s="283">
        <f t="shared" ref="AG328" si="810">H328+V328-W328</f>
        <v>0</v>
      </c>
      <c r="AH328" s="283">
        <f t="shared" ref="AH328" si="811">I328+X328-Y328</f>
        <v>0</v>
      </c>
      <c r="AI328" s="283">
        <f t="shared" ref="AI328" si="812">J328+Z328</f>
        <v>0</v>
      </c>
    </row>
    <row r="329" spans="1:35" ht="39" hidden="1" x14ac:dyDescent="0.25">
      <c r="A329" s="18"/>
      <c r="B329" s="19" t="s">
        <v>336</v>
      </c>
      <c r="C329" s="139">
        <f t="shared" si="631"/>
        <v>0</v>
      </c>
      <c r="D329" s="141"/>
      <c r="E329" s="141"/>
      <c r="F329" s="141"/>
      <c r="G329" s="141"/>
      <c r="H329" s="141"/>
      <c r="I329" s="141"/>
      <c r="J329" s="132"/>
      <c r="K329" s="136">
        <f t="shared" si="632"/>
        <v>0</v>
      </c>
      <c r="L329" s="197">
        <f t="shared" si="633"/>
        <v>0</v>
      </c>
      <c r="M329" s="197">
        <f t="shared" si="634"/>
        <v>0</v>
      </c>
      <c r="N329" s="141"/>
      <c r="O329" s="141"/>
      <c r="P329" s="141"/>
      <c r="Q329" s="141"/>
      <c r="R329" s="141"/>
      <c r="S329" s="141"/>
      <c r="T329" s="141"/>
      <c r="U329" s="141"/>
      <c r="V329" s="141"/>
      <c r="W329" s="141"/>
      <c r="X329" s="141"/>
      <c r="Y329" s="141"/>
      <c r="Z329" s="132"/>
      <c r="AA329" s="132"/>
      <c r="AB329" s="148">
        <f t="shared" si="797"/>
        <v>0</v>
      </c>
      <c r="AC329" s="284"/>
      <c r="AD329" s="284"/>
      <c r="AE329" s="284">
        <f t="shared" si="805"/>
        <v>0</v>
      </c>
      <c r="AF329" s="284"/>
      <c r="AG329" s="284"/>
      <c r="AH329" s="284"/>
      <c r="AI329" s="284"/>
    </row>
    <row r="330" spans="1:35" ht="15.75" hidden="1" customHeight="1" x14ac:dyDescent="0.25">
      <c r="A330" s="18"/>
      <c r="B330" s="21" t="s">
        <v>143</v>
      </c>
      <c r="C330" s="139">
        <f t="shared" si="631"/>
        <v>0</v>
      </c>
      <c r="D330" s="128"/>
      <c r="E330" s="141"/>
      <c r="F330" s="141"/>
      <c r="G330" s="128"/>
      <c r="H330" s="128"/>
      <c r="I330" s="128"/>
      <c r="J330" s="131"/>
      <c r="K330" s="136">
        <f t="shared" si="632"/>
        <v>0</v>
      </c>
      <c r="L330" s="197">
        <f t="shared" si="633"/>
        <v>0</v>
      </c>
      <c r="M330" s="197">
        <f t="shared" si="634"/>
        <v>0</v>
      </c>
      <c r="N330" s="128"/>
      <c r="O330" s="128"/>
      <c r="P330" s="128"/>
      <c r="Q330" s="128"/>
      <c r="R330" s="128"/>
      <c r="S330" s="128"/>
      <c r="T330" s="128"/>
      <c r="U330" s="128"/>
      <c r="V330" s="128"/>
      <c r="W330" s="128"/>
      <c r="X330" s="128"/>
      <c r="Y330" s="128"/>
      <c r="Z330" s="131"/>
      <c r="AA330" s="131"/>
      <c r="AB330" s="148">
        <f t="shared" si="797"/>
        <v>0</v>
      </c>
      <c r="AC330" s="284">
        <f>D330+N330</f>
        <v>0</v>
      </c>
      <c r="AD330" s="284">
        <f>E330+P330</f>
        <v>0</v>
      </c>
      <c r="AE330" s="284">
        <f t="shared" si="805"/>
        <v>0</v>
      </c>
      <c r="AF330" s="284">
        <f>G330+T330</f>
        <v>0</v>
      </c>
      <c r="AG330" s="284">
        <f>H330+V330</f>
        <v>0</v>
      </c>
      <c r="AH330" s="284">
        <f>I330+X330</f>
        <v>0</v>
      </c>
      <c r="AI330" s="284">
        <f>J330+Z330</f>
        <v>0</v>
      </c>
    </row>
    <row r="331" spans="1:35" ht="15.75" customHeight="1" x14ac:dyDescent="0.25">
      <c r="A331" s="17" t="s">
        <v>48</v>
      </c>
      <c r="B331" s="73" t="s">
        <v>283</v>
      </c>
      <c r="C331" s="236">
        <f t="shared" si="631"/>
        <v>1160.7429199999999</v>
      </c>
      <c r="D331" s="129">
        <f>D332</f>
        <v>608.4</v>
      </c>
      <c r="E331" s="129">
        <f t="shared" ref="E331:AA331" si="813">E332</f>
        <v>0</v>
      </c>
      <c r="F331" s="129">
        <f t="shared" si="813"/>
        <v>27.2</v>
      </c>
      <c r="G331" s="129">
        <f t="shared" si="813"/>
        <v>0</v>
      </c>
      <c r="H331" s="129">
        <f t="shared" si="813"/>
        <v>500</v>
      </c>
      <c r="I331" s="129">
        <f t="shared" si="813"/>
        <v>0</v>
      </c>
      <c r="J331" s="129">
        <f t="shared" si="813"/>
        <v>25.14292</v>
      </c>
      <c r="K331" s="136">
        <f t="shared" si="632"/>
        <v>0</v>
      </c>
      <c r="L331" s="197">
        <f t="shared" si="633"/>
        <v>0</v>
      </c>
      <c r="M331" s="197">
        <f t="shared" si="634"/>
        <v>0</v>
      </c>
      <c r="N331" s="129">
        <f t="shared" si="813"/>
        <v>0</v>
      </c>
      <c r="O331" s="129">
        <f t="shared" si="813"/>
        <v>0</v>
      </c>
      <c r="P331" s="129">
        <f t="shared" si="813"/>
        <v>0</v>
      </c>
      <c r="Q331" s="129">
        <f t="shared" si="813"/>
        <v>0</v>
      </c>
      <c r="R331" s="129">
        <f t="shared" si="813"/>
        <v>0</v>
      </c>
      <c r="S331" s="129">
        <f t="shared" si="813"/>
        <v>0</v>
      </c>
      <c r="T331" s="129">
        <f t="shared" si="813"/>
        <v>0</v>
      </c>
      <c r="U331" s="129">
        <f t="shared" si="813"/>
        <v>0</v>
      </c>
      <c r="V331" s="129">
        <f t="shared" si="813"/>
        <v>0</v>
      </c>
      <c r="W331" s="129">
        <f t="shared" si="813"/>
        <v>0</v>
      </c>
      <c r="X331" s="129">
        <f t="shared" si="813"/>
        <v>0</v>
      </c>
      <c r="Y331" s="129">
        <f t="shared" si="813"/>
        <v>0</v>
      </c>
      <c r="Z331" s="129">
        <f t="shared" si="813"/>
        <v>0</v>
      </c>
      <c r="AA331" s="129">
        <f t="shared" si="813"/>
        <v>0</v>
      </c>
      <c r="AB331" s="216">
        <f>AB332</f>
        <v>1160.7429199999999</v>
      </c>
      <c r="AC331" s="282">
        <f t="shared" ref="AC331:AI331" si="814">AC332</f>
        <v>608.4</v>
      </c>
      <c r="AD331" s="282">
        <f t="shared" si="814"/>
        <v>0</v>
      </c>
      <c r="AE331" s="282">
        <f t="shared" si="814"/>
        <v>27.2</v>
      </c>
      <c r="AF331" s="282">
        <f t="shared" si="814"/>
        <v>0</v>
      </c>
      <c r="AG331" s="282">
        <f t="shared" si="814"/>
        <v>500</v>
      </c>
      <c r="AH331" s="282">
        <f t="shared" si="814"/>
        <v>0</v>
      </c>
      <c r="AI331" s="282">
        <f t="shared" si="814"/>
        <v>25.14292</v>
      </c>
    </row>
    <row r="332" spans="1:35" ht="15.75" customHeight="1" x14ac:dyDescent="0.25">
      <c r="A332" s="18"/>
      <c r="B332" s="12" t="s">
        <v>468</v>
      </c>
      <c r="C332" s="237">
        <f t="shared" si="631"/>
        <v>1160.7429199999999</v>
      </c>
      <c r="D332" s="198">
        <v>608.4</v>
      </c>
      <c r="E332" s="128"/>
      <c r="F332" s="128">
        <f>F333</f>
        <v>27.2</v>
      </c>
      <c r="G332" s="128"/>
      <c r="H332" s="198">
        <v>500</v>
      </c>
      <c r="I332" s="128"/>
      <c r="J332" s="131">
        <f>'4 priedas_ nepanaudotos lėšos'!C116</f>
        <v>25.14292</v>
      </c>
      <c r="K332" s="136">
        <f t="shared" si="632"/>
        <v>0</v>
      </c>
      <c r="L332" s="197">
        <f t="shared" si="633"/>
        <v>0</v>
      </c>
      <c r="M332" s="197">
        <f t="shared" si="634"/>
        <v>0</v>
      </c>
      <c r="N332" s="198"/>
      <c r="O332" s="198"/>
      <c r="P332" s="128"/>
      <c r="Q332" s="128"/>
      <c r="R332" s="128"/>
      <c r="S332" s="128"/>
      <c r="T332" s="128"/>
      <c r="U332" s="128"/>
      <c r="V332" s="198"/>
      <c r="W332" s="198"/>
      <c r="X332" s="128"/>
      <c r="Y332" s="128"/>
      <c r="Z332" s="131">
        <f>'4 priedas_ nepanaudotos lėšos'!J116</f>
        <v>0</v>
      </c>
      <c r="AA332" s="131">
        <f>'4 priedas_ nepanaudotos lėšos'!K116</f>
        <v>0</v>
      </c>
      <c r="AB332" s="214">
        <f>AC332+AD332+AE332+AF332+AG332+AH332+AI332</f>
        <v>1160.7429199999999</v>
      </c>
      <c r="AC332" s="283">
        <f t="shared" ref="AC332:AC333" si="815">D332+N332-O332</f>
        <v>608.4</v>
      </c>
      <c r="AD332" s="283">
        <f t="shared" ref="AD332:AD333" si="816">E332+P332-Q332</f>
        <v>0</v>
      </c>
      <c r="AE332" s="283">
        <f t="shared" ref="AE332:AE333" si="817">F332+R332-S332</f>
        <v>27.2</v>
      </c>
      <c r="AF332" s="283">
        <f t="shared" ref="AF332:AF333" si="818">G332+T332-U332</f>
        <v>0</v>
      </c>
      <c r="AG332" s="283">
        <f t="shared" ref="AG332:AG333" si="819">H332+V332-W332</f>
        <v>500</v>
      </c>
      <c r="AH332" s="283">
        <f t="shared" ref="AH332:AH333" si="820">I332+X332-Y332</f>
        <v>0</v>
      </c>
      <c r="AI332" s="283">
        <f t="shared" ref="AI332:AI333" si="821">J332+Z332</f>
        <v>25.14292</v>
      </c>
    </row>
    <row r="333" spans="1:35" x14ac:dyDescent="0.25">
      <c r="A333" s="18"/>
      <c r="B333" s="19" t="s">
        <v>427</v>
      </c>
      <c r="C333" s="237">
        <f t="shared" si="631"/>
        <v>27.2</v>
      </c>
      <c r="D333" s="128"/>
      <c r="E333" s="128"/>
      <c r="F333" s="198">
        <v>27.2</v>
      </c>
      <c r="G333" s="128"/>
      <c r="H333" s="128"/>
      <c r="I333" s="128"/>
      <c r="J333" s="131"/>
      <c r="K333" s="136">
        <f t="shared" si="632"/>
        <v>0</v>
      </c>
      <c r="L333" s="197">
        <f t="shared" si="633"/>
        <v>0</v>
      </c>
      <c r="M333" s="197">
        <f t="shared" si="634"/>
        <v>0</v>
      </c>
      <c r="N333" s="128"/>
      <c r="O333" s="128"/>
      <c r="P333" s="198"/>
      <c r="Q333" s="198"/>
      <c r="R333" s="128"/>
      <c r="S333" s="128"/>
      <c r="T333" s="128"/>
      <c r="U333" s="128"/>
      <c r="V333" s="128"/>
      <c r="W333" s="128"/>
      <c r="X333" s="128"/>
      <c r="Y333" s="128"/>
      <c r="Z333" s="131"/>
      <c r="AA333" s="131"/>
      <c r="AB333" s="297">
        <f>AC333+AD333+AE333+AF333+AG333+AH333+AI333</f>
        <v>27.2</v>
      </c>
      <c r="AC333" s="283">
        <f t="shared" si="815"/>
        <v>0</v>
      </c>
      <c r="AD333" s="283">
        <f t="shared" si="816"/>
        <v>0</v>
      </c>
      <c r="AE333" s="283">
        <f t="shared" si="817"/>
        <v>27.2</v>
      </c>
      <c r="AF333" s="283">
        <f t="shared" si="818"/>
        <v>0</v>
      </c>
      <c r="AG333" s="283">
        <f t="shared" si="819"/>
        <v>0</v>
      </c>
      <c r="AH333" s="283">
        <f t="shared" si="820"/>
        <v>0</v>
      </c>
      <c r="AI333" s="283">
        <f t="shared" si="821"/>
        <v>0</v>
      </c>
    </row>
    <row r="334" spans="1:35" ht="15.95" customHeight="1" x14ac:dyDescent="0.25">
      <c r="A334" s="225" t="s">
        <v>53</v>
      </c>
      <c r="B334" s="226" t="s">
        <v>456</v>
      </c>
      <c r="C334" s="239">
        <f t="shared" si="631"/>
        <v>79436.926950000008</v>
      </c>
      <c r="D334" s="200">
        <f t="shared" ref="D334:J334" si="822">D13+D15+D94+D102+D109+D116+D123+D130+D137+D144+D151+D158+D165+D172+D174+D177+D182+D186+D193+D197+D206+D209+D215+D222+D228+D234+D242+D247+D253+D259+D264+D270+D276+D281+D287+D290+D292+D296+D298+D300+D302+D304+D306+D308+D310+D313+D315+D320+D323+D331</f>
        <v>43106</v>
      </c>
      <c r="E334" s="200">
        <f t="shared" si="822"/>
        <v>6274.6299999999992</v>
      </c>
      <c r="F334" s="200">
        <f t="shared" si="822"/>
        <v>4898.5733200000004</v>
      </c>
      <c r="G334" s="200">
        <f t="shared" si="822"/>
        <v>16927.300000000003</v>
      </c>
      <c r="H334" s="200">
        <f t="shared" si="822"/>
        <v>2507.0999999999995</v>
      </c>
      <c r="I334" s="200">
        <f t="shared" si="822"/>
        <v>1023</v>
      </c>
      <c r="J334" s="213">
        <f t="shared" si="822"/>
        <v>4700.3236300000017</v>
      </c>
      <c r="K334" s="136">
        <f>N334-O334+P334-Q334+R334-S334+T334-U334+V334-W334+X334-Y334+Z334-AA334</f>
        <v>0</v>
      </c>
      <c r="L334" s="200">
        <f t="shared" ref="L334:AA334" si="823">L13+L15+L94+L102+L109+L116+L123+L130+L137+L144+L151+L158+L165+L172+L174+L177+L182+L186+L193+L197+L206+L209+L215+L222+L228+L234+L242+L247+L253+L259+L264+L270+L276+L281+L287+L290+L292+L296+L298+L300+L302+L304+L306+L308+L310+L313+L315+L320+L323+L331</f>
        <v>0</v>
      </c>
      <c r="M334" s="200">
        <f t="shared" si="823"/>
        <v>0</v>
      </c>
      <c r="N334" s="200">
        <f t="shared" si="823"/>
        <v>0</v>
      </c>
      <c r="O334" s="200">
        <f t="shared" si="823"/>
        <v>0</v>
      </c>
      <c r="P334" s="200">
        <f t="shared" si="823"/>
        <v>0</v>
      </c>
      <c r="Q334" s="200">
        <f t="shared" si="823"/>
        <v>0</v>
      </c>
      <c r="R334" s="200">
        <f t="shared" si="823"/>
        <v>0</v>
      </c>
      <c r="S334" s="200">
        <f t="shared" si="823"/>
        <v>0</v>
      </c>
      <c r="T334" s="200">
        <f t="shared" si="823"/>
        <v>0</v>
      </c>
      <c r="U334" s="200">
        <f t="shared" si="823"/>
        <v>0</v>
      </c>
      <c r="V334" s="200">
        <f t="shared" si="823"/>
        <v>0</v>
      </c>
      <c r="W334" s="200">
        <f t="shared" si="823"/>
        <v>0</v>
      </c>
      <c r="X334" s="200">
        <f t="shared" si="823"/>
        <v>0</v>
      </c>
      <c r="Y334" s="200">
        <f t="shared" si="823"/>
        <v>0</v>
      </c>
      <c r="Z334" s="200">
        <f t="shared" si="823"/>
        <v>0</v>
      </c>
      <c r="AA334" s="200">
        <f t="shared" si="823"/>
        <v>0</v>
      </c>
      <c r="AB334" s="147">
        <f>AC334+AD334+AE334+AF334+AG334+AH334+AI334</f>
        <v>79436.926950000008</v>
      </c>
      <c r="AC334" s="282">
        <f t="shared" ref="AC334:AI334" si="824">AC13+AC15+AC94+AC102+AC109+AC116+AC123+AC130+AC137+AC144+AC151+AC158+AC165+AC172+AC174+AC177+AC182+AC186+AC193+AC197+AC206+AC209+AC215+AC222+AC228+AC234+AC242+AC247+AC253+AC259+AC264+AC270+AC276+AC281+AC287+AC290+AC292+AC296+AC298+AC300+AC302+AC304+AC306+AC308+AC310+AC313+AC315+AC320+AC323+AC331</f>
        <v>43106</v>
      </c>
      <c r="AD334" s="282">
        <f t="shared" si="824"/>
        <v>6274.6299999999992</v>
      </c>
      <c r="AE334" s="282">
        <f t="shared" si="824"/>
        <v>4898.5733200000004</v>
      </c>
      <c r="AF334" s="282">
        <f t="shared" si="824"/>
        <v>16927.300000000003</v>
      </c>
      <c r="AG334" s="282">
        <f t="shared" si="824"/>
        <v>2507.0999999999995</v>
      </c>
      <c r="AH334" s="282">
        <f t="shared" si="824"/>
        <v>1023</v>
      </c>
      <c r="AI334" s="282">
        <f t="shared" si="824"/>
        <v>4700.3236300000017</v>
      </c>
    </row>
    <row r="335" spans="1:35" x14ac:dyDescent="0.25">
      <c r="A335" s="225" t="s">
        <v>428</v>
      </c>
      <c r="B335" s="5" t="s">
        <v>457</v>
      </c>
      <c r="C335" s="287">
        <f t="shared" si="631"/>
        <v>12760.76145</v>
      </c>
      <c r="D335" s="128">
        <f t="shared" ref="D335:J335" si="825">D14+D16+D95+D103+D110+D117+D124+D131+D138+D145+D152+D159+D166+D173</f>
        <v>11633.4</v>
      </c>
      <c r="E335" s="128">
        <f t="shared" si="825"/>
        <v>628.26400000000001</v>
      </c>
      <c r="F335" s="128">
        <f t="shared" si="825"/>
        <v>33.118519999999997</v>
      </c>
      <c r="G335" s="128">
        <f t="shared" si="825"/>
        <v>0</v>
      </c>
      <c r="H335" s="128">
        <f t="shared" si="825"/>
        <v>35.6</v>
      </c>
      <c r="I335" s="128">
        <f t="shared" si="825"/>
        <v>0</v>
      </c>
      <c r="J335" s="128">
        <f t="shared" si="825"/>
        <v>430.37893000000003</v>
      </c>
      <c r="K335" s="224">
        <f t="shared" si="632"/>
        <v>0</v>
      </c>
      <c r="L335" s="223">
        <f t="shared" ref="L335" si="826">N335+P335+R335+T335+V335+X335+Z335</f>
        <v>0</v>
      </c>
      <c r="M335" s="223">
        <f t="shared" ref="M335" si="827">O335+Q335+S335+U335+W335+Y335+AA335</f>
        <v>0</v>
      </c>
      <c r="N335" s="128">
        <f t="shared" ref="N335:AA335" si="828">N14+N16+N95+N103+N110+N117+N124+N131+N138+N145+N152+N159+N166+N173</f>
        <v>0</v>
      </c>
      <c r="O335" s="128">
        <f t="shared" si="828"/>
        <v>0</v>
      </c>
      <c r="P335" s="128">
        <f t="shared" si="828"/>
        <v>0</v>
      </c>
      <c r="Q335" s="128">
        <f t="shared" si="828"/>
        <v>0</v>
      </c>
      <c r="R335" s="128">
        <f t="shared" si="828"/>
        <v>0</v>
      </c>
      <c r="S335" s="128">
        <f t="shared" si="828"/>
        <v>0</v>
      </c>
      <c r="T335" s="128">
        <f t="shared" si="828"/>
        <v>0</v>
      </c>
      <c r="U335" s="128">
        <f t="shared" si="828"/>
        <v>0</v>
      </c>
      <c r="V335" s="128">
        <f t="shared" si="828"/>
        <v>0</v>
      </c>
      <c r="W335" s="128">
        <f t="shared" si="828"/>
        <v>0</v>
      </c>
      <c r="X335" s="128">
        <f t="shared" si="828"/>
        <v>0</v>
      </c>
      <c r="Y335" s="128">
        <f t="shared" si="828"/>
        <v>0</v>
      </c>
      <c r="Z335" s="128">
        <f t="shared" si="828"/>
        <v>0</v>
      </c>
      <c r="AA335" s="128">
        <f t="shared" si="828"/>
        <v>0</v>
      </c>
      <c r="AB335" s="214">
        <f>AC335+AD335+AE335+AF335+AG335+AH335+AI335</f>
        <v>12760.76145</v>
      </c>
      <c r="AC335" s="283">
        <f t="shared" ref="AC335:AI335" si="829">AC14+AC16+AC95+AC103+AC110+AC117+AC124+AC131+AC138+AC145+AC152+AC159+AC166+AC173</f>
        <v>11633.4</v>
      </c>
      <c r="AD335" s="283">
        <f t="shared" si="829"/>
        <v>628.26400000000001</v>
      </c>
      <c r="AE335" s="283">
        <f t="shared" si="829"/>
        <v>33.118519999999997</v>
      </c>
      <c r="AF335" s="283">
        <f t="shared" si="829"/>
        <v>0</v>
      </c>
      <c r="AG335" s="283">
        <f t="shared" si="829"/>
        <v>35.6</v>
      </c>
      <c r="AH335" s="283">
        <f t="shared" si="829"/>
        <v>0</v>
      </c>
      <c r="AI335" s="283">
        <f t="shared" si="829"/>
        <v>430.37893000000003</v>
      </c>
    </row>
    <row r="336" spans="1:35" x14ac:dyDescent="0.25">
      <c r="A336" s="225" t="s">
        <v>429</v>
      </c>
      <c r="B336" s="5" t="s">
        <v>458</v>
      </c>
      <c r="C336" s="287">
        <f t="shared" si="631"/>
        <v>11370.92835</v>
      </c>
      <c r="D336" s="128">
        <f t="shared" ref="D336:J336" si="830">D46+D99+D106+D113+D120+D127+D134+D141+D148+D155+D162+D169+D175</f>
        <v>5263.4299999999994</v>
      </c>
      <c r="E336" s="128">
        <f t="shared" si="830"/>
        <v>824.2</v>
      </c>
      <c r="F336" s="128">
        <f t="shared" si="830"/>
        <v>2958.6</v>
      </c>
      <c r="G336" s="128">
        <f t="shared" si="830"/>
        <v>0</v>
      </c>
      <c r="H336" s="128">
        <f t="shared" si="830"/>
        <v>541.20000000000005</v>
      </c>
      <c r="I336" s="128">
        <f t="shared" si="830"/>
        <v>45</v>
      </c>
      <c r="J336" s="128">
        <f t="shared" si="830"/>
        <v>1738.4983499999998</v>
      </c>
      <c r="K336" s="224">
        <f t="shared" si="632"/>
        <v>0</v>
      </c>
      <c r="L336" s="223">
        <f t="shared" ref="L336:L341" si="831">N336+P336+R336+T336+V336+X336+Z336</f>
        <v>0</v>
      </c>
      <c r="M336" s="223">
        <f t="shared" ref="M336:M341" si="832">O336+Q336+S336+U336+W336+Y336+AA336</f>
        <v>0</v>
      </c>
      <c r="N336" s="128">
        <f t="shared" ref="N336:AA336" si="833">N46+N99+N106+N113+N120+N127+N134+N141+N148+N155+N162+N169+N175</f>
        <v>0</v>
      </c>
      <c r="O336" s="128">
        <f t="shared" si="833"/>
        <v>0</v>
      </c>
      <c r="P336" s="128">
        <f t="shared" si="833"/>
        <v>0</v>
      </c>
      <c r="Q336" s="128">
        <f t="shared" si="833"/>
        <v>0</v>
      </c>
      <c r="R336" s="128">
        <f t="shared" si="833"/>
        <v>0</v>
      </c>
      <c r="S336" s="128">
        <f t="shared" si="833"/>
        <v>0</v>
      </c>
      <c r="T336" s="128">
        <f t="shared" si="833"/>
        <v>0</v>
      </c>
      <c r="U336" s="128">
        <f t="shared" si="833"/>
        <v>0</v>
      </c>
      <c r="V336" s="128">
        <f t="shared" si="833"/>
        <v>0</v>
      </c>
      <c r="W336" s="128">
        <f t="shared" si="833"/>
        <v>0</v>
      </c>
      <c r="X336" s="128">
        <f t="shared" si="833"/>
        <v>0</v>
      </c>
      <c r="Y336" s="128">
        <f t="shared" si="833"/>
        <v>0</v>
      </c>
      <c r="Z336" s="128">
        <f t="shared" si="833"/>
        <v>0</v>
      </c>
      <c r="AA336" s="128">
        <f t="shared" si="833"/>
        <v>0</v>
      </c>
      <c r="AB336" s="214">
        <f t="shared" ref="AB336:AB341" si="834">AC336+AD336+AE336+AF336+AG336+AH336+AI336</f>
        <v>11370.92835</v>
      </c>
      <c r="AC336" s="283">
        <f t="shared" ref="AC336:AI336" si="835">AC46+AC99+AC106+AC113+AC120+AC127+AC134+AC141+AC148+AC155+AC162+AC169+AC175</f>
        <v>5263.4299999999994</v>
      </c>
      <c r="AD336" s="283">
        <f t="shared" si="835"/>
        <v>824.2</v>
      </c>
      <c r="AE336" s="283">
        <f t="shared" si="835"/>
        <v>2958.6</v>
      </c>
      <c r="AF336" s="283">
        <f t="shared" si="835"/>
        <v>0</v>
      </c>
      <c r="AG336" s="283">
        <f t="shared" si="835"/>
        <v>541.20000000000005</v>
      </c>
      <c r="AH336" s="283">
        <f t="shared" si="835"/>
        <v>45</v>
      </c>
      <c r="AI336" s="283">
        <f t="shared" si="835"/>
        <v>1738.4983499999998</v>
      </c>
    </row>
    <row r="337" spans="1:35" x14ac:dyDescent="0.25">
      <c r="A337" s="225" t="s">
        <v>430</v>
      </c>
      <c r="B337" s="5" t="s">
        <v>459</v>
      </c>
      <c r="C337" s="287">
        <f t="shared" ref="C337:C341" si="836">D337+E337+F337+G337+H337+I337+J337</f>
        <v>979.9254699999999</v>
      </c>
      <c r="D337" s="128">
        <f t="shared" ref="D337:J337" si="837">D55+D178</f>
        <v>345.79999999999995</v>
      </c>
      <c r="E337" s="128">
        <f t="shared" si="837"/>
        <v>481.83</v>
      </c>
      <c r="F337" s="128">
        <f t="shared" si="837"/>
        <v>0</v>
      </c>
      <c r="G337" s="128">
        <f t="shared" si="837"/>
        <v>0</v>
      </c>
      <c r="H337" s="128">
        <f t="shared" si="837"/>
        <v>147.1</v>
      </c>
      <c r="I337" s="128">
        <f t="shared" si="837"/>
        <v>0</v>
      </c>
      <c r="J337" s="128">
        <f t="shared" si="837"/>
        <v>5.1954700000000003</v>
      </c>
      <c r="K337" s="224">
        <f t="shared" ref="K337:K341" si="838">L337-M337</f>
        <v>0</v>
      </c>
      <c r="L337" s="223">
        <f t="shared" si="831"/>
        <v>0</v>
      </c>
      <c r="M337" s="223">
        <f t="shared" si="832"/>
        <v>0</v>
      </c>
      <c r="N337" s="128">
        <f t="shared" ref="N337:AA337" si="839">N55+N178</f>
        <v>0</v>
      </c>
      <c r="O337" s="128">
        <f t="shared" si="839"/>
        <v>0</v>
      </c>
      <c r="P337" s="128">
        <f t="shared" si="839"/>
        <v>0</v>
      </c>
      <c r="Q337" s="128">
        <f t="shared" si="839"/>
        <v>0</v>
      </c>
      <c r="R337" s="128">
        <f t="shared" si="839"/>
        <v>0</v>
      </c>
      <c r="S337" s="128">
        <f t="shared" si="839"/>
        <v>0</v>
      </c>
      <c r="T337" s="128">
        <f t="shared" si="839"/>
        <v>0</v>
      </c>
      <c r="U337" s="128">
        <f t="shared" si="839"/>
        <v>0</v>
      </c>
      <c r="V337" s="128">
        <f t="shared" si="839"/>
        <v>0</v>
      </c>
      <c r="W337" s="128">
        <f t="shared" si="839"/>
        <v>0</v>
      </c>
      <c r="X337" s="128">
        <f t="shared" si="839"/>
        <v>0</v>
      </c>
      <c r="Y337" s="128">
        <f t="shared" si="839"/>
        <v>0</v>
      </c>
      <c r="Z337" s="128">
        <f t="shared" si="839"/>
        <v>0</v>
      </c>
      <c r="AA337" s="128">
        <f t="shared" si="839"/>
        <v>0</v>
      </c>
      <c r="AB337" s="214">
        <f t="shared" si="834"/>
        <v>979.9254699999999</v>
      </c>
      <c r="AC337" s="283">
        <f t="shared" ref="AC337:AI337" si="840">AC55+AC178</f>
        <v>345.79999999999995</v>
      </c>
      <c r="AD337" s="283">
        <f t="shared" si="840"/>
        <v>481.83</v>
      </c>
      <c r="AE337" s="283">
        <f t="shared" si="840"/>
        <v>0</v>
      </c>
      <c r="AF337" s="283">
        <f t="shared" si="840"/>
        <v>0</v>
      </c>
      <c r="AG337" s="283">
        <f t="shared" si="840"/>
        <v>147.1</v>
      </c>
      <c r="AH337" s="283">
        <f t="shared" si="840"/>
        <v>0</v>
      </c>
      <c r="AI337" s="283">
        <f t="shared" si="840"/>
        <v>5.1954700000000003</v>
      </c>
    </row>
    <row r="338" spans="1:35" x14ac:dyDescent="0.25">
      <c r="A338" s="225" t="s">
        <v>431</v>
      </c>
      <c r="B338" s="5" t="s">
        <v>460</v>
      </c>
      <c r="C338" s="287">
        <f t="shared" si="836"/>
        <v>33697.628660000009</v>
      </c>
      <c r="D338" s="128">
        <f t="shared" ref="D338:J338" si="841">D56+D183+D187+D194+D198+D207+D210+D216+D223+D229+D235+D243+D248+D254+D260+D265+D277+D271+D282+D288+D291+D293</f>
        <v>13483.400000000001</v>
      </c>
      <c r="E338" s="128">
        <f t="shared" si="841"/>
        <v>0</v>
      </c>
      <c r="F338" s="128">
        <f t="shared" si="841"/>
        <v>940.779</v>
      </c>
      <c r="G338" s="128">
        <f t="shared" si="841"/>
        <v>16927.300000000003</v>
      </c>
      <c r="H338" s="128">
        <f t="shared" si="841"/>
        <v>868.80000000000007</v>
      </c>
      <c r="I338" s="128">
        <f t="shared" si="841"/>
        <v>601</v>
      </c>
      <c r="J338" s="128">
        <f t="shared" si="841"/>
        <v>876.34965999999997</v>
      </c>
      <c r="K338" s="224">
        <f t="shared" si="838"/>
        <v>0</v>
      </c>
      <c r="L338" s="223">
        <f t="shared" si="831"/>
        <v>0</v>
      </c>
      <c r="M338" s="223">
        <f t="shared" si="832"/>
        <v>0</v>
      </c>
      <c r="N338" s="128">
        <f t="shared" ref="N338:AA338" si="842">N56+N183+N187+N194+N198+N207+N210+N216+N223+N229+N235+N243+N248+N254+N260+N265+N277+N271+N282+N288+N291+N293</f>
        <v>0</v>
      </c>
      <c r="O338" s="128">
        <f t="shared" si="842"/>
        <v>0</v>
      </c>
      <c r="P338" s="128">
        <f t="shared" si="842"/>
        <v>0</v>
      </c>
      <c r="Q338" s="128">
        <f t="shared" si="842"/>
        <v>0</v>
      </c>
      <c r="R338" s="128">
        <f t="shared" si="842"/>
        <v>0</v>
      </c>
      <c r="S338" s="128">
        <f t="shared" si="842"/>
        <v>0</v>
      </c>
      <c r="T338" s="128">
        <f t="shared" si="842"/>
        <v>0</v>
      </c>
      <c r="U338" s="128">
        <f t="shared" si="842"/>
        <v>0</v>
      </c>
      <c r="V338" s="128">
        <f t="shared" si="842"/>
        <v>0</v>
      </c>
      <c r="W338" s="128">
        <f t="shared" si="842"/>
        <v>0</v>
      </c>
      <c r="X338" s="128">
        <f t="shared" si="842"/>
        <v>0</v>
      </c>
      <c r="Y338" s="128">
        <f t="shared" si="842"/>
        <v>0</v>
      </c>
      <c r="Z338" s="128">
        <f t="shared" si="842"/>
        <v>0</v>
      </c>
      <c r="AA338" s="128">
        <f t="shared" si="842"/>
        <v>0</v>
      </c>
      <c r="AB338" s="214">
        <f t="shared" si="834"/>
        <v>33697.628660000009</v>
      </c>
      <c r="AC338" s="283">
        <f t="shared" ref="AC338:AI338" si="843">AC56+AC183+AC187+AC194+AC198+AC207+AC210+AC216+AC223+AC229+AC235+AC243+AC248+AC254+AC260+AC265+AC277+AC271+AC282+AC288+AC291+AC293</f>
        <v>13483.400000000001</v>
      </c>
      <c r="AD338" s="283">
        <f t="shared" si="843"/>
        <v>0</v>
      </c>
      <c r="AE338" s="283">
        <f t="shared" si="843"/>
        <v>940.779</v>
      </c>
      <c r="AF338" s="283">
        <f t="shared" si="843"/>
        <v>16927.300000000003</v>
      </c>
      <c r="AG338" s="283">
        <f t="shared" si="843"/>
        <v>868.80000000000007</v>
      </c>
      <c r="AH338" s="283">
        <f t="shared" si="843"/>
        <v>601</v>
      </c>
      <c r="AI338" s="283">
        <f t="shared" si="843"/>
        <v>876.34965999999997</v>
      </c>
    </row>
    <row r="339" spans="1:35" x14ac:dyDescent="0.25">
      <c r="A339" s="225" t="s">
        <v>432</v>
      </c>
      <c r="B339" s="5" t="s">
        <v>470</v>
      </c>
      <c r="C339" s="287">
        <f t="shared" si="836"/>
        <v>1038.53</v>
      </c>
      <c r="D339" s="128">
        <f t="shared" ref="D339:J339" si="844">D64</f>
        <v>667.53</v>
      </c>
      <c r="E339" s="128">
        <f t="shared" si="844"/>
        <v>221</v>
      </c>
      <c r="F339" s="128">
        <f t="shared" si="844"/>
        <v>0</v>
      </c>
      <c r="G339" s="128">
        <f t="shared" si="844"/>
        <v>0</v>
      </c>
      <c r="H339" s="128">
        <f t="shared" si="844"/>
        <v>0</v>
      </c>
      <c r="I339" s="128">
        <f t="shared" si="844"/>
        <v>150</v>
      </c>
      <c r="J339" s="128">
        <f t="shared" si="844"/>
        <v>0</v>
      </c>
      <c r="K339" s="224">
        <f t="shared" si="838"/>
        <v>0</v>
      </c>
      <c r="L339" s="223">
        <f t="shared" si="831"/>
        <v>0</v>
      </c>
      <c r="M339" s="223">
        <f t="shared" si="832"/>
        <v>0</v>
      </c>
      <c r="N339" s="128">
        <f t="shared" ref="N339:AA339" si="845">N64</f>
        <v>0</v>
      </c>
      <c r="O339" s="128">
        <f t="shared" si="845"/>
        <v>0</v>
      </c>
      <c r="P339" s="128">
        <f t="shared" si="845"/>
        <v>0</v>
      </c>
      <c r="Q339" s="128">
        <f t="shared" si="845"/>
        <v>0</v>
      </c>
      <c r="R339" s="128">
        <f t="shared" si="845"/>
        <v>0</v>
      </c>
      <c r="S339" s="128">
        <f t="shared" si="845"/>
        <v>0</v>
      </c>
      <c r="T339" s="128">
        <f t="shared" si="845"/>
        <v>0</v>
      </c>
      <c r="U339" s="128">
        <f t="shared" si="845"/>
        <v>0</v>
      </c>
      <c r="V339" s="128">
        <f t="shared" si="845"/>
        <v>0</v>
      </c>
      <c r="W339" s="128">
        <f t="shared" si="845"/>
        <v>0</v>
      </c>
      <c r="X339" s="128">
        <f t="shared" si="845"/>
        <v>0</v>
      </c>
      <c r="Y339" s="128">
        <f t="shared" si="845"/>
        <v>0</v>
      </c>
      <c r="Z339" s="128">
        <f t="shared" si="845"/>
        <v>0</v>
      </c>
      <c r="AA339" s="128">
        <f t="shared" si="845"/>
        <v>0</v>
      </c>
      <c r="AB339" s="293">
        <f t="shared" si="834"/>
        <v>1038.53</v>
      </c>
      <c r="AC339" s="283">
        <f t="shared" ref="AC339:AI339" si="846">AC64</f>
        <v>667.53</v>
      </c>
      <c r="AD339" s="283">
        <f t="shared" si="846"/>
        <v>221</v>
      </c>
      <c r="AE339" s="283">
        <f t="shared" si="846"/>
        <v>0</v>
      </c>
      <c r="AF339" s="283">
        <f t="shared" si="846"/>
        <v>0</v>
      </c>
      <c r="AG339" s="283">
        <f t="shared" si="846"/>
        <v>0</v>
      </c>
      <c r="AH339" s="283">
        <f t="shared" si="846"/>
        <v>150</v>
      </c>
      <c r="AI339" s="283">
        <f t="shared" si="846"/>
        <v>0</v>
      </c>
    </row>
    <row r="340" spans="1:35" x14ac:dyDescent="0.25">
      <c r="A340" s="225" t="s">
        <v>433</v>
      </c>
      <c r="B340" s="5" t="s">
        <v>462</v>
      </c>
      <c r="C340" s="287">
        <f t="shared" si="836"/>
        <v>5408.2285099999999</v>
      </c>
      <c r="D340" s="128">
        <f>D67+D297+D299+D301+D303+D305+D307+D309+D311+D314</f>
        <v>5107.2</v>
      </c>
      <c r="E340" s="128">
        <f t="shared" ref="E340:J340" si="847">E67+E297+E299+E301+E303+E305+E307+E309+E311+E314</f>
        <v>0</v>
      </c>
      <c r="F340" s="128">
        <f t="shared" si="847"/>
        <v>77.837000000000003</v>
      </c>
      <c r="G340" s="128">
        <f t="shared" si="847"/>
        <v>0</v>
      </c>
      <c r="H340" s="128">
        <f t="shared" si="847"/>
        <v>178.39999999999998</v>
      </c>
      <c r="I340" s="128">
        <f t="shared" si="847"/>
        <v>27</v>
      </c>
      <c r="J340" s="128">
        <f t="shared" si="847"/>
        <v>17.791509999999999</v>
      </c>
      <c r="K340" s="224">
        <f t="shared" si="838"/>
        <v>0</v>
      </c>
      <c r="L340" s="223">
        <f t="shared" si="831"/>
        <v>0</v>
      </c>
      <c r="M340" s="223">
        <f t="shared" si="832"/>
        <v>0</v>
      </c>
      <c r="N340" s="128">
        <f>N67+N297+N299+N301+N303+N305+N307+N309+N311+N314</f>
        <v>0</v>
      </c>
      <c r="O340" s="128">
        <f t="shared" ref="O340:AA340" si="848">O67+O297+O299+O301+O303+O305+O307+O309+O311+O314</f>
        <v>0</v>
      </c>
      <c r="P340" s="128">
        <f t="shared" si="848"/>
        <v>0</v>
      </c>
      <c r="Q340" s="128">
        <f t="shared" si="848"/>
        <v>0</v>
      </c>
      <c r="R340" s="128">
        <f t="shared" si="848"/>
        <v>0</v>
      </c>
      <c r="S340" s="128">
        <f t="shared" si="848"/>
        <v>0</v>
      </c>
      <c r="T340" s="128">
        <f t="shared" si="848"/>
        <v>0</v>
      </c>
      <c r="U340" s="128">
        <f t="shared" si="848"/>
        <v>0</v>
      </c>
      <c r="V340" s="128">
        <f t="shared" si="848"/>
        <v>0</v>
      </c>
      <c r="W340" s="128">
        <f t="shared" si="848"/>
        <v>0</v>
      </c>
      <c r="X340" s="128">
        <f t="shared" si="848"/>
        <v>0</v>
      </c>
      <c r="Y340" s="128">
        <f t="shared" si="848"/>
        <v>0</v>
      </c>
      <c r="Z340" s="128">
        <f t="shared" si="848"/>
        <v>0</v>
      </c>
      <c r="AA340" s="128">
        <f t="shared" si="848"/>
        <v>0</v>
      </c>
      <c r="AB340" s="214">
        <f t="shared" si="834"/>
        <v>5408.2285099999999</v>
      </c>
      <c r="AC340" s="283">
        <f>AC67+AC297+AC299+AC301+AC303+AC305+AC307+AC309+AC311+AC314</f>
        <v>5107.2</v>
      </c>
      <c r="AD340" s="283">
        <f t="shared" ref="AD340:AI340" si="849">AD67+AD297+AD299+AD301+AD303+AD305+AD307+AD309+AD311+AD314</f>
        <v>0</v>
      </c>
      <c r="AE340" s="283">
        <f t="shared" si="849"/>
        <v>77.837000000000003</v>
      </c>
      <c r="AF340" s="283">
        <f t="shared" si="849"/>
        <v>0</v>
      </c>
      <c r="AG340" s="283">
        <f t="shared" si="849"/>
        <v>178.39999999999998</v>
      </c>
      <c r="AH340" s="283">
        <f t="shared" si="849"/>
        <v>27</v>
      </c>
      <c r="AI340" s="283">
        <f t="shared" si="849"/>
        <v>17.791509999999999</v>
      </c>
    </row>
    <row r="341" spans="1:35" x14ac:dyDescent="0.25">
      <c r="A341" s="225" t="s">
        <v>434</v>
      </c>
      <c r="B341" s="5" t="s">
        <v>461</v>
      </c>
      <c r="C341" s="287">
        <f t="shared" si="836"/>
        <v>14180.924510000001</v>
      </c>
      <c r="D341" s="128">
        <f>D70+D316+D321+D324+D332</f>
        <v>6605.24</v>
      </c>
      <c r="E341" s="128">
        <f t="shared" ref="E341:J341" si="850">E70+E316+E321+E324+E332</f>
        <v>4119.3360000000002</v>
      </c>
      <c r="F341" s="128">
        <f t="shared" si="850"/>
        <v>888.23880000000008</v>
      </c>
      <c r="G341" s="128">
        <f t="shared" si="850"/>
        <v>0</v>
      </c>
      <c r="H341" s="128">
        <f t="shared" si="850"/>
        <v>736</v>
      </c>
      <c r="I341" s="128">
        <f t="shared" si="850"/>
        <v>200</v>
      </c>
      <c r="J341" s="128">
        <f t="shared" si="850"/>
        <v>1632.10971</v>
      </c>
      <c r="K341" s="224">
        <f t="shared" si="838"/>
        <v>0</v>
      </c>
      <c r="L341" s="223">
        <f t="shared" si="831"/>
        <v>0</v>
      </c>
      <c r="M341" s="223">
        <f t="shared" si="832"/>
        <v>0</v>
      </c>
      <c r="N341" s="128">
        <f>N70+N316+N321+N324+N332</f>
        <v>0</v>
      </c>
      <c r="O341" s="128">
        <f t="shared" ref="O341:AA341" si="851">O70+O316+O321+O324+O332</f>
        <v>0</v>
      </c>
      <c r="P341" s="128">
        <f t="shared" si="851"/>
        <v>0</v>
      </c>
      <c r="Q341" s="128">
        <f t="shared" si="851"/>
        <v>0</v>
      </c>
      <c r="R341" s="128">
        <f t="shared" si="851"/>
        <v>0</v>
      </c>
      <c r="S341" s="128">
        <f t="shared" si="851"/>
        <v>0</v>
      </c>
      <c r="T341" s="128">
        <f t="shared" si="851"/>
        <v>0</v>
      </c>
      <c r="U341" s="128">
        <f t="shared" si="851"/>
        <v>0</v>
      </c>
      <c r="V341" s="128">
        <f t="shared" si="851"/>
        <v>0</v>
      </c>
      <c r="W341" s="128">
        <f t="shared" si="851"/>
        <v>0</v>
      </c>
      <c r="X341" s="128">
        <f t="shared" si="851"/>
        <v>0</v>
      </c>
      <c r="Y341" s="128">
        <f t="shared" si="851"/>
        <v>0</v>
      </c>
      <c r="Z341" s="128">
        <f t="shared" si="851"/>
        <v>0</v>
      </c>
      <c r="AA341" s="128">
        <f t="shared" si="851"/>
        <v>0</v>
      </c>
      <c r="AB341" s="214">
        <f t="shared" si="834"/>
        <v>14180.924510000001</v>
      </c>
      <c r="AC341" s="283">
        <f>AC70+AC316+AC321+AC324+AC332</f>
        <v>6605.24</v>
      </c>
      <c r="AD341" s="283">
        <f t="shared" ref="AD341:AI341" si="852">AD70+AD316+AD321+AD324+AD332</f>
        <v>4119.3360000000002</v>
      </c>
      <c r="AE341" s="283">
        <f t="shared" si="852"/>
        <v>888.23880000000008</v>
      </c>
      <c r="AF341" s="283">
        <f t="shared" si="852"/>
        <v>0</v>
      </c>
      <c r="AG341" s="283">
        <f t="shared" si="852"/>
        <v>736</v>
      </c>
      <c r="AH341" s="283">
        <f t="shared" si="852"/>
        <v>200</v>
      </c>
      <c r="AI341" s="283">
        <f t="shared" si="852"/>
        <v>1632.10971</v>
      </c>
    </row>
    <row r="342" spans="1:35" x14ac:dyDescent="0.25">
      <c r="D342" s="123"/>
      <c r="E342" s="123"/>
      <c r="F342" s="123"/>
      <c r="G342" s="123"/>
      <c r="H342" s="123"/>
      <c r="I342" s="123"/>
      <c r="J342" s="123"/>
    </row>
    <row r="344" spans="1:35" hidden="1" x14ac:dyDescent="0.25">
      <c r="B344" s="369" t="s">
        <v>435</v>
      </c>
      <c r="C344" s="235">
        <f>C335+C336+C337+C338+C339+C340+C341</f>
        <v>79436.926950000008</v>
      </c>
      <c r="D344" s="123">
        <f t="shared" ref="D344:AI344" si="853">D335+D336+D337+D338+D339+D340+D341</f>
        <v>43105.999999999993</v>
      </c>
      <c r="E344" s="123">
        <f t="shared" si="853"/>
        <v>6274.63</v>
      </c>
      <c r="F344" s="123">
        <f t="shared" si="853"/>
        <v>4898.5733199999995</v>
      </c>
      <c r="G344" s="123">
        <f t="shared" si="853"/>
        <v>16927.300000000003</v>
      </c>
      <c r="H344" s="123">
        <f t="shared" si="853"/>
        <v>2507.1000000000004</v>
      </c>
      <c r="I344" s="123">
        <f t="shared" si="853"/>
        <v>1023</v>
      </c>
      <c r="J344" s="123">
        <f t="shared" si="853"/>
        <v>4700.3236299999999</v>
      </c>
      <c r="K344" s="123">
        <f t="shared" si="853"/>
        <v>0</v>
      </c>
      <c r="L344" s="123">
        <f t="shared" si="853"/>
        <v>0</v>
      </c>
      <c r="M344" s="123">
        <f t="shared" si="853"/>
        <v>0</v>
      </c>
      <c r="N344" s="123">
        <f t="shared" si="853"/>
        <v>0</v>
      </c>
      <c r="O344" s="123">
        <f t="shared" si="853"/>
        <v>0</v>
      </c>
      <c r="P344" s="123">
        <f t="shared" si="853"/>
        <v>0</v>
      </c>
      <c r="Q344" s="123">
        <f t="shared" si="853"/>
        <v>0</v>
      </c>
      <c r="R344" s="123">
        <f t="shared" si="853"/>
        <v>0</v>
      </c>
      <c r="S344" s="123">
        <f t="shared" si="853"/>
        <v>0</v>
      </c>
      <c r="T344" s="123">
        <f t="shared" si="853"/>
        <v>0</v>
      </c>
      <c r="U344" s="123">
        <f t="shared" si="853"/>
        <v>0</v>
      </c>
      <c r="V344" s="123">
        <f t="shared" si="853"/>
        <v>0</v>
      </c>
      <c r="W344" s="123">
        <f t="shared" si="853"/>
        <v>0</v>
      </c>
      <c r="X344" s="123">
        <f t="shared" si="853"/>
        <v>0</v>
      </c>
      <c r="Y344" s="123">
        <f t="shared" si="853"/>
        <v>0</v>
      </c>
      <c r="Z344" s="123">
        <f t="shared" si="853"/>
        <v>0</v>
      </c>
      <c r="AA344" s="123">
        <f t="shared" si="853"/>
        <v>0</v>
      </c>
      <c r="AB344" s="123">
        <f t="shared" si="853"/>
        <v>79436.926950000008</v>
      </c>
      <c r="AC344" s="123">
        <f t="shared" si="853"/>
        <v>43105.999999999993</v>
      </c>
      <c r="AD344" s="123">
        <f t="shared" si="853"/>
        <v>6274.63</v>
      </c>
      <c r="AE344" s="123">
        <f t="shared" si="853"/>
        <v>4898.5733199999995</v>
      </c>
      <c r="AF344" s="123">
        <f t="shared" si="853"/>
        <v>16927.300000000003</v>
      </c>
      <c r="AG344" s="123">
        <f t="shared" si="853"/>
        <v>2507.1000000000004</v>
      </c>
      <c r="AH344" s="123">
        <f t="shared" si="853"/>
        <v>1023</v>
      </c>
      <c r="AI344" s="123">
        <f t="shared" si="853"/>
        <v>4700.3236299999999</v>
      </c>
    </row>
    <row r="345" spans="1:35" hidden="1" x14ac:dyDescent="0.25">
      <c r="B345" s="369"/>
      <c r="C345" s="240">
        <f>C344-C334</f>
        <v>0</v>
      </c>
      <c r="D345" s="219">
        <f t="shared" ref="D345:AI345" si="854">D344-D334</f>
        <v>0</v>
      </c>
      <c r="E345" s="219">
        <f t="shared" si="854"/>
        <v>0</v>
      </c>
      <c r="F345" s="219">
        <f t="shared" si="854"/>
        <v>0</v>
      </c>
      <c r="G345" s="219">
        <f t="shared" si="854"/>
        <v>0</v>
      </c>
      <c r="H345" s="219">
        <f t="shared" si="854"/>
        <v>0</v>
      </c>
      <c r="I345" s="219">
        <f t="shared" si="854"/>
        <v>0</v>
      </c>
      <c r="J345" s="219">
        <f t="shared" si="854"/>
        <v>0</v>
      </c>
      <c r="K345" s="219">
        <f t="shared" si="854"/>
        <v>0</v>
      </c>
      <c r="L345" s="219">
        <f t="shared" si="854"/>
        <v>0</v>
      </c>
      <c r="M345" s="219">
        <f t="shared" si="854"/>
        <v>0</v>
      </c>
      <c r="N345" s="219">
        <f t="shared" si="854"/>
        <v>0</v>
      </c>
      <c r="O345" s="219">
        <f t="shared" si="854"/>
        <v>0</v>
      </c>
      <c r="P345" s="219">
        <f t="shared" si="854"/>
        <v>0</v>
      </c>
      <c r="Q345" s="219">
        <f t="shared" si="854"/>
        <v>0</v>
      </c>
      <c r="R345" s="219">
        <f t="shared" si="854"/>
        <v>0</v>
      </c>
      <c r="S345" s="219">
        <f t="shared" si="854"/>
        <v>0</v>
      </c>
      <c r="T345" s="219">
        <f t="shared" si="854"/>
        <v>0</v>
      </c>
      <c r="U345" s="219">
        <f t="shared" si="854"/>
        <v>0</v>
      </c>
      <c r="V345" s="219">
        <f t="shared" si="854"/>
        <v>0</v>
      </c>
      <c r="W345" s="219">
        <f t="shared" si="854"/>
        <v>0</v>
      </c>
      <c r="X345" s="219">
        <f t="shared" si="854"/>
        <v>0</v>
      </c>
      <c r="Y345" s="219">
        <f t="shared" si="854"/>
        <v>0</v>
      </c>
      <c r="Z345" s="219">
        <f t="shared" si="854"/>
        <v>0</v>
      </c>
      <c r="AA345" s="219">
        <f t="shared" si="854"/>
        <v>0</v>
      </c>
      <c r="AB345" s="219">
        <f t="shared" si="854"/>
        <v>0</v>
      </c>
      <c r="AC345" s="219">
        <f t="shared" si="854"/>
        <v>0</v>
      </c>
      <c r="AD345" s="219">
        <f t="shared" si="854"/>
        <v>0</v>
      </c>
      <c r="AE345" s="219">
        <f t="shared" si="854"/>
        <v>0</v>
      </c>
      <c r="AF345" s="219">
        <f t="shared" si="854"/>
        <v>0</v>
      </c>
      <c r="AG345" s="219">
        <f t="shared" si="854"/>
        <v>0</v>
      </c>
      <c r="AH345" s="219">
        <f t="shared" si="854"/>
        <v>0</v>
      </c>
      <c r="AI345" s="219">
        <f t="shared" si="854"/>
        <v>0</v>
      </c>
    </row>
    <row r="346" spans="1:35" hidden="1" x14ac:dyDescent="0.25">
      <c r="B346" s="222"/>
      <c r="D346" s="123"/>
      <c r="E346" s="123"/>
      <c r="F346" s="123"/>
      <c r="G346" s="123"/>
      <c r="H346" s="123"/>
      <c r="I346" s="123"/>
      <c r="J346" s="123"/>
    </row>
    <row r="347" spans="1:35" hidden="1" x14ac:dyDescent="0.25">
      <c r="B347" s="369" t="s">
        <v>423</v>
      </c>
      <c r="C347" s="235">
        <v>79436.926950000008</v>
      </c>
      <c r="D347" s="117">
        <v>43106</v>
      </c>
      <c r="E347" s="117">
        <v>6274.6299999999992</v>
      </c>
      <c r="F347" s="117">
        <v>4898.5733200000004</v>
      </c>
      <c r="G347" s="117">
        <v>16927.300000000003</v>
      </c>
      <c r="H347" s="117">
        <v>2507.0999999999995</v>
      </c>
      <c r="I347" s="117">
        <v>1023</v>
      </c>
      <c r="J347" s="130">
        <v>4700.3236300000017</v>
      </c>
    </row>
    <row r="348" spans="1:35" hidden="1" x14ac:dyDescent="0.25">
      <c r="B348" s="369"/>
      <c r="C348" s="240">
        <f>C347-C334</f>
        <v>0</v>
      </c>
      <c r="D348" s="219">
        <f t="shared" ref="D348:J348" si="855">D347-D334</f>
        <v>0</v>
      </c>
      <c r="E348" s="219">
        <f t="shared" si="855"/>
        <v>0</v>
      </c>
      <c r="F348" s="219">
        <f t="shared" si="855"/>
        <v>0</v>
      </c>
      <c r="G348" s="244">
        <f t="shared" si="855"/>
        <v>0</v>
      </c>
      <c r="H348" s="219">
        <f t="shared" si="855"/>
        <v>0</v>
      </c>
      <c r="I348" s="219">
        <f t="shared" si="855"/>
        <v>0</v>
      </c>
      <c r="J348" s="219">
        <f t="shared" si="855"/>
        <v>0</v>
      </c>
      <c r="K348" s="123"/>
      <c r="L348" s="123"/>
      <c r="M348" s="123"/>
      <c r="N348" s="123"/>
      <c r="O348" s="123"/>
      <c r="P348" s="123"/>
      <c r="Q348" s="123"/>
      <c r="R348" s="123"/>
      <c r="S348" s="123"/>
      <c r="T348" s="123"/>
      <c r="U348" s="123"/>
      <c r="V348" s="123"/>
      <c r="W348" s="123"/>
      <c r="X348" s="123"/>
      <c r="Y348" s="123"/>
      <c r="Z348" s="123"/>
      <c r="AA348" s="123"/>
      <c r="AC348" s="123"/>
      <c r="AD348" s="123"/>
      <c r="AE348" s="123"/>
      <c r="AF348" s="123"/>
      <c r="AG348" s="123"/>
      <c r="AH348" s="123"/>
      <c r="AI348" s="123"/>
    </row>
    <row r="349" spans="1:35" hidden="1" x14ac:dyDescent="0.25">
      <c r="B349" s="222"/>
    </row>
    <row r="350" spans="1:35" hidden="1" x14ac:dyDescent="0.25">
      <c r="B350" s="369" t="s">
        <v>436</v>
      </c>
      <c r="C350" s="235">
        <f t="shared" ref="C350:AI350" si="856">C13+C15+C94+C102+C109+C116+C123+C130+C137+C144+C151+C158+C165+C172+C174+C177+C182+C186+C193+C197+C206+C209+C215+C222+C228+C234+C242+C247+C253+C259+C264+C270+C276+C281+C287+C290+C292+C296+C298+C300+C302+C304+C306+C308+C310+C313+C315+C320+C323+C331</f>
        <v>79436.926950000008</v>
      </c>
      <c r="D350" s="123">
        <f t="shared" si="856"/>
        <v>43106</v>
      </c>
      <c r="E350" s="123">
        <f t="shared" si="856"/>
        <v>6274.6299999999992</v>
      </c>
      <c r="F350" s="123">
        <f t="shared" si="856"/>
        <v>4898.5733200000004</v>
      </c>
      <c r="G350" s="123">
        <f t="shared" si="856"/>
        <v>16927.300000000003</v>
      </c>
      <c r="H350" s="123">
        <f t="shared" si="856"/>
        <v>2507.0999999999995</v>
      </c>
      <c r="I350" s="123">
        <f t="shared" si="856"/>
        <v>1023</v>
      </c>
      <c r="J350" s="123">
        <f t="shared" si="856"/>
        <v>4700.3236300000017</v>
      </c>
      <c r="K350" s="123">
        <f t="shared" si="856"/>
        <v>0</v>
      </c>
      <c r="L350" s="123">
        <f t="shared" si="856"/>
        <v>0</v>
      </c>
      <c r="M350" s="123">
        <f t="shared" si="856"/>
        <v>0</v>
      </c>
      <c r="N350" s="123">
        <f t="shared" si="856"/>
        <v>0</v>
      </c>
      <c r="O350" s="123">
        <f t="shared" si="856"/>
        <v>0</v>
      </c>
      <c r="P350" s="123">
        <f t="shared" si="856"/>
        <v>0</v>
      </c>
      <c r="Q350" s="123">
        <f t="shared" si="856"/>
        <v>0</v>
      </c>
      <c r="R350" s="123">
        <f t="shared" si="856"/>
        <v>0</v>
      </c>
      <c r="S350" s="123">
        <f t="shared" si="856"/>
        <v>0</v>
      </c>
      <c r="T350" s="123">
        <f t="shared" si="856"/>
        <v>0</v>
      </c>
      <c r="U350" s="123">
        <f t="shared" si="856"/>
        <v>0</v>
      </c>
      <c r="V350" s="123">
        <f t="shared" si="856"/>
        <v>0</v>
      </c>
      <c r="W350" s="123">
        <f t="shared" si="856"/>
        <v>0</v>
      </c>
      <c r="X350" s="123">
        <f t="shared" si="856"/>
        <v>0</v>
      </c>
      <c r="Y350" s="123">
        <f t="shared" si="856"/>
        <v>0</v>
      </c>
      <c r="Z350" s="123">
        <f t="shared" si="856"/>
        <v>0</v>
      </c>
      <c r="AA350" s="123">
        <f t="shared" si="856"/>
        <v>0</v>
      </c>
      <c r="AB350" s="123">
        <f t="shared" si="856"/>
        <v>79436.926950000008</v>
      </c>
      <c r="AC350" s="123">
        <f t="shared" si="856"/>
        <v>43106</v>
      </c>
      <c r="AD350" s="123">
        <f t="shared" si="856"/>
        <v>6274.6299999999992</v>
      </c>
      <c r="AE350" s="123">
        <f t="shared" si="856"/>
        <v>4898.5733200000004</v>
      </c>
      <c r="AF350" s="123">
        <f t="shared" si="856"/>
        <v>16927.300000000003</v>
      </c>
      <c r="AG350" s="123">
        <f t="shared" si="856"/>
        <v>2507.0999999999995</v>
      </c>
      <c r="AH350" s="123">
        <f t="shared" si="856"/>
        <v>1023</v>
      </c>
      <c r="AI350" s="123">
        <f t="shared" si="856"/>
        <v>4700.3236300000017</v>
      </c>
    </row>
    <row r="351" spans="1:35" hidden="1" x14ac:dyDescent="0.25">
      <c r="B351" s="369"/>
      <c r="C351" s="240">
        <f>C350-C334</f>
        <v>0</v>
      </c>
      <c r="D351" s="219">
        <f t="shared" ref="D351:AI351" si="857">D350-D334</f>
        <v>0</v>
      </c>
      <c r="E351" s="219">
        <f t="shared" si="857"/>
        <v>0</v>
      </c>
      <c r="F351" s="219">
        <f t="shared" si="857"/>
        <v>0</v>
      </c>
      <c r="G351" s="219">
        <f t="shared" si="857"/>
        <v>0</v>
      </c>
      <c r="H351" s="219">
        <f t="shared" si="857"/>
        <v>0</v>
      </c>
      <c r="I351" s="219">
        <f t="shared" si="857"/>
        <v>0</v>
      </c>
      <c r="J351" s="219">
        <f t="shared" si="857"/>
        <v>0</v>
      </c>
      <c r="K351" s="219">
        <f t="shared" si="857"/>
        <v>0</v>
      </c>
      <c r="L351" s="219">
        <f t="shared" si="857"/>
        <v>0</v>
      </c>
      <c r="M351" s="219">
        <f t="shared" si="857"/>
        <v>0</v>
      </c>
      <c r="N351" s="219">
        <f t="shared" si="857"/>
        <v>0</v>
      </c>
      <c r="O351" s="219">
        <f t="shared" si="857"/>
        <v>0</v>
      </c>
      <c r="P351" s="219">
        <f t="shared" si="857"/>
        <v>0</v>
      </c>
      <c r="Q351" s="219">
        <f t="shared" si="857"/>
        <v>0</v>
      </c>
      <c r="R351" s="219">
        <f t="shared" si="857"/>
        <v>0</v>
      </c>
      <c r="S351" s="219">
        <f t="shared" si="857"/>
        <v>0</v>
      </c>
      <c r="T351" s="219">
        <f t="shared" si="857"/>
        <v>0</v>
      </c>
      <c r="U351" s="219">
        <f t="shared" si="857"/>
        <v>0</v>
      </c>
      <c r="V351" s="219">
        <f t="shared" si="857"/>
        <v>0</v>
      </c>
      <c r="W351" s="219">
        <f t="shared" si="857"/>
        <v>0</v>
      </c>
      <c r="X351" s="219">
        <f t="shared" si="857"/>
        <v>0</v>
      </c>
      <c r="Y351" s="219">
        <f t="shared" si="857"/>
        <v>0</v>
      </c>
      <c r="Z351" s="219">
        <f t="shared" si="857"/>
        <v>0</v>
      </c>
      <c r="AA351" s="219">
        <f t="shared" si="857"/>
        <v>0</v>
      </c>
      <c r="AB351" s="219">
        <f t="shared" si="857"/>
        <v>0</v>
      </c>
      <c r="AC351" s="219">
        <f t="shared" si="857"/>
        <v>0</v>
      </c>
      <c r="AD351" s="219">
        <f t="shared" si="857"/>
        <v>0</v>
      </c>
      <c r="AE351" s="219">
        <f t="shared" si="857"/>
        <v>0</v>
      </c>
      <c r="AF351" s="219">
        <f t="shared" si="857"/>
        <v>0</v>
      </c>
      <c r="AG351" s="219">
        <f t="shared" si="857"/>
        <v>0</v>
      </c>
      <c r="AH351" s="219">
        <f t="shared" si="857"/>
        <v>0</v>
      </c>
      <c r="AI351" s="219">
        <f t="shared" si="857"/>
        <v>0</v>
      </c>
    </row>
  </sheetData>
  <mergeCells count="51">
    <mergeCell ref="B344:B345"/>
    <mergeCell ref="B347:B348"/>
    <mergeCell ref="B350:B351"/>
    <mergeCell ref="AE11:AE12"/>
    <mergeCell ref="AF11:AF12"/>
    <mergeCell ref="AC11:AC12"/>
    <mergeCell ref="AD11:AD12"/>
    <mergeCell ref="AG11:AG12"/>
    <mergeCell ref="AH11:AH12"/>
    <mergeCell ref="AI11:AI12"/>
    <mergeCell ref="AC10:AI10"/>
    <mergeCell ref="A10:A12"/>
    <mergeCell ref="B10:B12"/>
    <mergeCell ref="D10:J10"/>
    <mergeCell ref="N10:AA10"/>
    <mergeCell ref="N11:O11"/>
    <mergeCell ref="P11:Q11"/>
    <mergeCell ref="R11:S11"/>
    <mergeCell ref="T11:U11"/>
    <mergeCell ref="V11:W11"/>
    <mergeCell ref="X11:Y11"/>
    <mergeCell ref="Z11:AA11"/>
    <mergeCell ref="AB10:AB12"/>
    <mergeCell ref="AH1:AI1"/>
    <mergeCell ref="AH2:AI2"/>
    <mergeCell ref="AH3:AI3"/>
    <mergeCell ref="AH4:AI4"/>
    <mergeCell ref="I5:J5"/>
    <mergeCell ref="X5:AA5"/>
    <mergeCell ref="AH5:AI5"/>
    <mergeCell ref="AB5:AD5"/>
    <mergeCell ref="A1:AD1"/>
    <mergeCell ref="A2:AD2"/>
    <mergeCell ref="A3:AD3"/>
    <mergeCell ref="A4:AD4"/>
    <mergeCell ref="AB6:AD6"/>
    <mergeCell ref="C10:C12"/>
    <mergeCell ref="D11:D12"/>
    <mergeCell ref="E11:E12"/>
    <mergeCell ref="F11:F12"/>
    <mergeCell ref="G11:G12"/>
    <mergeCell ref="H11:H12"/>
    <mergeCell ref="I11:I12"/>
    <mergeCell ref="J11:J12"/>
    <mergeCell ref="K10:M10"/>
    <mergeCell ref="K11:K12"/>
    <mergeCell ref="L11:M11"/>
    <mergeCell ref="A8:AI8"/>
    <mergeCell ref="I6:J6"/>
    <mergeCell ref="X6:AA6"/>
    <mergeCell ref="AH6:AI6"/>
  </mergeCells>
  <pageMargins left="1.1811023622047245" right="0.39370078740157483" top="0.78740157480314965" bottom="0.78740157480314965" header="0.31496062992125984" footer="0.31496062992125984"/>
  <pageSetup paperSize="9" scale="89" fitToHeight="0" orientation="portrait" r:id="rId1"/>
  <ignoredErrors>
    <ignoredError sqref="AC15 AB94 AB102 AB109 AB116 AB123 AB130 AB137 AB144 AB151 AB158 AB323 AB319:AB321 AB330:AB332 AB325 AB295:AB316 AB165:AB166 AB185:AB189 AB181:AB183 AB192:AB194 AB202 AB209:AB211 AB214:AB218 AB232:AB237 AB269:AB273 AB275:AB278 AB252 AB286:AB293 AB172:AB174 AB205:AB207 AB246:AB249 AB280:AB284 AB221:AB222 AB224 AB223 AB324 AB176:AB179 AB175 AB263:AB266 AB196:AB200 AB227:AB230 AB241:AB244 AB253:AB254 AB257:AB261 AB255 AF15 AC94 AC102 AC109 AC116 AC123 AC130 AC137 AC144 AC151 AC158 AC323 AC320 AC330:AC331 AC295:AC296 AC165 AC185:AC186 AC182 AC192:AC193 AC202 AC209 AC214:AC215 AC232:AC234 AC269:AC270 AC275:AC276 AC252 AC286:AC287 AC172 AC206 AC246:AC247 AC280:AC281 AC221:AC222 AC177 AC263:AC264 AC196:AC197 AC227:AC228 AC241:AC242 AC253 AC257:AC259 AD15 AD94 AD102 AD109 AD116 AD123 AD130 AD137 AD144 AD151 AD158 AD323 AD320 AD330:AD331 AD295:AD296 AD165 AD185:AD186 AD182 AD192:AD193 AD202 AD209 AD214:AD215 AD232:AD234 AD269:AD270 AD275:AD276 AD252 AD286:AD287 AD172 AD206 AD246:AD247 AD280:AD281 AD221:AD222 AD177 AD263:AD264 AD196:AD197 AD227:AD228 AD241:AD242 AD253 AD257:AD259 AE94 AE102 AE109 AE116 AE123 AE130 AE137 AE144 AE151 AE158 AE323 AE320 AE330:AE331 AE295:AE296 AE165 AE185:AE186 AE182 AE192:AE193 AE202 AE209 AE214:AE215 AE232:AE234 AE269:AE270 AE275:AE276 AE252 AE286:AE287 AE172 AE206 AE246:AE247 AE280:AE281 AE221:AE222 AE177 AE263:AE264 AE196:AE197 AE227:AE228 AE241:AE242 AE253 AE257:AE259 AF94 AF102 AF109 AF116 AF123 AF130 AF137 AF144 AF151 AF158 AF323 AF320 AF330:AF331 AF295:AF296 AF165 AF185:AF186 AF182 AF192:AF193 AF202 AF209 AF214:AF215 AF232:AF234 AF269:AF270 AF275:AF276 AF252 AF286:AF287 AF172 AF206 AF246:AF247 AF280:AF281 AF221:AF222 AF177 AF263:AF264 AF196:AF197 AF227:AF228 AF241:AF242 AF253 AF257:AF259 AG15 AG94 AG102 AG109 AG116 AG123 AG130 AG137 AG144 AG151 AG158 AG323 AG320 AG330:AG331 AG295:AG296 AG165 AG185:AG186 AG182 AG192:AG193 AG202 AG209 AG214:AG215 AG232:AG234 AG269:AG270 AG275:AG276 AG252 AG286:AG287 AG172 AG206 AG246:AG247 AG280:AG281 AG221:AG222 AG177 AG263:AG264 AG196:AG197 AG227:AG228 AG241:AG242 AG253 AG257:AG259 AH15 AH94 AH102 AH109 AH116 AH123 AH130 AH137 AH144 AH151 AH158 AH323 AH320 AH330:AH331 AH295:AH296 AH165 AH185:AH186 AH182 AH192:AH193 AH202 AH209 AH214:AH215 AH232:AH234 AH269:AH270 AH275:AH276 AH252 AH286:AH287 AH172 AH206 AH246:AH247 AH280:AH281 AH221:AH222 AH177 AH263:AH264 AH196:AH197 AH227:AH228 AH241:AH242 AH253 AH257:AH259 AI15 AI94 AI102 AI109 AI116 AI123 AI130 AI137 AI144 AI151 AI158 AI323 AI320 AI330:AI331 AI295:AI296 AI165 AI185:AI186 AI182 AI192:AI193 AI202 AI209 AI214:AI215 AI232:AI234 AI269:AI270 AI275:AI276 AI252 AI286:AI287 AI172 AI206 AI246:AI247 AI280:AI281 AI221:AI222 AI177 AI263:AI264 AI196:AI197 AI227:AI228 AI241:AI242 AI253 AI257:AI259 AC174 AD174 AE174 AF174 AG174 AH174 AI174 AC189 AD189 AE189 AF189 AG189 AH189 AI189 AC211 AD211 AE211 AF211 AG211 AH211 AI211 AC217:AC218 AD217:AD218 AE217:AE218 AF217:AF218 AG217:AG218 AH217:AH218 AI217:AI218 AC230 AD230 AE230 AF230 AG230 AH230 AI230 AC237 AD237 AE237 AF237 AG237 AH237 AI237 AC244 AD244 AE244 AF244 AG244 AH244 AI244 AC249 AD249 AE249 AF249 AG249 AH249 AI249 AC273 AD273 AE273 AF273 AG273 AH273 AI273 AC284 AD284 AE284 AF284 AG284 AH284 AI284 AC289:AC290 AD289:AD290 AE289:AE290 AF289:AF290 AG289:AG290 AH289:AH290 AI289:AI290 AC292 AD292 AE292 AF292 AG292 AH292 AI292 AC298 AD298 AE298 AF298 AG298 AH298 AI298 AC300 AD300 AE300 AF300 AG300 AH300 AI300 AC302 AD302 AE302 AF302 AG302 AH302 AI302 AC304 AD304 AE304 AF304 AG304 AH304 AI304 AC306 AD306 AE306 AF306 AG306 AH306 AI306 AC308 AD308 AE308 AF308 AG308 AH308 AI308 AC310 AD310 AE310 AF310 AG310 AH310 AI310 AC313 AD313 AE313 AF313 AG313 AH313 AI313 AC315 AD315 AE315 AF315 AG315 AH315 AI315"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D2108-A21D-4834-BD09-FF93403C862E}">
  <sheetPr>
    <pageSetUpPr fitToPage="1"/>
  </sheetPr>
  <dimension ref="A1:AF210"/>
  <sheetViews>
    <sheetView showZeros="0" tabSelected="1" zoomScaleNormal="100" workbookViewId="0">
      <pane xSplit="2" ySplit="10" topLeftCell="C11" activePane="bottomRight" state="frozen"/>
      <selection activeCell="G15" sqref="G15"/>
      <selection pane="topRight" activeCell="G15" sqref="G15"/>
      <selection pane="bottomLeft" activeCell="G15" sqref="G15"/>
      <selection pane="bottomRight" activeCell="AL15" sqref="AL15"/>
    </sheetView>
  </sheetViews>
  <sheetFormatPr defaultColWidth="9.140625" defaultRowHeight="15" x14ac:dyDescent="0.25"/>
  <cols>
    <col min="1" max="1" width="5.7109375" style="1" customWidth="1"/>
    <col min="2" max="2" width="76.7109375" style="1" customWidth="1"/>
    <col min="3" max="3" width="13.7109375" style="123" hidden="1" customWidth="1"/>
    <col min="4" max="8" width="13.7109375" style="117" hidden="1" customWidth="1"/>
    <col min="9" max="11" width="10.140625" style="15" hidden="1" customWidth="1"/>
    <col min="12" max="21" width="10.140625" style="1" hidden="1" customWidth="1"/>
    <col min="22" max="22" width="14.7109375" style="123" customWidth="1"/>
    <col min="23" max="27" width="13.7109375" style="117" hidden="1" customWidth="1"/>
    <col min="28" max="31" width="9.140625" style="1" hidden="1" customWidth="1"/>
    <col min="32" max="16384" width="9.140625" style="1"/>
  </cols>
  <sheetData>
    <row r="1" spans="1:29" s="24" customFormat="1" x14ac:dyDescent="0.25">
      <c r="A1" s="381" t="s">
        <v>125</v>
      </c>
      <c r="B1" s="381"/>
      <c r="C1" s="381"/>
      <c r="D1" s="381"/>
      <c r="E1" s="381"/>
      <c r="F1" s="381"/>
      <c r="G1" s="381"/>
      <c r="H1" s="381"/>
      <c r="I1" s="381"/>
      <c r="J1" s="381"/>
      <c r="K1" s="381"/>
      <c r="L1" s="381"/>
      <c r="M1" s="381"/>
      <c r="N1" s="381"/>
      <c r="O1" s="381"/>
      <c r="P1" s="381"/>
      <c r="Q1" s="381"/>
      <c r="R1" s="381"/>
      <c r="S1" s="381"/>
      <c r="T1" s="381"/>
      <c r="U1" s="381"/>
      <c r="V1" s="381"/>
      <c r="W1" s="118"/>
      <c r="X1" s="207"/>
      <c r="Y1" s="118"/>
      <c r="Z1" s="352"/>
      <c r="AA1" s="352"/>
    </row>
    <row r="2" spans="1:29" s="24" customFormat="1" x14ac:dyDescent="0.25">
      <c r="A2" s="381" t="s">
        <v>397</v>
      </c>
      <c r="B2" s="381"/>
      <c r="C2" s="381"/>
      <c r="D2" s="381"/>
      <c r="E2" s="381"/>
      <c r="F2" s="381"/>
      <c r="G2" s="381"/>
      <c r="H2" s="381"/>
      <c r="I2" s="381"/>
      <c r="J2" s="381"/>
      <c r="K2" s="381"/>
      <c r="L2" s="381"/>
      <c r="M2" s="381"/>
      <c r="N2" s="381"/>
      <c r="O2" s="381"/>
      <c r="P2" s="381"/>
      <c r="Q2" s="381"/>
      <c r="R2" s="381"/>
      <c r="S2" s="381"/>
      <c r="T2" s="381"/>
      <c r="U2" s="381"/>
      <c r="V2" s="381"/>
      <c r="W2" s="118"/>
      <c r="X2" s="207"/>
      <c r="Y2" s="118"/>
      <c r="Z2" s="119"/>
      <c r="AA2" s="119"/>
    </row>
    <row r="3" spans="1:29" s="24" customFormat="1" x14ac:dyDescent="0.25">
      <c r="A3" s="381" t="s">
        <v>472</v>
      </c>
      <c r="B3" s="381"/>
      <c r="C3" s="381"/>
      <c r="D3" s="381"/>
      <c r="E3" s="381"/>
      <c r="F3" s="381"/>
      <c r="G3" s="381"/>
      <c r="H3" s="381"/>
      <c r="I3" s="381"/>
      <c r="J3" s="381"/>
      <c r="K3" s="381"/>
      <c r="L3" s="381"/>
      <c r="M3" s="381"/>
      <c r="N3" s="381"/>
      <c r="O3" s="381"/>
      <c r="P3" s="381"/>
      <c r="Q3" s="381"/>
      <c r="R3" s="381"/>
      <c r="S3" s="381"/>
      <c r="T3" s="381"/>
      <c r="U3" s="381"/>
      <c r="V3" s="381"/>
      <c r="W3" s="118"/>
      <c r="X3" s="207"/>
      <c r="Y3" s="118"/>
      <c r="Z3" s="352"/>
      <c r="AA3" s="352"/>
    </row>
    <row r="4" spans="1:29" s="24" customFormat="1" x14ac:dyDescent="0.25">
      <c r="A4" s="381" t="s">
        <v>453</v>
      </c>
      <c r="B4" s="381"/>
      <c r="C4" s="381"/>
      <c r="D4" s="381"/>
      <c r="E4" s="381"/>
      <c r="F4" s="381"/>
      <c r="G4" s="381"/>
      <c r="H4" s="381"/>
      <c r="I4" s="381"/>
      <c r="J4" s="381"/>
      <c r="K4" s="381"/>
      <c r="L4" s="381"/>
      <c r="M4" s="381"/>
      <c r="N4" s="381"/>
      <c r="O4" s="381"/>
      <c r="P4" s="381"/>
      <c r="Q4" s="381"/>
      <c r="R4" s="381"/>
      <c r="S4" s="381"/>
      <c r="T4" s="381"/>
      <c r="U4" s="381"/>
      <c r="V4" s="381"/>
      <c r="W4" s="118"/>
      <c r="X4" s="207"/>
      <c r="Y4" s="118"/>
      <c r="Z4" s="352"/>
      <c r="AA4" s="352"/>
    </row>
    <row r="5" spans="1:29" s="24" customFormat="1" ht="12" customHeight="1" x14ac:dyDescent="0.25">
      <c r="B5" s="25"/>
      <c r="C5" s="121"/>
      <c r="D5" s="122"/>
      <c r="E5" s="118"/>
      <c r="F5" s="118"/>
      <c r="G5" s="118"/>
      <c r="H5" s="118"/>
      <c r="I5" s="84"/>
      <c r="J5" s="84"/>
      <c r="K5" s="84"/>
      <c r="L5" s="25"/>
      <c r="V5" s="121"/>
      <c r="W5" s="122"/>
      <c r="X5" s="118"/>
      <c r="Y5" s="118"/>
      <c r="Z5" s="118"/>
      <c r="AA5" s="118"/>
    </row>
    <row r="6" spans="1:29" ht="15" customHeight="1" x14ac:dyDescent="0.25">
      <c r="A6" s="327" t="s">
        <v>305</v>
      </c>
      <c r="B6" s="327"/>
      <c r="C6" s="327"/>
      <c r="D6" s="327"/>
      <c r="E6" s="327"/>
      <c r="F6" s="327"/>
      <c r="G6" s="327"/>
      <c r="H6" s="327"/>
      <c r="I6" s="327"/>
      <c r="J6" s="327"/>
      <c r="K6" s="327"/>
      <c r="L6" s="327"/>
      <c r="M6" s="327"/>
      <c r="N6" s="327"/>
      <c r="O6" s="327"/>
      <c r="P6" s="327"/>
      <c r="Q6" s="327"/>
      <c r="R6" s="327"/>
      <c r="S6" s="327"/>
      <c r="T6" s="327"/>
      <c r="U6" s="327"/>
      <c r="V6" s="327"/>
      <c r="W6" s="327"/>
      <c r="X6" s="327"/>
      <c r="Y6" s="327"/>
      <c r="Z6" s="327"/>
      <c r="AA6" s="327"/>
      <c r="AB6" s="71"/>
    </row>
    <row r="7" spans="1:29" x14ac:dyDescent="0.25">
      <c r="F7" s="124"/>
      <c r="G7" s="124"/>
      <c r="K7" s="66"/>
      <c r="M7" s="2"/>
      <c r="O7" s="2"/>
      <c r="P7" s="2"/>
      <c r="Q7" s="2"/>
      <c r="R7" s="2"/>
      <c r="S7" s="2"/>
      <c r="U7" s="2"/>
      <c r="V7" s="2" t="s">
        <v>140</v>
      </c>
      <c r="Y7" s="124"/>
      <c r="Z7" s="2" t="s">
        <v>140</v>
      </c>
    </row>
    <row r="8" spans="1:29" ht="15" customHeight="1" x14ac:dyDescent="0.25">
      <c r="A8" s="334" t="s">
        <v>1</v>
      </c>
      <c r="B8" s="360" t="s">
        <v>288</v>
      </c>
      <c r="C8" s="378" t="s">
        <v>0</v>
      </c>
      <c r="D8" s="361" t="s">
        <v>220</v>
      </c>
      <c r="E8" s="361"/>
      <c r="F8" s="361"/>
      <c r="G8" s="361"/>
      <c r="H8" s="361"/>
      <c r="I8" s="348" t="s">
        <v>424</v>
      </c>
      <c r="J8" s="349"/>
      <c r="K8" s="350"/>
      <c r="L8" s="375" t="s">
        <v>220</v>
      </c>
      <c r="M8" s="376"/>
      <c r="N8" s="376"/>
      <c r="O8" s="376"/>
      <c r="P8" s="376"/>
      <c r="Q8" s="376"/>
      <c r="R8" s="376"/>
      <c r="S8" s="377"/>
      <c r="T8" s="204"/>
      <c r="U8" s="204"/>
      <c r="V8" s="366" t="s">
        <v>0</v>
      </c>
      <c r="W8" s="372" t="s">
        <v>220</v>
      </c>
      <c r="X8" s="373"/>
      <c r="Y8" s="373"/>
      <c r="Z8" s="374"/>
      <c r="AA8" s="152"/>
    </row>
    <row r="9" spans="1:29" ht="45.75" customHeight="1" x14ac:dyDescent="0.25">
      <c r="A9" s="334"/>
      <c r="B9" s="360"/>
      <c r="C9" s="379"/>
      <c r="D9" s="342" t="s">
        <v>194</v>
      </c>
      <c r="E9" s="342" t="s">
        <v>285</v>
      </c>
      <c r="F9" s="342" t="s">
        <v>286</v>
      </c>
      <c r="G9" s="342" t="s">
        <v>420</v>
      </c>
      <c r="H9" s="342" t="s">
        <v>143</v>
      </c>
      <c r="I9" s="323" t="s">
        <v>0</v>
      </c>
      <c r="J9" s="324" t="s">
        <v>58</v>
      </c>
      <c r="K9" s="324"/>
      <c r="L9" s="363" t="s">
        <v>194</v>
      </c>
      <c r="M9" s="363"/>
      <c r="N9" s="363" t="s">
        <v>285</v>
      </c>
      <c r="O9" s="363"/>
      <c r="P9" s="363" t="s">
        <v>286</v>
      </c>
      <c r="Q9" s="363"/>
      <c r="R9" s="364" t="s">
        <v>420</v>
      </c>
      <c r="S9" s="364"/>
      <c r="T9" s="363" t="s">
        <v>143</v>
      </c>
      <c r="U9" s="363"/>
      <c r="V9" s="367"/>
      <c r="W9" s="354" t="s">
        <v>194</v>
      </c>
      <c r="X9" s="354" t="s">
        <v>285</v>
      </c>
      <c r="Y9" s="354" t="s">
        <v>286</v>
      </c>
      <c r="Z9" s="354" t="s">
        <v>420</v>
      </c>
      <c r="AA9" s="370" t="s">
        <v>143</v>
      </c>
    </row>
    <row r="10" spans="1:29" ht="17.25" customHeight="1" x14ac:dyDescent="0.25">
      <c r="A10" s="334"/>
      <c r="B10" s="360"/>
      <c r="C10" s="380"/>
      <c r="D10" s="343"/>
      <c r="E10" s="343"/>
      <c r="F10" s="343"/>
      <c r="G10" s="343"/>
      <c r="H10" s="343"/>
      <c r="I10" s="323"/>
      <c r="J10" s="193" t="s">
        <v>421</v>
      </c>
      <c r="K10" s="193" t="s">
        <v>422</v>
      </c>
      <c r="L10" s="196" t="s">
        <v>421</v>
      </c>
      <c r="M10" s="180" t="s">
        <v>422</v>
      </c>
      <c r="N10" s="196" t="s">
        <v>421</v>
      </c>
      <c r="O10" s="180" t="s">
        <v>422</v>
      </c>
      <c r="P10" s="196" t="s">
        <v>421</v>
      </c>
      <c r="Q10" s="180" t="s">
        <v>422</v>
      </c>
      <c r="R10" s="196" t="s">
        <v>421</v>
      </c>
      <c r="S10" s="180" t="s">
        <v>422</v>
      </c>
      <c r="T10" s="196" t="s">
        <v>421</v>
      </c>
      <c r="U10" s="180" t="s">
        <v>422</v>
      </c>
      <c r="V10" s="368"/>
      <c r="W10" s="355"/>
      <c r="X10" s="355"/>
      <c r="Y10" s="355"/>
      <c r="Z10" s="355"/>
      <c r="AA10" s="371"/>
      <c r="AC10" s="94" t="s">
        <v>300</v>
      </c>
    </row>
    <row r="11" spans="1:29" ht="15" customHeight="1" x14ac:dyDescent="0.25">
      <c r="A11" s="18" t="s">
        <v>5</v>
      </c>
      <c r="B11" s="81" t="s">
        <v>219</v>
      </c>
      <c r="C11" s="125">
        <f t="shared" ref="C11:C43" si="0">D11+E11+F11+G11+H11</f>
        <v>4452.7384500000007</v>
      </c>
      <c r="D11" s="126">
        <f>D12+D13+D14+D15+D16+D17+D18</f>
        <v>4337.9358200000006</v>
      </c>
      <c r="E11" s="126">
        <f t="shared" ref="E11:AA11" si="1">E12+E13+E14+E15+E16+E17+E18</f>
        <v>0.86904000000000003</v>
      </c>
      <c r="F11" s="126">
        <f t="shared" si="1"/>
        <v>24.438960000000002</v>
      </c>
      <c r="G11" s="126">
        <f t="shared" si="1"/>
        <v>89.494630000000001</v>
      </c>
      <c r="H11" s="126">
        <f t="shared" si="1"/>
        <v>0</v>
      </c>
      <c r="I11" s="125">
        <f>J11-K11</f>
        <v>0</v>
      </c>
      <c r="J11" s="197">
        <f>L11+N11+P11+R11+T11</f>
        <v>0</v>
      </c>
      <c r="K11" s="197">
        <f>M11+O11+Q11+S11+U11</f>
        <v>0</v>
      </c>
      <c r="L11" s="126">
        <f t="shared" si="1"/>
        <v>0</v>
      </c>
      <c r="M11" s="126">
        <f t="shared" si="1"/>
        <v>0</v>
      </c>
      <c r="N11" s="126">
        <f t="shared" si="1"/>
        <v>0</v>
      </c>
      <c r="O11" s="126">
        <f t="shared" si="1"/>
        <v>0</v>
      </c>
      <c r="P11" s="126">
        <f t="shared" si="1"/>
        <v>0</v>
      </c>
      <c r="Q11" s="126">
        <f t="shared" si="1"/>
        <v>0</v>
      </c>
      <c r="R11" s="126">
        <f t="shared" si="1"/>
        <v>0</v>
      </c>
      <c r="S11" s="126">
        <f t="shared" si="1"/>
        <v>0</v>
      </c>
      <c r="T11" s="126">
        <f t="shared" si="1"/>
        <v>0</v>
      </c>
      <c r="U11" s="126">
        <f t="shared" si="1"/>
        <v>0</v>
      </c>
      <c r="V11" s="201">
        <f t="shared" si="1"/>
        <v>4452.7384499999998</v>
      </c>
      <c r="W11" s="285">
        <f t="shared" si="1"/>
        <v>4337.9358200000006</v>
      </c>
      <c r="X11" s="285">
        <f t="shared" si="1"/>
        <v>0.86904000000000003</v>
      </c>
      <c r="Y11" s="285">
        <f t="shared" si="1"/>
        <v>24.438960000000002</v>
      </c>
      <c r="Z11" s="285">
        <f t="shared" si="1"/>
        <v>89.494630000000001</v>
      </c>
      <c r="AA11" s="201">
        <f t="shared" si="1"/>
        <v>0</v>
      </c>
      <c r="AC11" s="94">
        <f>V11-'3 priedas_asignavimai'!AI15</f>
        <v>0</v>
      </c>
    </row>
    <row r="12" spans="1:29" ht="15" customHeight="1" x14ac:dyDescent="0.25">
      <c r="A12" s="18"/>
      <c r="B12" s="9" t="s">
        <v>457</v>
      </c>
      <c r="C12" s="138">
        <f t="shared" si="0"/>
        <v>429.78361000000001</v>
      </c>
      <c r="D12" s="198">
        <v>429.78361000000001</v>
      </c>
      <c r="E12" s="198"/>
      <c r="F12" s="198"/>
      <c r="G12" s="198"/>
      <c r="H12" s="198"/>
      <c r="I12" s="205">
        <f t="shared" ref="I12:I75" si="2">J12-K12</f>
        <v>0</v>
      </c>
      <c r="J12" s="206">
        <f t="shared" ref="J12:J75" si="3">L12+N12+P12+R12+T12</f>
        <v>0</v>
      </c>
      <c r="K12" s="206">
        <f t="shared" ref="K12:K75" si="4">M12+O12+Q12+S12+U12</f>
        <v>0</v>
      </c>
      <c r="L12" s="198"/>
      <c r="M12" s="198"/>
      <c r="N12" s="198"/>
      <c r="O12" s="198"/>
      <c r="P12" s="198"/>
      <c r="Q12" s="198"/>
      <c r="R12" s="198"/>
      <c r="S12" s="198"/>
      <c r="T12" s="198"/>
      <c r="U12" s="198"/>
      <c r="V12" s="140">
        <f t="shared" ref="V12:V37" si="5">W12+X12+Y12+Z12+AA12</f>
        <v>429.78361000000001</v>
      </c>
      <c r="W12" s="283">
        <f>D12+L12-M12</f>
        <v>429.78361000000001</v>
      </c>
      <c r="X12" s="283">
        <f>E12+N12-O12</f>
        <v>0</v>
      </c>
      <c r="Y12" s="283">
        <f>F12+P12-Q12</f>
        <v>0</v>
      </c>
      <c r="Z12" s="283">
        <f>G12+R12-S12</f>
        <v>0</v>
      </c>
      <c r="AA12" s="140">
        <f>H12+T12-U12</f>
        <v>0</v>
      </c>
      <c r="AC12" s="94">
        <f>V12-'3 priedas_asignavimai'!AI16</f>
        <v>0</v>
      </c>
    </row>
    <row r="13" spans="1:29" ht="15" customHeight="1" x14ac:dyDescent="0.25">
      <c r="A13" s="18"/>
      <c r="B13" s="9" t="s">
        <v>458</v>
      </c>
      <c r="C13" s="138">
        <f t="shared" si="0"/>
        <v>1686.7634899999998</v>
      </c>
      <c r="D13" s="198">
        <v>1577.0489</v>
      </c>
      <c r="E13" s="198"/>
      <c r="F13" s="198">
        <v>20.21996</v>
      </c>
      <c r="G13" s="198">
        <v>89.494630000000001</v>
      </c>
      <c r="H13" s="198"/>
      <c r="I13" s="205">
        <f t="shared" si="2"/>
        <v>0</v>
      </c>
      <c r="J13" s="206">
        <f t="shared" si="3"/>
        <v>0</v>
      </c>
      <c r="K13" s="206">
        <f t="shared" si="4"/>
        <v>0</v>
      </c>
      <c r="L13" s="198"/>
      <c r="M13" s="198"/>
      <c r="N13" s="198"/>
      <c r="O13" s="198"/>
      <c r="P13" s="198"/>
      <c r="Q13" s="198"/>
      <c r="R13" s="198"/>
      <c r="S13" s="198"/>
      <c r="T13" s="198"/>
      <c r="U13" s="198"/>
      <c r="V13" s="140">
        <f t="shared" si="5"/>
        <v>1686.7634899999998</v>
      </c>
      <c r="W13" s="283">
        <f t="shared" ref="W13:W18" si="6">D13+L13-M13</f>
        <v>1577.0489</v>
      </c>
      <c r="X13" s="283">
        <f t="shared" ref="X13:X18" si="7">E13+N13-O13</f>
        <v>0</v>
      </c>
      <c r="Y13" s="283">
        <f t="shared" ref="Y13:Y18" si="8">F13+P13-Q13</f>
        <v>20.21996</v>
      </c>
      <c r="Z13" s="283">
        <f t="shared" ref="Z13:Z18" si="9">G13+R13-S13</f>
        <v>89.494630000000001</v>
      </c>
      <c r="AA13" s="140">
        <f t="shared" ref="AA13:AA18" si="10">H13+T13-U13</f>
        <v>0</v>
      </c>
      <c r="AC13" s="94">
        <f>V13-'3 priedas_asignavimai'!AI46</f>
        <v>0</v>
      </c>
    </row>
    <row r="14" spans="1:29" ht="15" customHeight="1" x14ac:dyDescent="0.25">
      <c r="A14" s="18"/>
      <c r="B14" s="9" t="s">
        <v>459</v>
      </c>
      <c r="C14" s="138">
        <f t="shared" si="0"/>
        <v>5.0880400000000003</v>
      </c>
      <c r="D14" s="198"/>
      <c r="E14" s="198">
        <v>0.86904000000000003</v>
      </c>
      <c r="F14" s="198">
        <v>4.2190000000000003</v>
      </c>
      <c r="G14" s="198"/>
      <c r="H14" s="198"/>
      <c r="I14" s="205">
        <f t="shared" si="2"/>
        <v>0</v>
      </c>
      <c r="J14" s="206">
        <f t="shared" si="3"/>
        <v>0</v>
      </c>
      <c r="K14" s="206">
        <f t="shared" si="4"/>
        <v>0</v>
      </c>
      <c r="L14" s="198"/>
      <c r="M14" s="198"/>
      <c r="N14" s="198"/>
      <c r="O14" s="198"/>
      <c r="P14" s="198"/>
      <c r="Q14" s="198"/>
      <c r="R14" s="198"/>
      <c r="S14" s="198"/>
      <c r="T14" s="198"/>
      <c r="U14" s="198"/>
      <c r="V14" s="140">
        <f t="shared" si="5"/>
        <v>5.0880400000000003</v>
      </c>
      <c r="W14" s="283">
        <f t="shared" si="6"/>
        <v>0</v>
      </c>
      <c r="X14" s="283">
        <f t="shared" si="7"/>
        <v>0.86904000000000003</v>
      </c>
      <c r="Y14" s="283">
        <f t="shared" si="8"/>
        <v>4.2190000000000003</v>
      </c>
      <c r="Z14" s="283">
        <f t="shared" si="9"/>
        <v>0</v>
      </c>
      <c r="AA14" s="140">
        <f t="shared" si="10"/>
        <v>0</v>
      </c>
      <c r="AC14" s="94">
        <f>V14-'3 priedas_asignavimai'!AI55</f>
        <v>0</v>
      </c>
    </row>
    <row r="15" spans="1:29" x14ac:dyDescent="0.25">
      <c r="A15" s="18"/>
      <c r="B15" s="79" t="s">
        <v>460</v>
      </c>
      <c r="C15" s="138">
        <f t="shared" si="0"/>
        <v>759</v>
      </c>
      <c r="D15" s="198">
        <v>759</v>
      </c>
      <c r="E15" s="198"/>
      <c r="F15" s="198"/>
      <c r="G15" s="198"/>
      <c r="H15" s="198"/>
      <c r="I15" s="205">
        <f t="shared" si="2"/>
        <v>0</v>
      </c>
      <c r="J15" s="206">
        <f t="shared" si="3"/>
        <v>0</v>
      </c>
      <c r="K15" s="206">
        <f t="shared" si="4"/>
        <v>0</v>
      </c>
      <c r="L15" s="198"/>
      <c r="M15" s="198"/>
      <c r="N15" s="198"/>
      <c r="O15" s="198"/>
      <c r="P15" s="198"/>
      <c r="Q15" s="198"/>
      <c r="R15" s="198"/>
      <c r="S15" s="198"/>
      <c r="T15" s="198"/>
      <c r="U15" s="198"/>
      <c r="V15" s="5">
        <f t="shared" si="5"/>
        <v>759</v>
      </c>
      <c r="W15" s="283">
        <f t="shared" si="6"/>
        <v>759</v>
      </c>
      <c r="X15" s="283">
        <f t="shared" si="7"/>
        <v>0</v>
      </c>
      <c r="Y15" s="283">
        <f t="shared" si="8"/>
        <v>0</v>
      </c>
      <c r="Z15" s="283">
        <f t="shared" si="9"/>
        <v>0</v>
      </c>
      <c r="AA15" s="140">
        <f t="shared" si="10"/>
        <v>0</v>
      </c>
      <c r="AC15" s="94">
        <f>V15-'3 priedas_asignavimai'!AI56</f>
        <v>0</v>
      </c>
    </row>
    <row r="16" spans="1:29" ht="15" hidden="1" customHeight="1" x14ac:dyDescent="0.25">
      <c r="A16" s="18"/>
      <c r="B16" s="9" t="s">
        <v>56</v>
      </c>
      <c r="C16" s="138">
        <f t="shared" si="0"/>
        <v>0</v>
      </c>
      <c r="D16" s="198"/>
      <c r="E16" s="198"/>
      <c r="F16" s="198"/>
      <c r="G16" s="198"/>
      <c r="H16" s="198"/>
      <c r="I16" s="205">
        <f t="shared" si="2"/>
        <v>0</v>
      </c>
      <c r="J16" s="206">
        <f t="shared" si="3"/>
        <v>0</v>
      </c>
      <c r="K16" s="206">
        <f t="shared" si="4"/>
        <v>0</v>
      </c>
      <c r="L16" s="198"/>
      <c r="M16" s="198"/>
      <c r="N16" s="198"/>
      <c r="O16" s="198"/>
      <c r="P16" s="198"/>
      <c r="Q16" s="198"/>
      <c r="R16" s="198"/>
      <c r="S16" s="198"/>
      <c r="T16" s="198"/>
      <c r="U16" s="198"/>
      <c r="V16" s="140">
        <f t="shared" si="5"/>
        <v>0</v>
      </c>
      <c r="W16" s="283">
        <f t="shared" si="6"/>
        <v>0</v>
      </c>
      <c r="X16" s="283">
        <f t="shared" si="7"/>
        <v>0</v>
      </c>
      <c r="Y16" s="283">
        <f t="shared" si="8"/>
        <v>0</v>
      </c>
      <c r="Z16" s="283">
        <f t="shared" si="9"/>
        <v>0</v>
      </c>
      <c r="AA16" s="140">
        <f t="shared" si="10"/>
        <v>0</v>
      </c>
      <c r="AC16" s="94">
        <f>V16-'3 priedas_asignavimai'!AI66</f>
        <v>0</v>
      </c>
    </row>
    <row r="17" spans="1:31" ht="15" hidden="1" customHeight="1" x14ac:dyDescent="0.25">
      <c r="A17" s="18"/>
      <c r="B17" s="9" t="s">
        <v>3</v>
      </c>
      <c r="C17" s="138">
        <f t="shared" si="0"/>
        <v>0</v>
      </c>
      <c r="D17" s="198"/>
      <c r="E17" s="198"/>
      <c r="F17" s="198"/>
      <c r="G17" s="198"/>
      <c r="H17" s="198"/>
      <c r="I17" s="205">
        <f t="shared" si="2"/>
        <v>0</v>
      </c>
      <c r="J17" s="206">
        <f t="shared" si="3"/>
        <v>0</v>
      </c>
      <c r="K17" s="206">
        <f t="shared" si="4"/>
        <v>0</v>
      </c>
      <c r="L17" s="198"/>
      <c r="M17" s="198"/>
      <c r="N17" s="198"/>
      <c r="O17" s="198"/>
      <c r="P17" s="198"/>
      <c r="Q17" s="198"/>
      <c r="R17" s="198"/>
      <c r="S17" s="198"/>
      <c r="T17" s="198"/>
      <c r="U17" s="198"/>
      <c r="V17" s="140">
        <f t="shared" si="5"/>
        <v>0</v>
      </c>
      <c r="W17" s="283">
        <f t="shared" si="6"/>
        <v>0</v>
      </c>
      <c r="X17" s="283">
        <f t="shared" si="7"/>
        <v>0</v>
      </c>
      <c r="Y17" s="283">
        <f t="shared" si="8"/>
        <v>0</v>
      </c>
      <c r="Z17" s="283">
        <f t="shared" si="9"/>
        <v>0</v>
      </c>
      <c r="AA17" s="140">
        <f t="shared" si="10"/>
        <v>0</v>
      </c>
      <c r="AC17" s="94">
        <f>V17-'3 priedas_asignavimai'!AI67</f>
        <v>0</v>
      </c>
    </row>
    <row r="18" spans="1:31" ht="15" customHeight="1" x14ac:dyDescent="0.25">
      <c r="A18" s="18"/>
      <c r="B18" s="80" t="s">
        <v>461</v>
      </c>
      <c r="C18" s="138">
        <f t="shared" si="0"/>
        <v>1572.10331</v>
      </c>
      <c r="D18" s="198">
        <v>1572.10331</v>
      </c>
      <c r="E18" s="198"/>
      <c r="F18" s="198"/>
      <c r="G18" s="198"/>
      <c r="H18" s="198"/>
      <c r="I18" s="205">
        <f t="shared" si="2"/>
        <v>0</v>
      </c>
      <c r="J18" s="206">
        <f t="shared" si="3"/>
        <v>0</v>
      </c>
      <c r="K18" s="206">
        <f t="shared" si="4"/>
        <v>0</v>
      </c>
      <c r="L18" s="198"/>
      <c r="M18" s="198"/>
      <c r="N18" s="198"/>
      <c r="O18" s="198"/>
      <c r="P18" s="198"/>
      <c r="Q18" s="198"/>
      <c r="R18" s="198"/>
      <c r="S18" s="198"/>
      <c r="T18" s="198"/>
      <c r="U18" s="198"/>
      <c r="V18" s="140">
        <f t="shared" si="5"/>
        <v>1572.10331</v>
      </c>
      <c r="W18" s="283">
        <f t="shared" si="6"/>
        <v>1572.10331</v>
      </c>
      <c r="X18" s="283">
        <f t="shared" si="7"/>
        <v>0</v>
      </c>
      <c r="Y18" s="283">
        <f t="shared" si="8"/>
        <v>0</v>
      </c>
      <c r="Z18" s="283">
        <f t="shared" si="9"/>
        <v>0</v>
      </c>
      <c r="AA18" s="140">
        <f t="shared" si="10"/>
        <v>0</v>
      </c>
      <c r="AC18" s="94">
        <f>V18-'3 priedas_asignavimai'!AI70</f>
        <v>0</v>
      </c>
    </row>
    <row r="19" spans="1:31" ht="15" customHeight="1" x14ac:dyDescent="0.25">
      <c r="A19" s="17" t="s">
        <v>57</v>
      </c>
      <c r="B19" s="72" t="s">
        <v>233</v>
      </c>
      <c r="C19" s="127">
        <f t="shared" si="0"/>
        <v>2.26464</v>
      </c>
      <c r="D19" s="129">
        <f>D20+D21</f>
        <v>0.105</v>
      </c>
      <c r="E19" s="129">
        <f t="shared" ref="E19:AA19" si="11">E20+E21</f>
        <v>2.15964</v>
      </c>
      <c r="F19" s="129">
        <f t="shared" si="11"/>
        <v>0</v>
      </c>
      <c r="G19" s="129">
        <f t="shared" si="11"/>
        <v>0</v>
      </c>
      <c r="H19" s="129">
        <f t="shared" si="11"/>
        <v>0</v>
      </c>
      <c r="I19" s="125">
        <f t="shared" si="2"/>
        <v>0</v>
      </c>
      <c r="J19" s="197">
        <f t="shared" si="3"/>
        <v>0</v>
      </c>
      <c r="K19" s="197">
        <f t="shared" si="4"/>
        <v>0</v>
      </c>
      <c r="L19" s="129">
        <f t="shared" si="11"/>
        <v>0</v>
      </c>
      <c r="M19" s="129">
        <f t="shared" si="11"/>
        <v>0</v>
      </c>
      <c r="N19" s="129">
        <f t="shared" si="11"/>
        <v>0</v>
      </c>
      <c r="O19" s="129">
        <f t="shared" si="11"/>
        <v>0</v>
      </c>
      <c r="P19" s="129">
        <f t="shared" si="11"/>
        <v>0</v>
      </c>
      <c r="Q19" s="129">
        <f t="shared" si="11"/>
        <v>0</v>
      </c>
      <c r="R19" s="129">
        <f t="shared" si="11"/>
        <v>0</v>
      </c>
      <c r="S19" s="129">
        <f t="shared" si="11"/>
        <v>0</v>
      </c>
      <c r="T19" s="129">
        <f t="shared" si="11"/>
        <v>0</v>
      </c>
      <c r="U19" s="129">
        <f t="shared" si="11"/>
        <v>0</v>
      </c>
      <c r="V19" s="147">
        <f t="shared" si="11"/>
        <v>2.26464</v>
      </c>
      <c r="W19" s="282">
        <f t="shared" si="11"/>
        <v>0.105</v>
      </c>
      <c r="X19" s="282">
        <f t="shared" si="11"/>
        <v>2.15964</v>
      </c>
      <c r="Y19" s="282">
        <f t="shared" si="11"/>
        <v>0</v>
      </c>
      <c r="Z19" s="282">
        <f t="shared" si="11"/>
        <v>0</v>
      </c>
      <c r="AA19" s="147">
        <f t="shared" si="11"/>
        <v>0</v>
      </c>
      <c r="AC19" s="94">
        <f>V19-'3 priedas_asignavimai'!AI94</f>
        <v>0</v>
      </c>
    </row>
    <row r="20" spans="1:31" ht="15" hidden="1" customHeight="1" x14ac:dyDescent="0.25">
      <c r="A20" s="18"/>
      <c r="B20" s="12" t="s">
        <v>2</v>
      </c>
      <c r="C20" s="127">
        <f t="shared" si="0"/>
        <v>0</v>
      </c>
      <c r="D20" s="198"/>
      <c r="E20" s="198"/>
      <c r="F20" s="198"/>
      <c r="G20" s="198"/>
      <c r="H20" s="198"/>
      <c r="I20" s="125">
        <f t="shared" si="2"/>
        <v>0</v>
      </c>
      <c r="J20" s="197">
        <f t="shared" si="3"/>
        <v>0</v>
      </c>
      <c r="K20" s="197">
        <f t="shared" si="4"/>
        <v>0</v>
      </c>
      <c r="L20" s="162"/>
      <c r="M20" s="162"/>
      <c r="N20" s="162"/>
      <c r="O20" s="162"/>
      <c r="P20" s="162"/>
      <c r="Q20" s="162"/>
      <c r="R20" s="162"/>
      <c r="S20" s="162"/>
      <c r="T20" s="162"/>
      <c r="U20" s="162"/>
      <c r="V20" s="147">
        <f t="shared" si="5"/>
        <v>0</v>
      </c>
      <c r="W20" s="283">
        <f>D20+L20</f>
        <v>0</v>
      </c>
      <c r="X20" s="283">
        <f>E20+N20</f>
        <v>0</v>
      </c>
      <c r="Y20" s="283">
        <f>F20+P20</f>
        <v>0</v>
      </c>
      <c r="Z20" s="283">
        <f>G20+R20</f>
        <v>0</v>
      </c>
      <c r="AA20" s="140">
        <f>H20+T20</f>
        <v>0</v>
      </c>
      <c r="AC20" s="94">
        <f>V20-'3 priedas_asignavimai'!AI95</f>
        <v>0</v>
      </c>
    </row>
    <row r="21" spans="1:31" ht="15" customHeight="1" x14ac:dyDescent="0.25">
      <c r="A21" s="18"/>
      <c r="B21" s="4" t="s">
        <v>458</v>
      </c>
      <c r="C21" s="138">
        <f t="shared" si="0"/>
        <v>2.26464</v>
      </c>
      <c r="D21" s="198">
        <v>0.105</v>
      </c>
      <c r="E21" s="198">
        <v>2.15964</v>
      </c>
      <c r="F21" s="198"/>
      <c r="G21" s="198"/>
      <c r="H21" s="198"/>
      <c r="I21" s="205">
        <f t="shared" si="2"/>
        <v>0</v>
      </c>
      <c r="J21" s="206">
        <f t="shared" si="3"/>
        <v>0</v>
      </c>
      <c r="K21" s="206">
        <f t="shared" si="4"/>
        <v>0</v>
      </c>
      <c r="L21" s="198"/>
      <c r="M21" s="198"/>
      <c r="N21" s="198"/>
      <c r="O21" s="198"/>
      <c r="P21" s="198"/>
      <c r="Q21" s="198"/>
      <c r="R21" s="198"/>
      <c r="S21" s="198"/>
      <c r="T21" s="198"/>
      <c r="U21" s="198"/>
      <c r="V21" s="140">
        <f t="shared" ref="V21" si="12">W21+X21+Y21+Z21+AA21</f>
        <v>2.26464</v>
      </c>
      <c r="W21" s="283">
        <f>D21+L21-M21</f>
        <v>0.105</v>
      </c>
      <c r="X21" s="283">
        <f>E21+N21-O21</f>
        <v>2.15964</v>
      </c>
      <c r="Y21" s="283">
        <f>F21+P21-Q21</f>
        <v>0</v>
      </c>
      <c r="Z21" s="283">
        <f>G21+R21-S21</f>
        <v>0</v>
      </c>
      <c r="AA21" s="140">
        <f>H21+T21-U21</f>
        <v>0</v>
      </c>
      <c r="AC21" s="94">
        <f>V21-'3 priedas_asignavimai'!AI99</f>
        <v>0</v>
      </c>
    </row>
    <row r="22" spans="1:31" ht="15" customHeight="1" x14ac:dyDescent="0.25">
      <c r="A22" s="3" t="s">
        <v>6</v>
      </c>
      <c r="B22" s="78" t="s">
        <v>235</v>
      </c>
      <c r="C22" s="127">
        <f t="shared" si="0"/>
        <v>0.50814999999999999</v>
      </c>
      <c r="D22" s="129">
        <f>D23</f>
        <v>0.21</v>
      </c>
      <c r="E22" s="129">
        <f t="shared" ref="E22:AE22" si="13">E23</f>
        <v>0.29815000000000003</v>
      </c>
      <c r="F22" s="129">
        <f t="shared" si="13"/>
        <v>0</v>
      </c>
      <c r="G22" s="129">
        <f t="shared" si="13"/>
        <v>0</v>
      </c>
      <c r="H22" s="129">
        <f t="shared" si="13"/>
        <v>0</v>
      </c>
      <c r="I22" s="125">
        <f t="shared" si="2"/>
        <v>0</v>
      </c>
      <c r="J22" s="197">
        <f t="shared" si="3"/>
        <v>0</v>
      </c>
      <c r="K22" s="197">
        <f t="shared" si="4"/>
        <v>0</v>
      </c>
      <c r="L22" s="129">
        <f t="shared" si="13"/>
        <v>0</v>
      </c>
      <c r="M22" s="129">
        <f t="shared" si="13"/>
        <v>0</v>
      </c>
      <c r="N22" s="129">
        <f t="shared" si="13"/>
        <v>0</v>
      </c>
      <c r="O22" s="129">
        <f t="shared" si="13"/>
        <v>0</v>
      </c>
      <c r="P22" s="129">
        <f t="shared" si="13"/>
        <v>0</v>
      </c>
      <c r="Q22" s="129">
        <f t="shared" si="13"/>
        <v>0</v>
      </c>
      <c r="R22" s="129">
        <f t="shared" si="13"/>
        <v>0</v>
      </c>
      <c r="S22" s="129">
        <f t="shared" si="13"/>
        <v>0</v>
      </c>
      <c r="T22" s="129">
        <f t="shared" si="13"/>
        <v>0</v>
      </c>
      <c r="U22" s="129">
        <f t="shared" si="13"/>
        <v>0</v>
      </c>
      <c r="V22" s="147">
        <f t="shared" si="13"/>
        <v>0.50814999999999999</v>
      </c>
      <c r="W22" s="282">
        <f t="shared" si="13"/>
        <v>0.21</v>
      </c>
      <c r="X22" s="282">
        <f t="shared" si="13"/>
        <v>0.29815000000000003</v>
      </c>
      <c r="Y22" s="282">
        <f t="shared" si="13"/>
        <v>0</v>
      </c>
      <c r="Z22" s="282">
        <f t="shared" si="13"/>
        <v>0</v>
      </c>
      <c r="AA22" s="147">
        <f t="shared" si="13"/>
        <v>0</v>
      </c>
      <c r="AB22" s="129">
        <f t="shared" si="13"/>
        <v>0</v>
      </c>
      <c r="AC22" s="129">
        <f t="shared" si="13"/>
        <v>0</v>
      </c>
      <c r="AD22" s="129">
        <f t="shared" si="13"/>
        <v>0</v>
      </c>
      <c r="AE22" s="129">
        <f t="shared" si="13"/>
        <v>0</v>
      </c>
    </row>
    <row r="23" spans="1:31" ht="15" customHeight="1" x14ac:dyDescent="0.25">
      <c r="A23" s="8"/>
      <c r="B23" s="1" t="s">
        <v>458</v>
      </c>
      <c r="C23" s="138">
        <f t="shared" si="0"/>
        <v>0.50814999999999999</v>
      </c>
      <c r="D23" s="198">
        <v>0.21</v>
      </c>
      <c r="E23" s="198">
        <v>0.29815000000000003</v>
      </c>
      <c r="F23" s="198"/>
      <c r="G23" s="198"/>
      <c r="H23" s="198"/>
      <c r="I23" s="205">
        <f t="shared" si="2"/>
        <v>0</v>
      </c>
      <c r="J23" s="206">
        <f t="shared" si="3"/>
        <v>0</v>
      </c>
      <c r="K23" s="206">
        <f t="shared" si="4"/>
        <v>0</v>
      </c>
      <c r="L23" s="198"/>
      <c r="M23" s="198"/>
      <c r="N23" s="198"/>
      <c r="O23" s="198"/>
      <c r="P23" s="198"/>
      <c r="Q23" s="198"/>
      <c r="R23" s="198"/>
      <c r="S23" s="198"/>
      <c r="T23" s="198"/>
      <c r="U23" s="198"/>
      <c r="V23" s="140">
        <f t="shared" ref="V23" si="14">W23+X23+Y23+Z23+AA23</f>
        <v>0.50814999999999999</v>
      </c>
      <c r="W23" s="283">
        <f>D23+L23-M23</f>
        <v>0.21</v>
      </c>
      <c r="X23" s="283">
        <f>E23+N23-O23</f>
        <v>0.29815000000000003</v>
      </c>
      <c r="Y23" s="283">
        <f>F23+P23-Q23</f>
        <v>0</v>
      </c>
      <c r="Z23" s="283">
        <f>G23+R23-S23</f>
        <v>0</v>
      </c>
      <c r="AA23" s="140">
        <f>H23+T23-U23</f>
        <v>0</v>
      </c>
      <c r="AC23" s="94">
        <f>V23-'3 priedas_asignavimai'!AI106</f>
        <v>0</v>
      </c>
    </row>
    <row r="24" spans="1:31" ht="15" customHeight="1" x14ac:dyDescent="0.25">
      <c r="A24" s="3" t="s">
        <v>7</v>
      </c>
      <c r="B24" s="78" t="s">
        <v>236</v>
      </c>
      <c r="C24" s="127">
        <f t="shared" si="0"/>
        <v>13.790740000000001</v>
      </c>
      <c r="D24" s="129">
        <f>D25+D26</f>
        <v>0.79549999999999998</v>
      </c>
      <c r="E24" s="129">
        <f t="shared" ref="E24:AA24" si="15">E25+E26</f>
        <v>12.995240000000001</v>
      </c>
      <c r="F24" s="129">
        <f t="shared" si="15"/>
        <v>0</v>
      </c>
      <c r="G24" s="129">
        <f t="shared" si="15"/>
        <v>0</v>
      </c>
      <c r="H24" s="129">
        <f t="shared" si="15"/>
        <v>0</v>
      </c>
      <c r="I24" s="125">
        <f t="shared" si="2"/>
        <v>0</v>
      </c>
      <c r="J24" s="197">
        <f t="shared" si="3"/>
        <v>0</v>
      </c>
      <c r="K24" s="197">
        <f t="shared" si="4"/>
        <v>0</v>
      </c>
      <c r="L24" s="129">
        <f t="shared" si="15"/>
        <v>0</v>
      </c>
      <c r="M24" s="129">
        <f t="shared" si="15"/>
        <v>0</v>
      </c>
      <c r="N24" s="129">
        <f t="shared" si="15"/>
        <v>0</v>
      </c>
      <c r="O24" s="129">
        <f t="shared" si="15"/>
        <v>0</v>
      </c>
      <c r="P24" s="129">
        <f t="shared" si="15"/>
        <v>0</v>
      </c>
      <c r="Q24" s="129">
        <f t="shared" si="15"/>
        <v>0</v>
      </c>
      <c r="R24" s="129">
        <f t="shared" si="15"/>
        <v>0</v>
      </c>
      <c r="S24" s="129">
        <f t="shared" si="15"/>
        <v>0</v>
      </c>
      <c r="T24" s="129">
        <f t="shared" si="15"/>
        <v>0</v>
      </c>
      <c r="U24" s="129">
        <f t="shared" si="15"/>
        <v>0</v>
      </c>
      <c r="V24" s="147">
        <f t="shared" si="15"/>
        <v>13.790740000000001</v>
      </c>
      <c r="W24" s="282">
        <f t="shared" si="15"/>
        <v>0.79549999999999998</v>
      </c>
      <c r="X24" s="282">
        <f t="shared" si="15"/>
        <v>12.995240000000001</v>
      </c>
      <c r="Y24" s="282">
        <f t="shared" si="15"/>
        <v>0</v>
      </c>
      <c r="Z24" s="282">
        <f t="shared" si="15"/>
        <v>0</v>
      </c>
      <c r="AA24" s="147">
        <f t="shared" si="15"/>
        <v>0</v>
      </c>
      <c r="AC24" s="94">
        <f>V24-'3 priedas_asignavimai'!AI109</f>
        <v>0</v>
      </c>
    </row>
    <row r="25" spans="1:31" ht="15" hidden="1" customHeight="1" x14ac:dyDescent="0.25">
      <c r="A25" s="8"/>
      <c r="B25" s="9" t="s">
        <v>2</v>
      </c>
      <c r="C25" s="127">
        <f t="shared" si="0"/>
        <v>0</v>
      </c>
      <c r="D25" s="198"/>
      <c r="E25" s="198"/>
      <c r="F25" s="198"/>
      <c r="G25" s="198"/>
      <c r="H25" s="198"/>
      <c r="I25" s="125">
        <f t="shared" si="2"/>
        <v>0</v>
      </c>
      <c r="J25" s="197">
        <f t="shared" si="3"/>
        <v>0</v>
      </c>
      <c r="K25" s="197">
        <f t="shared" si="4"/>
        <v>0</v>
      </c>
      <c r="L25" s="198"/>
      <c r="M25" s="198"/>
      <c r="N25" s="198"/>
      <c r="O25" s="198"/>
      <c r="P25" s="198"/>
      <c r="Q25" s="198"/>
      <c r="R25" s="198"/>
      <c r="S25" s="198"/>
      <c r="T25" s="198"/>
      <c r="U25" s="198"/>
      <c r="V25" s="147">
        <f t="shared" si="5"/>
        <v>0</v>
      </c>
      <c r="W25" s="283">
        <f>D25+L25</f>
        <v>0</v>
      </c>
      <c r="X25" s="283">
        <f>E25+N25</f>
        <v>0</v>
      </c>
      <c r="Y25" s="283">
        <f>F25+P25</f>
        <v>0</v>
      </c>
      <c r="Z25" s="283">
        <f>G25+R25</f>
        <v>0</v>
      </c>
      <c r="AA25" s="140">
        <f>H25+T25</f>
        <v>0</v>
      </c>
      <c r="AC25" s="94">
        <f>V25-'3 priedas_asignavimai'!AI110</f>
        <v>0</v>
      </c>
    </row>
    <row r="26" spans="1:31" ht="15" customHeight="1" x14ac:dyDescent="0.25">
      <c r="A26" s="8"/>
      <c r="B26" s="1" t="s">
        <v>458</v>
      </c>
      <c r="C26" s="138">
        <f t="shared" si="0"/>
        <v>13.790740000000001</v>
      </c>
      <c r="D26" s="198">
        <v>0.79549999999999998</v>
      </c>
      <c r="E26" s="198">
        <v>12.995240000000001</v>
      </c>
      <c r="F26" s="198"/>
      <c r="G26" s="198"/>
      <c r="H26" s="198"/>
      <c r="I26" s="205">
        <f t="shared" si="2"/>
        <v>0</v>
      </c>
      <c r="J26" s="206">
        <f t="shared" si="3"/>
        <v>0</v>
      </c>
      <c r="K26" s="206">
        <f t="shared" si="4"/>
        <v>0</v>
      </c>
      <c r="L26" s="198"/>
      <c r="M26" s="198"/>
      <c r="N26" s="198"/>
      <c r="O26" s="198"/>
      <c r="P26" s="198"/>
      <c r="Q26" s="198"/>
      <c r="R26" s="198"/>
      <c r="S26" s="198"/>
      <c r="T26" s="198"/>
      <c r="U26" s="198"/>
      <c r="V26" s="140">
        <f t="shared" ref="V26" si="16">W26+X26+Y26+Z26+AA26</f>
        <v>13.790740000000001</v>
      </c>
      <c r="W26" s="283">
        <f>D26+L26-M26</f>
        <v>0.79549999999999998</v>
      </c>
      <c r="X26" s="283">
        <f>E26+N26-O26</f>
        <v>12.995240000000001</v>
      </c>
      <c r="Y26" s="283">
        <f>F26+P26-Q26</f>
        <v>0</v>
      </c>
      <c r="Z26" s="283">
        <f>G26+R26-S26</f>
        <v>0</v>
      </c>
      <c r="AA26" s="140">
        <f>H26+T26-U26</f>
        <v>0</v>
      </c>
      <c r="AC26" s="94">
        <f>V26-'3 priedas_asignavimai'!AI113</f>
        <v>0</v>
      </c>
    </row>
    <row r="27" spans="1:31" ht="15" customHeight="1" x14ac:dyDescent="0.25">
      <c r="A27" s="3" t="s">
        <v>287</v>
      </c>
      <c r="B27" s="78" t="s">
        <v>237</v>
      </c>
      <c r="C27" s="127">
        <f t="shared" si="0"/>
        <v>1.0786100000000001</v>
      </c>
      <c r="D27" s="129">
        <f>D28+D29</f>
        <v>0.21099999999999999</v>
      </c>
      <c r="E27" s="129">
        <f t="shared" ref="E27:AA27" si="17">E28+E29</f>
        <v>0.86760999999999999</v>
      </c>
      <c r="F27" s="129">
        <f t="shared" si="17"/>
        <v>0</v>
      </c>
      <c r="G27" s="129">
        <f t="shared" si="17"/>
        <v>0</v>
      </c>
      <c r="H27" s="129">
        <f t="shared" si="17"/>
        <v>0</v>
      </c>
      <c r="I27" s="125">
        <f t="shared" si="2"/>
        <v>0</v>
      </c>
      <c r="J27" s="197">
        <f t="shared" si="3"/>
        <v>0</v>
      </c>
      <c r="K27" s="197">
        <f t="shared" si="4"/>
        <v>0</v>
      </c>
      <c r="L27" s="129">
        <f t="shared" si="17"/>
        <v>0</v>
      </c>
      <c r="M27" s="129">
        <f t="shared" si="17"/>
        <v>0</v>
      </c>
      <c r="N27" s="129">
        <f t="shared" si="17"/>
        <v>0</v>
      </c>
      <c r="O27" s="129">
        <f t="shared" si="17"/>
        <v>0</v>
      </c>
      <c r="P27" s="129">
        <f t="shared" si="17"/>
        <v>0</v>
      </c>
      <c r="Q27" s="129">
        <f t="shared" si="17"/>
        <v>0</v>
      </c>
      <c r="R27" s="129">
        <f t="shared" si="17"/>
        <v>0</v>
      </c>
      <c r="S27" s="129">
        <f t="shared" si="17"/>
        <v>0</v>
      </c>
      <c r="T27" s="129">
        <f t="shared" si="17"/>
        <v>0</v>
      </c>
      <c r="U27" s="129">
        <f t="shared" si="17"/>
        <v>0</v>
      </c>
      <c r="V27" s="147">
        <f t="shared" si="17"/>
        <v>1.0786100000000001</v>
      </c>
      <c r="W27" s="282">
        <f t="shared" si="17"/>
        <v>0.21099999999999999</v>
      </c>
      <c r="X27" s="282">
        <f t="shared" si="17"/>
        <v>0.86760999999999999</v>
      </c>
      <c r="Y27" s="282">
        <f t="shared" si="17"/>
        <v>0</v>
      </c>
      <c r="Z27" s="282">
        <f t="shared" si="17"/>
        <v>0</v>
      </c>
      <c r="AA27" s="147">
        <f t="shared" si="17"/>
        <v>0</v>
      </c>
      <c r="AC27" s="94">
        <f>V27-'3 priedas_asignavimai'!AI116</f>
        <v>0</v>
      </c>
    </row>
    <row r="28" spans="1:31" ht="15" hidden="1" customHeight="1" x14ac:dyDescent="0.25">
      <c r="A28" s="8"/>
      <c r="B28" s="9" t="s">
        <v>2</v>
      </c>
      <c r="C28" s="127">
        <f t="shared" si="0"/>
        <v>0</v>
      </c>
      <c r="D28" s="198"/>
      <c r="E28" s="198"/>
      <c r="F28" s="198"/>
      <c r="G28" s="198"/>
      <c r="H28" s="198"/>
      <c r="I28" s="125">
        <f t="shared" si="2"/>
        <v>0</v>
      </c>
      <c r="J28" s="197">
        <f t="shared" si="3"/>
        <v>0</v>
      </c>
      <c r="K28" s="197">
        <f t="shared" si="4"/>
        <v>0</v>
      </c>
      <c r="L28" s="198"/>
      <c r="M28" s="198"/>
      <c r="N28" s="198"/>
      <c r="O28" s="198"/>
      <c r="P28" s="198"/>
      <c r="Q28" s="198"/>
      <c r="R28" s="198"/>
      <c r="S28" s="198"/>
      <c r="T28" s="198"/>
      <c r="U28" s="198"/>
      <c r="V28" s="147">
        <f t="shared" si="5"/>
        <v>0</v>
      </c>
      <c r="W28" s="283">
        <f>D28+L28</f>
        <v>0</v>
      </c>
      <c r="X28" s="283">
        <f>E28+N28</f>
        <v>0</v>
      </c>
      <c r="Y28" s="283">
        <f>F28+P28</f>
        <v>0</v>
      </c>
      <c r="Z28" s="283">
        <f>G28+R28</f>
        <v>0</v>
      </c>
      <c r="AA28" s="140">
        <f>H28+T28</f>
        <v>0</v>
      </c>
      <c r="AC28" s="94">
        <f>V28-'3 priedas_asignavimai'!AI117</f>
        <v>0</v>
      </c>
    </row>
    <row r="29" spans="1:31" ht="15" customHeight="1" x14ac:dyDescent="0.25">
      <c r="A29" s="8"/>
      <c r="B29" s="1" t="s">
        <v>458</v>
      </c>
      <c r="C29" s="138">
        <f t="shared" si="0"/>
        <v>1.0786100000000001</v>
      </c>
      <c r="D29" s="198">
        <v>0.21099999999999999</v>
      </c>
      <c r="E29" s="198">
        <v>0.86760999999999999</v>
      </c>
      <c r="F29" s="198"/>
      <c r="G29" s="198"/>
      <c r="H29" s="198"/>
      <c r="I29" s="205">
        <f t="shared" ref="I29" si="18">J29-K29</f>
        <v>0</v>
      </c>
      <c r="J29" s="206">
        <f t="shared" ref="J29" si="19">L29+N29+P29+R29+T29</f>
        <v>0</v>
      </c>
      <c r="K29" s="206">
        <f t="shared" ref="K29" si="20">M29+O29+Q29+S29+U29</f>
        <v>0</v>
      </c>
      <c r="L29" s="198"/>
      <c r="M29" s="198"/>
      <c r="N29" s="198"/>
      <c r="O29" s="198"/>
      <c r="P29" s="198"/>
      <c r="Q29" s="198"/>
      <c r="R29" s="198"/>
      <c r="S29" s="198"/>
      <c r="T29" s="198"/>
      <c r="U29" s="198"/>
      <c r="V29" s="140">
        <f t="shared" ref="V29" si="21">W29+X29+Y29+Z29+AA29</f>
        <v>1.0786100000000001</v>
      </c>
      <c r="W29" s="283">
        <f>D29+L29-M29</f>
        <v>0.21099999999999999</v>
      </c>
      <c r="X29" s="283">
        <f>E29+N29-O29</f>
        <v>0.86760999999999999</v>
      </c>
      <c r="Y29" s="283">
        <f>F29+P29-Q29</f>
        <v>0</v>
      </c>
      <c r="Z29" s="283">
        <f>G29+R29-S29</f>
        <v>0</v>
      </c>
      <c r="AA29" s="140">
        <f>H29+T29-U29</f>
        <v>0</v>
      </c>
      <c r="AC29" s="94">
        <f>V29-'3 priedas_asignavimai'!AI120</f>
        <v>0</v>
      </c>
    </row>
    <row r="30" spans="1:31" ht="15" customHeight="1" x14ac:dyDescent="0.25">
      <c r="A30" s="3" t="s">
        <v>9</v>
      </c>
      <c r="B30" s="78" t="s">
        <v>238</v>
      </c>
      <c r="C30" s="127">
        <f t="shared" si="0"/>
        <v>0.25015999999999999</v>
      </c>
      <c r="D30" s="129">
        <f>D31+D32</f>
        <v>0.09</v>
      </c>
      <c r="E30" s="129">
        <f t="shared" ref="E30:AA30" si="22">E31+E32</f>
        <v>0.16016</v>
      </c>
      <c r="F30" s="129">
        <f t="shared" si="22"/>
        <v>0</v>
      </c>
      <c r="G30" s="129">
        <f t="shared" si="22"/>
        <v>0</v>
      </c>
      <c r="H30" s="129">
        <f t="shared" si="22"/>
        <v>0</v>
      </c>
      <c r="I30" s="125">
        <f t="shared" si="2"/>
        <v>0</v>
      </c>
      <c r="J30" s="197">
        <f t="shared" si="3"/>
        <v>0</v>
      </c>
      <c r="K30" s="197">
        <f t="shared" si="4"/>
        <v>0</v>
      </c>
      <c r="L30" s="129">
        <f t="shared" si="22"/>
        <v>0</v>
      </c>
      <c r="M30" s="129">
        <f t="shared" si="22"/>
        <v>0</v>
      </c>
      <c r="N30" s="129">
        <f t="shared" si="22"/>
        <v>0</v>
      </c>
      <c r="O30" s="129">
        <f t="shared" si="22"/>
        <v>0</v>
      </c>
      <c r="P30" s="129">
        <f t="shared" si="22"/>
        <v>0</v>
      </c>
      <c r="Q30" s="129">
        <f t="shared" si="22"/>
        <v>0</v>
      </c>
      <c r="R30" s="129">
        <f t="shared" si="22"/>
        <v>0</v>
      </c>
      <c r="S30" s="129">
        <f t="shared" si="22"/>
        <v>0</v>
      </c>
      <c r="T30" s="129">
        <f t="shared" si="22"/>
        <v>0</v>
      </c>
      <c r="U30" s="129">
        <f t="shared" si="22"/>
        <v>0</v>
      </c>
      <c r="V30" s="147">
        <f t="shared" si="22"/>
        <v>0.25015999999999999</v>
      </c>
      <c r="W30" s="282">
        <f t="shared" si="22"/>
        <v>0.09</v>
      </c>
      <c r="X30" s="282">
        <f t="shared" si="22"/>
        <v>0.16016</v>
      </c>
      <c r="Y30" s="282">
        <f t="shared" si="22"/>
        <v>0</v>
      </c>
      <c r="Z30" s="282">
        <f t="shared" si="22"/>
        <v>0</v>
      </c>
      <c r="AA30" s="147">
        <f t="shared" si="22"/>
        <v>0</v>
      </c>
      <c r="AC30" s="94">
        <f>V30-'3 priedas_asignavimai'!AI123</f>
        <v>0</v>
      </c>
    </row>
    <row r="31" spans="1:31" ht="15" hidden="1" customHeight="1" x14ac:dyDescent="0.25">
      <c r="A31" s="8"/>
      <c r="B31" s="9" t="s">
        <v>2</v>
      </c>
      <c r="C31" s="127">
        <f t="shared" si="0"/>
        <v>0</v>
      </c>
      <c r="D31" s="198"/>
      <c r="E31" s="198"/>
      <c r="F31" s="198"/>
      <c r="G31" s="198"/>
      <c r="H31" s="198"/>
      <c r="I31" s="125">
        <f t="shared" si="2"/>
        <v>0</v>
      </c>
      <c r="J31" s="197">
        <f t="shared" si="3"/>
        <v>0</v>
      </c>
      <c r="K31" s="197">
        <f t="shared" si="4"/>
        <v>0</v>
      </c>
      <c r="L31" s="162"/>
      <c r="M31" s="162"/>
      <c r="N31" s="162"/>
      <c r="O31" s="162"/>
      <c r="P31" s="162"/>
      <c r="Q31" s="162"/>
      <c r="R31" s="162"/>
      <c r="S31" s="162"/>
      <c r="T31" s="162"/>
      <c r="U31" s="162"/>
      <c r="V31" s="147">
        <f t="shared" si="5"/>
        <v>0</v>
      </c>
      <c r="W31" s="283">
        <f>D31+L31</f>
        <v>0</v>
      </c>
      <c r="X31" s="283">
        <f>E31+N31</f>
        <v>0</v>
      </c>
      <c r="Y31" s="283">
        <f>F31+P31</f>
        <v>0</v>
      </c>
      <c r="Z31" s="283">
        <f>G31+R31</f>
        <v>0</v>
      </c>
      <c r="AA31" s="140">
        <f>H31+T31</f>
        <v>0</v>
      </c>
      <c r="AC31" s="94">
        <f>V31-'3 priedas_asignavimai'!AI124</f>
        <v>0</v>
      </c>
    </row>
    <row r="32" spans="1:31" ht="15" customHeight="1" x14ac:dyDescent="0.25">
      <c r="A32" s="8"/>
      <c r="B32" s="1" t="s">
        <v>458</v>
      </c>
      <c r="C32" s="138">
        <f t="shared" si="0"/>
        <v>0.25015999999999999</v>
      </c>
      <c r="D32" s="198">
        <v>0.09</v>
      </c>
      <c r="E32" s="198">
        <v>0.16016</v>
      </c>
      <c r="F32" s="198"/>
      <c r="G32" s="198"/>
      <c r="H32" s="198"/>
      <c r="I32" s="205">
        <f t="shared" ref="I32" si="23">J32-K32</f>
        <v>0</v>
      </c>
      <c r="J32" s="206">
        <f t="shared" ref="J32" si="24">L32+N32+P32+R32+T32</f>
        <v>0</v>
      </c>
      <c r="K32" s="206">
        <f t="shared" ref="K32" si="25">M32+O32+Q32+S32+U32</f>
        <v>0</v>
      </c>
      <c r="L32" s="198"/>
      <c r="M32" s="198"/>
      <c r="N32" s="198"/>
      <c r="O32" s="198"/>
      <c r="P32" s="198"/>
      <c r="Q32" s="198"/>
      <c r="R32" s="198"/>
      <c r="S32" s="198"/>
      <c r="T32" s="198"/>
      <c r="U32" s="198"/>
      <c r="V32" s="140">
        <f t="shared" ref="V32" si="26">W32+X32+Y32+Z32+AA32</f>
        <v>0.25015999999999999</v>
      </c>
      <c r="W32" s="283">
        <f>D32+L32-M32</f>
        <v>0.09</v>
      </c>
      <c r="X32" s="283">
        <f>E32+N32-O32</f>
        <v>0.16016</v>
      </c>
      <c r="Y32" s="283">
        <f>F32+P32-Q32</f>
        <v>0</v>
      </c>
      <c r="Z32" s="283">
        <f>G32+R32-S32</f>
        <v>0</v>
      </c>
      <c r="AA32" s="140">
        <f>H32+T32-U32</f>
        <v>0</v>
      </c>
      <c r="AC32" s="94">
        <f>V32-'3 priedas_asignavimai'!AI127</f>
        <v>0</v>
      </c>
    </row>
    <row r="33" spans="1:29" ht="15" customHeight="1" x14ac:dyDescent="0.25">
      <c r="A33" s="3" t="s">
        <v>10</v>
      </c>
      <c r="B33" s="78" t="s">
        <v>239</v>
      </c>
      <c r="C33" s="127">
        <f t="shared" si="0"/>
        <v>8.9557500000000001</v>
      </c>
      <c r="D33" s="129">
        <f>D35+D34</f>
        <v>0.86250000000000004</v>
      </c>
      <c r="E33" s="129">
        <f t="shared" ref="E33:H33" si="27">E35+E34</f>
        <v>8.0932499999999994</v>
      </c>
      <c r="F33" s="129">
        <f t="shared" si="27"/>
        <v>0</v>
      </c>
      <c r="G33" s="129">
        <f t="shared" si="27"/>
        <v>0</v>
      </c>
      <c r="H33" s="129">
        <f t="shared" si="27"/>
        <v>0</v>
      </c>
      <c r="I33" s="125">
        <f t="shared" si="2"/>
        <v>0</v>
      </c>
      <c r="J33" s="197">
        <f t="shared" si="3"/>
        <v>0</v>
      </c>
      <c r="K33" s="197">
        <f t="shared" si="4"/>
        <v>0</v>
      </c>
      <c r="L33" s="129">
        <f>L35+L34</f>
        <v>0</v>
      </c>
      <c r="M33" s="129">
        <f t="shared" ref="M33:U33" si="28">M35+M34</f>
        <v>0</v>
      </c>
      <c r="N33" s="129">
        <f t="shared" si="28"/>
        <v>0</v>
      </c>
      <c r="O33" s="129">
        <f t="shared" si="28"/>
        <v>0</v>
      </c>
      <c r="P33" s="129">
        <f t="shared" si="28"/>
        <v>0</v>
      </c>
      <c r="Q33" s="129">
        <f t="shared" si="28"/>
        <v>0</v>
      </c>
      <c r="R33" s="129">
        <f t="shared" si="28"/>
        <v>0</v>
      </c>
      <c r="S33" s="129">
        <f t="shared" si="28"/>
        <v>0</v>
      </c>
      <c r="T33" s="129">
        <f t="shared" si="28"/>
        <v>0</v>
      </c>
      <c r="U33" s="129">
        <f t="shared" si="28"/>
        <v>0</v>
      </c>
      <c r="V33" s="147">
        <f t="shared" ref="V33" si="29">V35+V34</f>
        <v>8.9557500000000001</v>
      </c>
      <c r="W33" s="282">
        <f t="shared" ref="W33" si="30">W35+W34</f>
        <v>0.86250000000000004</v>
      </c>
      <c r="X33" s="282">
        <f t="shared" ref="X33" si="31">X35+X34</f>
        <v>8.0932499999999994</v>
      </c>
      <c r="Y33" s="282">
        <f t="shared" ref="Y33" si="32">Y35+Y34</f>
        <v>0</v>
      </c>
      <c r="Z33" s="282">
        <f t="shared" ref="Z33" si="33">Z35+Z34</f>
        <v>0</v>
      </c>
      <c r="AA33" s="147">
        <f t="shared" ref="AA33" si="34">AA35+AA34</f>
        <v>0</v>
      </c>
      <c r="AC33" s="94">
        <f>V33-'3 priedas_asignavimai'!AI130</f>
        <v>0</v>
      </c>
    </row>
    <row r="34" spans="1:29" ht="15" customHeight="1" x14ac:dyDescent="0.25">
      <c r="A34" s="8"/>
      <c r="B34" s="77" t="s">
        <v>457</v>
      </c>
      <c r="C34" s="138">
        <f t="shared" si="0"/>
        <v>0.59531999999999996</v>
      </c>
      <c r="D34" s="198"/>
      <c r="E34" s="198">
        <v>0.59531999999999996</v>
      </c>
      <c r="F34" s="198"/>
      <c r="G34" s="198"/>
      <c r="H34" s="198"/>
      <c r="I34" s="205">
        <f t="shared" ref="I34:I35" si="35">J34-K34</f>
        <v>0</v>
      </c>
      <c r="J34" s="206">
        <f t="shared" ref="J34:J35" si="36">L34+N34+P34+R34+T34</f>
        <v>0</v>
      </c>
      <c r="K34" s="206">
        <f t="shared" ref="K34:K35" si="37">M34+O34+Q34+S34+U34</f>
        <v>0</v>
      </c>
      <c r="L34" s="199"/>
      <c r="M34" s="199"/>
      <c r="N34" s="199"/>
      <c r="O34" s="199"/>
      <c r="P34" s="199"/>
      <c r="Q34" s="199"/>
      <c r="R34" s="199"/>
      <c r="S34" s="199"/>
      <c r="T34" s="129"/>
      <c r="U34" s="129"/>
      <c r="V34" s="140">
        <f t="shared" ref="V34:V35" si="38">W34+X34+Y34+Z34+AA34</f>
        <v>0.59531999999999996</v>
      </c>
      <c r="W34" s="283">
        <f>D34+L34-M34</f>
        <v>0</v>
      </c>
      <c r="X34" s="283">
        <f>E34+N34-O34</f>
        <v>0.59531999999999996</v>
      </c>
      <c r="Y34" s="283">
        <f>F34+P34-Q34</f>
        <v>0</v>
      </c>
      <c r="Z34" s="283">
        <f>G34+R34-S34</f>
        <v>0</v>
      </c>
      <c r="AA34" s="140">
        <f>H34+T34-U34</f>
        <v>0</v>
      </c>
      <c r="AC34" s="94"/>
    </row>
    <row r="35" spans="1:29" ht="15" customHeight="1" x14ac:dyDescent="0.25">
      <c r="A35" s="8"/>
      <c r="B35" s="1" t="s">
        <v>458</v>
      </c>
      <c r="C35" s="138">
        <f t="shared" si="0"/>
        <v>8.3604300000000009</v>
      </c>
      <c r="D35" s="198">
        <v>0.86250000000000004</v>
      </c>
      <c r="E35" s="198">
        <v>7.4979300000000002</v>
      </c>
      <c r="F35" s="198"/>
      <c r="G35" s="198"/>
      <c r="H35" s="198"/>
      <c r="I35" s="205">
        <f t="shared" si="35"/>
        <v>0</v>
      </c>
      <c r="J35" s="206">
        <f t="shared" si="36"/>
        <v>0</v>
      </c>
      <c r="K35" s="206">
        <f t="shared" si="37"/>
        <v>0</v>
      </c>
      <c r="L35" s="198"/>
      <c r="M35" s="198"/>
      <c r="N35" s="198"/>
      <c r="O35" s="198"/>
      <c r="P35" s="198"/>
      <c r="Q35" s="198"/>
      <c r="R35" s="198"/>
      <c r="S35" s="198"/>
      <c r="T35" s="198"/>
      <c r="U35" s="198"/>
      <c r="V35" s="140">
        <f t="shared" si="38"/>
        <v>8.3604300000000009</v>
      </c>
      <c r="W35" s="283">
        <f>D35+L35-M35</f>
        <v>0.86250000000000004</v>
      </c>
      <c r="X35" s="283">
        <f>E35+N35-O35</f>
        <v>7.4979300000000002</v>
      </c>
      <c r="Y35" s="283">
        <f>F35+P35-Q35</f>
        <v>0</v>
      </c>
      <c r="Z35" s="283">
        <f>G35+R35-S35</f>
        <v>0</v>
      </c>
      <c r="AA35" s="140">
        <f>H35+T35-U35</f>
        <v>0</v>
      </c>
      <c r="AC35" s="94">
        <f>V35-'3 priedas_asignavimai'!AI134</f>
        <v>0</v>
      </c>
    </row>
    <row r="36" spans="1:29" ht="15" customHeight="1" x14ac:dyDescent="0.25">
      <c r="A36" s="3" t="s">
        <v>11</v>
      </c>
      <c r="B36" s="78" t="s">
        <v>240</v>
      </c>
      <c r="C36" s="127">
        <f t="shared" si="0"/>
        <v>8.7545199999999994</v>
      </c>
      <c r="D36" s="129">
        <f>D37+D38</f>
        <v>8.24</v>
      </c>
      <c r="E36" s="129">
        <f t="shared" ref="E36:AA36" si="39">E37+E38</f>
        <v>0.51451999999999998</v>
      </c>
      <c r="F36" s="129">
        <f t="shared" si="39"/>
        <v>0</v>
      </c>
      <c r="G36" s="129">
        <f t="shared" si="39"/>
        <v>0</v>
      </c>
      <c r="H36" s="129">
        <f t="shared" si="39"/>
        <v>0</v>
      </c>
      <c r="I36" s="125">
        <f t="shared" si="2"/>
        <v>0</v>
      </c>
      <c r="J36" s="197">
        <f t="shared" si="3"/>
        <v>0</v>
      </c>
      <c r="K36" s="197">
        <f t="shared" si="4"/>
        <v>0</v>
      </c>
      <c r="L36" s="129">
        <f t="shared" si="39"/>
        <v>0</v>
      </c>
      <c r="M36" s="129">
        <f t="shared" si="39"/>
        <v>0</v>
      </c>
      <c r="N36" s="129">
        <f t="shared" si="39"/>
        <v>0</v>
      </c>
      <c r="O36" s="129">
        <f t="shared" si="39"/>
        <v>0</v>
      </c>
      <c r="P36" s="129">
        <f t="shared" si="39"/>
        <v>0</v>
      </c>
      <c r="Q36" s="129">
        <f t="shared" si="39"/>
        <v>0</v>
      </c>
      <c r="R36" s="129">
        <f t="shared" si="39"/>
        <v>0</v>
      </c>
      <c r="S36" s="129">
        <f t="shared" si="39"/>
        <v>0</v>
      </c>
      <c r="T36" s="129">
        <f t="shared" si="39"/>
        <v>0</v>
      </c>
      <c r="U36" s="129">
        <f t="shared" si="39"/>
        <v>0</v>
      </c>
      <c r="V36" s="147">
        <f t="shared" si="39"/>
        <v>8.7545199999999994</v>
      </c>
      <c r="W36" s="282">
        <f t="shared" si="39"/>
        <v>8.24</v>
      </c>
      <c r="X36" s="282">
        <f t="shared" si="39"/>
        <v>0.51451999999999998</v>
      </c>
      <c r="Y36" s="282">
        <f t="shared" si="39"/>
        <v>0</v>
      </c>
      <c r="Z36" s="282">
        <f t="shared" si="39"/>
        <v>0</v>
      </c>
      <c r="AA36" s="147">
        <f t="shared" si="39"/>
        <v>0</v>
      </c>
      <c r="AC36" s="94">
        <f>V36-'3 priedas_asignavimai'!AI137</f>
        <v>0</v>
      </c>
    </row>
    <row r="37" spans="1:29" ht="15" hidden="1" customHeight="1" x14ac:dyDescent="0.25">
      <c r="A37" s="8"/>
      <c r="B37" s="9" t="s">
        <v>2</v>
      </c>
      <c r="C37" s="127">
        <f t="shared" si="0"/>
        <v>0</v>
      </c>
      <c r="D37" s="199"/>
      <c r="E37" s="199"/>
      <c r="F37" s="199"/>
      <c r="G37" s="199"/>
      <c r="H37" s="199"/>
      <c r="I37" s="125">
        <f t="shared" si="2"/>
        <v>0</v>
      </c>
      <c r="J37" s="197">
        <f t="shared" si="3"/>
        <v>0</v>
      </c>
      <c r="K37" s="197">
        <f t="shared" si="4"/>
        <v>0</v>
      </c>
      <c r="L37" s="166"/>
      <c r="M37" s="166"/>
      <c r="N37" s="166"/>
      <c r="O37" s="166"/>
      <c r="P37" s="166"/>
      <c r="Q37" s="166"/>
      <c r="R37" s="166"/>
      <c r="S37" s="166"/>
      <c r="T37" s="166"/>
      <c r="U37" s="166"/>
      <c r="V37" s="147">
        <f t="shared" si="5"/>
        <v>0</v>
      </c>
      <c r="W37" s="283">
        <f>D37+L37</f>
        <v>0</v>
      </c>
      <c r="X37" s="283">
        <f>E37+N37</f>
        <v>0</v>
      </c>
      <c r="Y37" s="283">
        <f>F37+P37</f>
        <v>0</v>
      </c>
      <c r="Z37" s="283">
        <f>G37+R37</f>
        <v>0</v>
      </c>
      <c r="AA37" s="140">
        <f>H37+T37</f>
        <v>0</v>
      </c>
      <c r="AC37" s="94"/>
    </row>
    <row r="38" spans="1:29" ht="15" customHeight="1" x14ac:dyDescent="0.25">
      <c r="A38" s="8"/>
      <c r="B38" s="1" t="s">
        <v>458</v>
      </c>
      <c r="C38" s="138">
        <f t="shared" si="0"/>
        <v>8.7545199999999994</v>
      </c>
      <c r="D38" s="198">
        <v>8.24</v>
      </c>
      <c r="E38" s="198">
        <v>0.51451999999999998</v>
      </c>
      <c r="F38" s="198"/>
      <c r="G38" s="198"/>
      <c r="H38" s="198"/>
      <c r="I38" s="205">
        <f t="shared" ref="I38" si="40">J38-K38</f>
        <v>0</v>
      </c>
      <c r="J38" s="206">
        <f t="shared" ref="J38" si="41">L38+N38+P38+R38+T38</f>
        <v>0</v>
      </c>
      <c r="K38" s="206">
        <f t="shared" ref="K38" si="42">M38+O38+Q38+S38+U38</f>
        <v>0</v>
      </c>
      <c r="L38" s="198"/>
      <c r="M38" s="198"/>
      <c r="N38" s="198"/>
      <c r="O38" s="198"/>
      <c r="P38" s="198"/>
      <c r="Q38" s="198"/>
      <c r="R38" s="198"/>
      <c r="S38" s="198"/>
      <c r="T38" s="198"/>
      <c r="U38" s="198"/>
      <c r="V38" s="140">
        <f t="shared" ref="V38" si="43">W38+X38+Y38+Z38+AA38</f>
        <v>8.7545199999999994</v>
      </c>
      <c r="W38" s="283">
        <f>D38+L38-M38</f>
        <v>8.24</v>
      </c>
      <c r="X38" s="283">
        <f>E38+N38-O38</f>
        <v>0.51451999999999998</v>
      </c>
      <c r="Y38" s="283">
        <f>F38+P38-Q38</f>
        <v>0</v>
      </c>
      <c r="Z38" s="283">
        <f>G38+R38-S38</f>
        <v>0</v>
      </c>
      <c r="AA38" s="140">
        <f>H38+T38-U38</f>
        <v>0</v>
      </c>
      <c r="AC38" s="94">
        <f>V38-'3 priedas_asignavimai'!AI141</f>
        <v>0</v>
      </c>
    </row>
    <row r="39" spans="1:29" ht="15" customHeight="1" x14ac:dyDescent="0.25">
      <c r="A39" s="3" t="s">
        <v>12</v>
      </c>
      <c r="B39" s="78" t="s">
        <v>241</v>
      </c>
      <c r="C39" s="127">
        <f t="shared" si="0"/>
        <v>8.0794899999999998</v>
      </c>
      <c r="D39" s="129">
        <f t="shared" ref="D39:AA39" si="44">D40</f>
        <v>3.4544999999999999</v>
      </c>
      <c r="E39" s="129">
        <f t="shared" si="44"/>
        <v>4.6249900000000004</v>
      </c>
      <c r="F39" s="129">
        <f t="shared" si="44"/>
        <v>0</v>
      </c>
      <c r="G39" s="129">
        <f t="shared" si="44"/>
        <v>0</v>
      </c>
      <c r="H39" s="129">
        <f t="shared" si="44"/>
        <v>0</v>
      </c>
      <c r="I39" s="125">
        <f t="shared" si="2"/>
        <v>0</v>
      </c>
      <c r="J39" s="197">
        <f t="shared" si="3"/>
        <v>0</v>
      </c>
      <c r="K39" s="197">
        <f t="shared" si="4"/>
        <v>0</v>
      </c>
      <c r="L39" s="129">
        <f t="shared" si="44"/>
        <v>0</v>
      </c>
      <c r="M39" s="129">
        <f t="shared" si="44"/>
        <v>0</v>
      </c>
      <c r="N39" s="129">
        <f t="shared" si="44"/>
        <v>0</v>
      </c>
      <c r="O39" s="129">
        <f t="shared" si="44"/>
        <v>0</v>
      </c>
      <c r="P39" s="129">
        <f t="shared" si="44"/>
        <v>0</v>
      </c>
      <c r="Q39" s="129">
        <f t="shared" si="44"/>
        <v>0</v>
      </c>
      <c r="R39" s="129">
        <f t="shared" si="44"/>
        <v>0</v>
      </c>
      <c r="S39" s="129">
        <f t="shared" si="44"/>
        <v>0</v>
      </c>
      <c r="T39" s="129">
        <f t="shared" si="44"/>
        <v>0</v>
      </c>
      <c r="U39" s="129">
        <f t="shared" si="44"/>
        <v>0</v>
      </c>
      <c r="V39" s="147">
        <f t="shared" si="44"/>
        <v>8.0794899999999998</v>
      </c>
      <c r="W39" s="282">
        <f t="shared" si="44"/>
        <v>3.4544999999999999</v>
      </c>
      <c r="X39" s="282">
        <f t="shared" si="44"/>
        <v>4.6249900000000004</v>
      </c>
      <c r="Y39" s="282">
        <f t="shared" si="44"/>
        <v>0</v>
      </c>
      <c r="Z39" s="282">
        <f t="shared" si="44"/>
        <v>0</v>
      </c>
      <c r="AA39" s="147">
        <f t="shared" si="44"/>
        <v>0</v>
      </c>
      <c r="AC39" s="94">
        <f>V39-'3 priedas_asignavimai'!AI144</f>
        <v>0</v>
      </c>
    </row>
    <row r="40" spans="1:29" ht="15" customHeight="1" x14ac:dyDescent="0.25">
      <c r="A40" s="8"/>
      <c r="B40" s="1" t="s">
        <v>458</v>
      </c>
      <c r="C40" s="138">
        <f t="shared" si="0"/>
        <v>8.0794899999999998</v>
      </c>
      <c r="D40" s="198">
        <v>3.4544999999999999</v>
      </c>
      <c r="E40" s="198">
        <v>4.6249900000000004</v>
      </c>
      <c r="F40" s="198"/>
      <c r="G40" s="198"/>
      <c r="H40" s="198"/>
      <c r="I40" s="205">
        <f t="shared" ref="I40" si="45">J40-K40</f>
        <v>0</v>
      </c>
      <c r="J40" s="206">
        <f t="shared" ref="J40" si="46">L40+N40+P40+R40+T40</f>
        <v>0</v>
      </c>
      <c r="K40" s="206">
        <f t="shared" ref="K40" si="47">M40+O40+Q40+S40+U40</f>
        <v>0</v>
      </c>
      <c r="L40" s="198"/>
      <c r="M40" s="198"/>
      <c r="N40" s="198"/>
      <c r="O40" s="198"/>
      <c r="P40" s="198"/>
      <c r="Q40" s="198"/>
      <c r="R40" s="198"/>
      <c r="S40" s="198"/>
      <c r="T40" s="198"/>
      <c r="U40" s="198"/>
      <c r="V40" s="140">
        <f t="shared" ref="V40" si="48">W40+X40+Y40+Z40+AA40</f>
        <v>8.0794899999999998</v>
      </c>
      <c r="W40" s="283">
        <f>D40+L40-M40</f>
        <v>3.4544999999999999</v>
      </c>
      <c r="X40" s="283">
        <f>E40+N40-O40</f>
        <v>4.6249900000000004</v>
      </c>
      <c r="Y40" s="283">
        <f>F40+P40-Q40</f>
        <v>0</v>
      </c>
      <c r="Z40" s="283">
        <f>G40+R40-S40</f>
        <v>0</v>
      </c>
      <c r="AA40" s="140">
        <f>H40+T40-U40</f>
        <v>0</v>
      </c>
      <c r="AC40" s="94">
        <f>V40-'3 priedas_asignavimai'!AI148</f>
        <v>0</v>
      </c>
    </row>
    <row r="41" spans="1:29" ht="15" customHeight="1" x14ac:dyDescent="0.25">
      <c r="A41" s="3" t="s">
        <v>13</v>
      </c>
      <c r="B41" s="78" t="s">
        <v>242</v>
      </c>
      <c r="C41" s="127">
        <f t="shared" si="0"/>
        <v>0.21307000000000001</v>
      </c>
      <c r="D41" s="129">
        <f t="shared" ref="D41:AA41" si="49">D42</f>
        <v>6.5000000000000002E-2</v>
      </c>
      <c r="E41" s="129">
        <f t="shared" si="49"/>
        <v>0.14807000000000001</v>
      </c>
      <c r="F41" s="129">
        <f t="shared" si="49"/>
        <v>0</v>
      </c>
      <c r="G41" s="129">
        <f t="shared" si="49"/>
        <v>0</v>
      </c>
      <c r="H41" s="129">
        <f t="shared" si="49"/>
        <v>0</v>
      </c>
      <c r="I41" s="125">
        <f t="shared" si="2"/>
        <v>0</v>
      </c>
      <c r="J41" s="197">
        <f t="shared" si="3"/>
        <v>0</v>
      </c>
      <c r="K41" s="197">
        <f t="shared" si="4"/>
        <v>0</v>
      </c>
      <c r="L41" s="129">
        <f t="shared" si="49"/>
        <v>0</v>
      </c>
      <c r="M41" s="129">
        <f t="shared" si="49"/>
        <v>0</v>
      </c>
      <c r="N41" s="129">
        <f t="shared" si="49"/>
        <v>0</v>
      </c>
      <c r="O41" s="129">
        <f t="shared" si="49"/>
        <v>0</v>
      </c>
      <c r="P41" s="129">
        <f t="shared" si="49"/>
        <v>0</v>
      </c>
      <c r="Q41" s="129">
        <f t="shared" si="49"/>
        <v>0</v>
      </c>
      <c r="R41" s="129">
        <f t="shared" si="49"/>
        <v>0</v>
      </c>
      <c r="S41" s="129">
        <f t="shared" si="49"/>
        <v>0</v>
      </c>
      <c r="T41" s="129">
        <f t="shared" si="49"/>
        <v>0</v>
      </c>
      <c r="U41" s="129">
        <f t="shared" si="49"/>
        <v>0</v>
      </c>
      <c r="V41" s="147">
        <f t="shared" si="49"/>
        <v>0.21307000000000001</v>
      </c>
      <c r="W41" s="282">
        <f t="shared" si="49"/>
        <v>6.5000000000000002E-2</v>
      </c>
      <c r="X41" s="282">
        <f t="shared" si="49"/>
        <v>0.14807000000000001</v>
      </c>
      <c r="Y41" s="282">
        <f t="shared" si="49"/>
        <v>0</v>
      </c>
      <c r="Z41" s="282">
        <f t="shared" si="49"/>
        <v>0</v>
      </c>
      <c r="AA41" s="147">
        <f t="shared" si="49"/>
        <v>0</v>
      </c>
      <c r="AC41" s="94"/>
    </row>
    <row r="42" spans="1:29" ht="15" customHeight="1" x14ac:dyDescent="0.25">
      <c r="A42" s="8"/>
      <c r="B42" s="1" t="s">
        <v>458</v>
      </c>
      <c r="C42" s="138">
        <f t="shared" si="0"/>
        <v>0.21307000000000001</v>
      </c>
      <c r="D42" s="198">
        <v>6.5000000000000002E-2</v>
      </c>
      <c r="E42" s="198">
        <v>0.14807000000000001</v>
      </c>
      <c r="F42" s="198"/>
      <c r="G42" s="198"/>
      <c r="H42" s="198"/>
      <c r="I42" s="205">
        <f t="shared" ref="I42" si="50">J42-K42</f>
        <v>0</v>
      </c>
      <c r="J42" s="206">
        <f t="shared" ref="J42" si="51">L42+N42+P42+R42+T42</f>
        <v>0</v>
      </c>
      <c r="K42" s="206">
        <f t="shared" ref="K42" si="52">M42+O42+Q42+S42+U42</f>
        <v>0</v>
      </c>
      <c r="L42" s="198"/>
      <c r="M42" s="198"/>
      <c r="N42" s="198"/>
      <c r="O42" s="198"/>
      <c r="P42" s="198"/>
      <c r="Q42" s="198"/>
      <c r="R42" s="198"/>
      <c r="S42" s="198"/>
      <c r="T42" s="198"/>
      <c r="U42" s="198"/>
      <c r="V42" s="140">
        <f t="shared" ref="V42" si="53">W42+X42+Y42+Z42+AA42</f>
        <v>0.21307000000000001</v>
      </c>
      <c r="W42" s="283">
        <f>D42+L42-M42</f>
        <v>6.5000000000000002E-2</v>
      </c>
      <c r="X42" s="283">
        <f>E42+N42-O42</f>
        <v>0.14807000000000001</v>
      </c>
      <c r="Y42" s="283">
        <f>F42+P42-Q42</f>
        <v>0</v>
      </c>
      <c r="Z42" s="283">
        <f>G42+R42-S42</f>
        <v>0</v>
      </c>
      <c r="AA42" s="140">
        <f>H42+T42-U42</f>
        <v>0</v>
      </c>
      <c r="AC42" s="94"/>
    </row>
    <row r="43" spans="1:29" ht="15" customHeight="1" x14ac:dyDescent="0.25">
      <c r="A43" s="3" t="s">
        <v>14</v>
      </c>
      <c r="B43" s="78" t="s">
        <v>243</v>
      </c>
      <c r="C43" s="127">
        <f t="shared" si="0"/>
        <v>1.3348599999999999</v>
      </c>
      <c r="D43" s="129">
        <f t="shared" ref="D43:AA43" si="54">D44</f>
        <v>0.245</v>
      </c>
      <c r="E43" s="129">
        <f t="shared" si="54"/>
        <v>1.0898600000000001</v>
      </c>
      <c r="F43" s="129">
        <f t="shared" si="54"/>
        <v>0</v>
      </c>
      <c r="G43" s="129">
        <f t="shared" si="54"/>
        <v>0</v>
      </c>
      <c r="H43" s="129">
        <f t="shared" si="54"/>
        <v>0</v>
      </c>
      <c r="I43" s="125">
        <f t="shared" si="2"/>
        <v>0</v>
      </c>
      <c r="J43" s="197">
        <f t="shared" si="3"/>
        <v>0</v>
      </c>
      <c r="K43" s="197">
        <f t="shared" si="4"/>
        <v>0</v>
      </c>
      <c r="L43" s="129">
        <f t="shared" si="54"/>
        <v>0</v>
      </c>
      <c r="M43" s="129">
        <f t="shared" si="54"/>
        <v>0</v>
      </c>
      <c r="N43" s="129">
        <f t="shared" si="54"/>
        <v>0</v>
      </c>
      <c r="O43" s="129">
        <f t="shared" si="54"/>
        <v>0</v>
      </c>
      <c r="P43" s="129">
        <f t="shared" si="54"/>
        <v>0</v>
      </c>
      <c r="Q43" s="129">
        <f t="shared" si="54"/>
        <v>0</v>
      </c>
      <c r="R43" s="129">
        <f t="shared" si="54"/>
        <v>0</v>
      </c>
      <c r="S43" s="129">
        <f t="shared" si="54"/>
        <v>0</v>
      </c>
      <c r="T43" s="129">
        <f t="shared" si="54"/>
        <v>0</v>
      </c>
      <c r="U43" s="129">
        <f t="shared" si="54"/>
        <v>0</v>
      </c>
      <c r="V43" s="147">
        <f t="shared" si="54"/>
        <v>1.3348599999999999</v>
      </c>
      <c r="W43" s="282">
        <f t="shared" si="54"/>
        <v>0.245</v>
      </c>
      <c r="X43" s="282">
        <f t="shared" si="54"/>
        <v>1.0898600000000001</v>
      </c>
      <c r="Y43" s="282">
        <f t="shared" si="54"/>
        <v>0</v>
      </c>
      <c r="Z43" s="282">
        <f t="shared" si="54"/>
        <v>0</v>
      </c>
      <c r="AA43" s="147">
        <f t="shared" si="54"/>
        <v>0</v>
      </c>
      <c r="AC43" s="94">
        <f>V43-'3 priedas_asignavimai'!AI158</f>
        <v>0</v>
      </c>
    </row>
    <row r="44" spans="1:29" ht="15" customHeight="1" x14ac:dyDescent="0.25">
      <c r="A44" s="8"/>
      <c r="B44" s="1" t="s">
        <v>458</v>
      </c>
      <c r="C44" s="138">
        <f t="shared" ref="C44:C75" si="55">D44+E44+F44+G44+H44</f>
        <v>1.3348599999999999</v>
      </c>
      <c r="D44" s="198">
        <v>0.245</v>
      </c>
      <c r="E44" s="198">
        <v>1.0898600000000001</v>
      </c>
      <c r="F44" s="198"/>
      <c r="G44" s="198"/>
      <c r="H44" s="198"/>
      <c r="I44" s="205">
        <f t="shared" ref="I44" si="56">J44-K44</f>
        <v>0</v>
      </c>
      <c r="J44" s="206">
        <f t="shared" ref="J44" si="57">L44+N44+P44+R44+T44</f>
        <v>0</v>
      </c>
      <c r="K44" s="206">
        <f t="shared" ref="K44" si="58">M44+O44+Q44+S44+U44</f>
        <v>0</v>
      </c>
      <c r="L44" s="198"/>
      <c r="M44" s="198"/>
      <c r="N44" s="198"/>
      <c r="O44" s="198"/>
      <c r="P44" s="198"/>
      <c r="Q44" s="198"/>
      <c r="R44" s="198"/>
      <c r="S44" s="198"/>
      <c r="T44" s="198"/>
      <c r="U44" s="198"/>
      <c r="V44" s="140">
        <f t="shared" ref="V44" si="59">W44+X44+Y44+Z44+AA44</f>
        <v>1.3348599999999999</v>
      </c>
      <c r="W44" s="283">
        <f>D44+L44-M44</f>
        <v>0.245</v>
      </c>
      <c r="X44" s="283">
        <f>E44+N44-O44</f>
        <v>1.0898600000000001</v>
      </c>
      <c r="Y44" s="283">
        <f>F44+P44-Q44</f>
        <v>0</v>
      </c>
      <c r="Z44" s="283">
        <f>G44+R44-S44</f>
        <v>0</v>
      </c>
      <c r="AA44" s="140">
        <f>H44+T44-U44</f>
        <v>0</v>
      </c>
      <c r="AC44" s="94">
        <f>V44-'3 priedas_asignavimai'!AI162</f>
        <v>0</v>
      </c>
    </row>
    <row r="45" spans="1:29" ht="15" customHeight="1" x14ac:dyDescent="0.25">
      <c r="A45" s="3" t="s">
        <v>15</v>
      </c>
      <c r="B45" s="78" t="s">
        <v>244</v>
      </c>
      <c r="C45" s="127">
        <f t="shared" si="55"/>
        <v>6.5225</v>
      </c>
      <c r="D45" s="129">
        <f t="shared" ref="D45:S47" si="60">D46</f>
        <v>6.5225</v>
      </c>
      <c r="E45" s="129">
        <f t="shared" si="60"/>
        <v>0</v>
      </c>
      <c r="F45" s="129">
        <f t="shared" si="60"/>
        <v>0</v>
      </c>
      <c r="G45" s="129">
        <f t="shared" si="60"/>
        <v>0</v>
      </c>
      <c r="H45" s="129">
        <f t="shared" si="60"/>
        <v>0</v>
      </c>
      <c r="I45" s="125">
        <f t="shared" si="2"/>
        <v>0</v>
      </c>
      <c r="J45" s="197">
        <f t="shared" si="3"/>
        <v>0</v>
      </c>
      <c r="K45" s="197">
        <f t="shared" si="4"/>
        <v>0</v>
      </c>
      <c r="L45" s="129">
        <f t="shared" si="60"/>
        <v>0</v>
      </c>
      <c r="M45" s="129">
        <f t="shared" si="60"/>
        <v>0</v>
      </c>
      <c r="N45" s="129">
        <f t="shared" si="60"/>
        <v>0</v>
      </c>
      <c r="O45" s="129">
        <f t="shared" si="60"/>
        <v>0</v>
      </c>
      <c r="P45" s="129">
        <f t="shared" si="60"/>
        <v>0</v>
      </c>
      <c r="Q45" s="129">
        <f t="shared" si="60"/>
        <v>0</v>
      </c>
      <c r="R45" s="129">
        <f t="shared" si="60"/>
        <v>0</v>
      </c>
      <c r="S45" s="129">
        <f t="shared" si="60"/>
        <v>0</v>
      </c>
      <c r="T45" s="129">
        <f t="shared" ref="T45:AA45" si="61">T46</f>
        <v>0</v>
      </c>
      <c r="U45" s="129">
        <f t="shared" si="61"/>
        <v>0</v>
      </c>
      <c r="V45" s="304">
        <f t="shared" si="61"/>
        <v>6.5225</v>
      </c>
      <c r="W45" s="282">
        <f t="shared" si="61"/>
        <v>6.5225</v>
      </c>
      <c r="X45" s="282">
        <f t="shared" si="61"/>
        <v>0</v>
      </c>
      <c r="Y45" s="282">
        <f t="shared" si="61"/>
        <v>0</v>
      </c>
      <c r="Z45" s="282">
        <f t="shared" si="61"/>
        <v>0</v>
      </c>
      <c r="AA45" s="147">
        <f t="shared" si="61"/>
        <v>0</v>
      </c>
      <c r="AC45" s="94">
        <f>V45-'3 priedas_asignavimai'!AI165</f>
        <v>0</v>
      </c>
    </row>
    <row r="46" spans="1:29" ht="15" customHeight="1" x14ac:dyDescent="0.25">
      <c r="A46" s="16"/>
      <c r="B46" s="1" t="s">
        <v>458</v>
      </c>
      <c r="C46" s="138">
        <f t="shared" si="55"/>
        <v>6.5225</v>
      </c>
      <c r="D46" s="198">
        <v>6.5225</v>
      </c>
      <c r="E46" s="198"/>
      <c r="F46" s="198"/>
      <c r="G46" s="198"/>
      <c r="H46" s="198"/>
      <c r="I46" s="205">
        <f t="shared" ref="I46" si="62">J46-K46</f>
        <v>0</v>
      </c>
      <c r="J46" s="206">
        <f t="shared" ref="J46" si="63">L46+N46+P46+R46+T46</f>
        <v>0</v>
      </c>
      <c r="K46" s="206">
        <f t="shared" ref="K46" si="64">M46+O46+Q46+S46+U46</f>
        <v>0</v>
      </c>
      <c r="L46" s="198"/>
      <c r="M46" s="198"/>
      <c r="N46" s="198"/>
      <c r="O46" s="198"/>
      <c r="P46" s="198"/>
      <c r="Q46" s="198"/>
      <c r="R46" s="198"/>
      <c r="S46" s="198"/>
      <c r="T46" s="198"/>
      <c r="U46" s="198"/>
      <c r="V46" s="301">
        <f t="shared" ref="V46" si="65">W46+X46+Y46+Z46+AA46</f>
        <v>6.5225</v>
      </c>
      <c r="W46" s="283">
        <f>D46+L46-M46</f>
        <v>6.5225</v>
      </c>
      <c r="X46" s="283">
        <f>E46+N46-O46</f>
        <v>0</v>
      </c>
      <c r="Y46" s="283">
        <f>F46+P46-Q46</f>
        <v>0</v>
      </c>
      <c r="Z46" s="283">
        <f>G46+R46-S46</f>
        <v>0</v>
      </c>
      <c r="AA46" s="140">
        <f>H46+T46-U46</f>
        <v>0</v>
      </c>
      <c r="AC46" s="94">
        <f>V46-'3 priedas_asignavimai'!AI169</f>
        <v>0</v>
      </c>
    </row>
    <row r="47" spans="1:29" ht="15" customHeight="1" x14ac:dyDescent="0.25">
      <c r="A47" s="3" t="s">
        <v>16</v>
      </c>
      <c r="B47" s="76" t="s">
        <v>246</v>
      </c>
      <c r="C47" s="127">
        <f t="shared" si="55"/>
        <v>0.57769000000000004</v>
      </c>
      <c r="D47" s="129">
        <f t="shared" si="60"/>
        <v>0</v>
      </c>
      <c r="E47" s="129">
        <f t="shared" si="60"/>
        <v>0.57769000000000004</v>
      </c>
      <c r="F47" s="129">
        <f t="shared" si="60"/>
        <v>0</v>
      </c>
      <c r="G47" s="129">
        <f t="shared" si="60"/>
        <v>0</v>
      </c>
      <c r="H47" s="129">
        <f t="shared" si="60"/>
        <v>0</v>
      </c>
      <c r="I47" s="125">
        <f t="shared" si="2"/>
        <v>0</v>
      </c>
      <c r="J47" s="197">
        <f t="shared" si="3"/>
        <v>0</v>
      </c>
      <c r="K47" s="197">
        <f t="shared" si="4"/>
        <v>0</v>
      </c>
      <c r="L47" s="129">
        <f t="shared" si="60"/>
        <v>0</v>
      </c>
      <c r="M47" s="129">
        <f t="shared" si="60"/>
        <v>0</v>
      </c>
      <c r="N47" s="129">
        <f t="shared" si="60"/>
        <v>0</v>
      </c>
      <c r="O47" s="129">
        <f t="shared" si="60"/>
        <v>0</v>
      </c>
      <c r="P47" s="129">
        <f t="shared" si="60"/>
        <v>0</v>
      </c>
      <c r="Q47" s="129">
        <f t="shared" si="60"/>
        <v>0</v>
      </c>
      <c r="R47" s="129">
        <f t="shared" si="60"/>
        <v>0</v>
      </c>
      <c r="S47" s="129">
        <f t="shared" si="60"/>
        <v>0</v>
      </c>
      <c r="T47" s="129">
        <f t="shared" ref="T47:AA47" si="66">T48</f>
        <v>0</v>
      </c>
      <c r="U47" s="129">
        <f t="shared" si="66"/>
        <v>0</v>
      </c>
      <c r="V47" s="147">
        <f t="shared" si="66"/>
        <v>0.57769000000000004</v>
      </c>
      <c r="W47" s="282">
        <f t="shared" si="66"/>
        <v>0</v>
      </c>
      <c r="X47" s="282">
        <f t="shared" si="66"/>
        <v>0.57769000000000004</v>
      </c>
      <c r="Y47" s="282">
        <f t="shared" si="66"/>
        <v>0</v>
      </c>
      <c r="Z47" s="282">
        <f t="shared" si="66"/>
        <v>0</v>
      </c>
      <c r="AA47" s="147">
        <f t="shared" si="66"/>
        <v>0</v>
      </c>
      <c r="AC47" s="94">
        <f>V47-'3 priedas_asignavimai'!AI167</f>
        <v>0.57769000000000004</v>
      </c>
    </row>
    <row r="48" spans="1:29" ht="15" customHeight="1" x14ac:dyDescent="0.25">
      <c r="A48" s="16"/>
      <c r="B48" s="1" t="s">
        <v>458</v>
      </c>
      <c r="C48" s="138">
        <f t="shared" si="55"/>
        <v>0.57769000000000004</v>
      </c>
      <c r="D48" s="198"/>
      <c r="E48" s="198">
        <v>0.57769000000000004</v>
      </c>
      <c r="F48" s="198"/>
      <c r="G48" s="198"/>
      <c r="H48" s="198"/>
      <c r="I48" s="205">
        <f t="shared" ref="I48" si="67">J48-K48</f>
        <v>0</v>
      </c>
      <c r="J48" s="206">
        <f t="shared" ref="J48" si="68">L48+N48+P48+R48+T48</f>
        <v>0</v>
      </c>
      <c r="K48" s="206">
        <f t="shared" ref="K48" si="69">M48+O48+Q48+S48+U48</f>
        <v>0</v>
      </c>
      <c r="L48" s="198"/>
      <c r="M48" s="198"/>
      <c r="N48" s="198"/>
      <c r="O48" s="198"/>
      <c r="P48" s="198"/>
      <c r="Q48" s="198"/>
      <c r="R48" s="198"/>
      <c r="S48" s="198"/>
      <c r="T48" s="198"/>
      <c r="U48" s="198"/>
      <c r="V48" s="140">
        <f t="shared" ref="V48" si="70">W48+X48+Y48+Z48+AA48</f>
        <v>0.57769000000000004</v>
      </c>
      <c r="W48" s="283">
        <f>D48+L48-M48</f>
        <v>0</v>
      </c>
      <c r="X48" s="283">
        <f>E48+N48-O48</f>
        <v>0.57769000000000004</v>
      </c>
      <c r="Y48" s="283">
        <f>F48+P48-Q48</f>
        <v>0</v>
      </c>
      <c r="Z48" s="283">
        <f>G48+R48-S48</f>
        <v>0</v>
      </c>
      <c r="AA48" s="140">
        <f>H48+T48-U48</f>
        <v>0</v>
      </c>
      <c r="AC48" s="94">
        <f>V48-'3 priedas_asignavimai'!AI171</f>
        <v>0.57769000000000004</v>
      </c>
    </row>
    <row r="49" spans="1:29" s="15" customFormat="1" ht="15" customHeight="1" x14ac:dyDescent="0.25">
      <c r="A49" s="17" t="s">
        <v>17</v>
      </c>
      <c r="B49" s="72" t="s">
        <v>247</v>
      </c>
      <c r="C49" s="127">
        <f t="shared" si="55"/>
        <v>0.10743</v>
      </c>
      <c r="D49" s="129">
        <f t="shared" ref="D49:AA49" si="71">D50</f>
        <v>0</v>
      </c>
      <c r="E49" s="129">
        <f t="shared" si="71"/>
        <v>0.10743</v>
      </c>
      <c r="F49" s="129">
        <f t="shared" si="71"/>
        <v>0</v>
      </c>
      <c r="G49" s="129">
        <f t="shared" si="71"/>
        <v>0</v>
      </c>
      <c r="H49" s="129">
        <f t="shared" si="71"/>
        <v>0</v>
      </c>
      <c r="I49" s="125">
        <f t="shared" si="2"/>
        <v>0</v>
      </c>
      <c r="J49" s="197">
        <f t="shared" si="3"/>
        <v>0</v>
      </c>
      <c r="K49" s="197">
        <f t="shared" si="4"/>
        <v>0</v>
      </c>
      <c r="L49" s="129">
        <f t="shared" si="71"/>
        <v>0</v>
      </c>
      <c r="M49" s="129">
        <f t="shared" si="71"/>
        <v>0</v>
      </c>
      <c r="N49" s="129">
        <f t="shared" si="71"/>
        <v>0</v>
      </c>
      <c r="O49" s="129">
        <f t="shared" si="71"/>
        <v>0</v>
      </c>
      <c r="P49" s="129">
        <f t="shared" si="71"/>
        <v>0</v>
      </c>
      <c r="Q49" s="129">
        <f t="shared" si="71"/>
        <v>0</v>
      </c>
      <c r="R49" s="129">
        <f t="shared" si="71"/>
        <v>0</v>
      </c>
      <c r="S49" s="129">
        <f t="shared" si="71"/>
        <v>0</v>
      </c>
      <c r="T49" s="129">
        <f t="shared" si="71"/>
        <v>0</v>
      </c>
      <c r="U49" s="129">
        <f t="shared" si="71"/>
        <v>0</v>
      </c>
      <c r="V49" s="147">
        <f t="shared" si="71"/>
        <v>0.10743</v>
      </c>
      <c r="W49" s="282">
        <f t="shared" si="71"/>
        <v>0</v>
      </c>
      <c r="X49" s="282">
        <f t="shared" si="71"/>
        <v>0.10743</v>
      </c>
      <c r="Y49" s="282">
        <f t="shared" si="71"/>
        <v>0</v>
      </c>
      <c r="Z49" s="282">
        <f t="shared" si="71"/>
        <v>0</v>
      </c>
      <c r="AA49" s="147">
        <f t="shared" si="71"/>
        <v>0</v>
      </c>
      <c r="AC49" s="95">
        <f>V49-'3 priedas_asignavimai'!AI177</f>
        <v>0</v>
      </c>
    </row>
    <row r="50" spans="1:29" s="15" customFormat="1" ht="15" customHeight="1" x14ac:dyDescent="0.25">
      <c r="A50" s="18"/>
      <c r="B50" s="4" t="s">
        <v>459</v>
      </c>
      <c r="C50" s="138">
        <f t="shared" si="55"/>
        <v>0.10743</v>
      </c>
      <c r="D50" s="198"/>
      <c r="E50" s="198">
        <v>0.10743</v>
      </c>
      <c r="F50" s="198"/>
      <c r="G50" s="198"/>
      <c r="H50" s="198"/>
      <c r="I50" s="205">
        <f t="shared" ref="I50" si="72">J50-K50</f>
        <v>0</v>
      </c>
      <c r="J50" s="206">
        <f t="shared" ref="J50" si="73">L50+N50+P50+R50+T50</f>
        <v>0</v>
      </c>
      <c r="K50" s="206">
        <f t="shared" ref="K50" si="74">M50+O50+Q50+S50+U50</f>
        <v>0</v>
      </c>
      <c r="L50" s="198"/>
      <c r="M50" s="198"/>
      <c r="N50" s="198"/>
      <c r="O50" s="198"/>
      <c r="P50" s="198"/>
      <c r="Q50" s="198"/>
      <c r="R50" s="198"/>
      <c r="S50" s="198"/>
      <c r="T50" s="198"/>
      <c r="U50" s="198"/>
      <c r="V50" s="140">
        <f t="shared" ref="V50" si="75">W50+X50+Y50+Z50+AA50</f>
        <v>0.10743</v>
      </c>
      <c r="W50" s="283">
        <f>D50+L50-M50</f>
        <v>0</v>
      </c>
      <c r="X50" s="283">
        <f>E50+N50-O50</f>
        <v>0.10743</v>
      </c>
      <c r="Y50" s="283">
        <f>F50+P50-Q50</f>
        <v>0</v>
      </c>
      <c r="Z50" s="283">
        <f>G50+R50-S50</f>
        <v>0</v>
      </c>
      <c r="AA50" s="140">
        <f>H50+T50-U50</f>
        <v>0</v>
      </c>
      <c r="AC50" s="95">
        <f>V50-'3 priedas_asignavimai'!AI178</f>
        <v>0</v>
      </c>
    </row>
    <row r="51" spans="1:29" ht="15" hidden="1" customHeight="1" x14ac:dyDescent="0.25">
      <c r="A51" s="3" t="s">
        <v>18</v>
      </c>
      <c r="B51" s="73" t="s">
        <v>250</v>
      </c>
      <c r="C51" s="127">
        <f t="shared" si="55"/>
        <v>0</v>
      </c>
      <c r="D51" s="199">
        <f t="shared" ref="D51" si="76">D52</f>
        <v>0</v>
      </c>
      <c r="E51" s="199">
        <f t="shared" ref="E51" si="77">E52</f>
        <v>0</v>
      </c>
      <c r="F51" s="199">
        <f t="shared" ref="F51" si="78">F52</f>
        <v>0</v>
      </c>
      <c r="G51" s="199">
        <f t="shared" ref="G51" si="79">G52</f>
        <v>0</v>
      </c>
      <c r="H51" s="199">
        <f t="shared" ref="H51" si="80">H52</f>
        <v>0</v>
      </c>
      <c r="I51" s="125">
        <f t="shared" si="2"/>
        <v>0</v>
      </c>
      <c r="J51" s="197">
        <f t="shared" si="3"/>
        <v>0</v>
      </c>
      <c r="K51" s="197">
        <f t="shared" si="4"/>
        <v>0</v>
      </c>
      <c r="L51" s="199">
        <f t="shared" ref="L51" si="81">L52</f>
        <v>0</v>
      </c>
      <c r="M51" s="199">
        <f t="shared" ref="M51" si="82">M52</f>
        <v>0</v>
      </c>
      <c r="N51" s="199">
        <f t="shared" ref="N51" si="83">N52</f>
        <v>0</v>
      </c>
      <c r="O51" s="199">
        <f t="shared" ref="O51" si="84">O52</f>
        <v>0</v>
      </c>
      <c r="P51" s="199">
        <f t="shared" ref="P51" si="85">P52</f>
        <v>0</v>
      </c>
      <c r="Q51" s="199">
        <f t="shared" ref="Q51" si="86">Q52</f>
        <v>0</v>
      </c>
      <c r="R51" s="199">
        <f t="shared" ref="R51" si="87">R52</f>
        <v>0</v>
      </c>
      <c r="S51" s="199">
        <f t="shared" ref="S51" si="88">S52</f>
        <v>0</v>
      </c>
      <c r="T51" s="199">
        <f t="shared" ref="T51" si="89">T52</f>
        <v>0</v>
      </c>
      <c r="U51" s="199">
        <f t="shared" ref="U51" si="90">U52</f>
        <v>0</v>
      </c>
      <c r="V51" s="147">
        <f t="shared" ref="V51:V62" si="91">W51+X51+Y51+Z51+AA51</f>
        <v>0</v>
      </c>
      <c r="W51" s="282">
        <f t="shared" ref="W51" si="92">W52</f>
        <v>0</v>
      </c>
      <c r="X51" s="282">
        <f t="shared" ref="X51" si="93">X52</f>
        <v>0</v>
      </c>
      <c r="Y51" s="282">
        <f t="shared" ref="Y51" si="94">Y52</f>
        <v>0</v>
      </c>
      <c r="Z51" s="282">
        <f t="shared" ref="Z51" si="95">Z52</f>
        <v>0</v>
      </c>
      <c r="AA51" s="147">
        <f t="shared" ref="AA51" si="96">AA52</f>
        <v>0</v>
      </c>
      <c r="AC51" s="94">
        <f>V51-'3 priedas_asignavimai'!AI182</f>
        <v>0</v>
      </c>
    </row>
    <row r="52" spans="1:29" hidden="1" x14ac:dyDescent="0.25">
      <c r="A52" s="16"/>
      <c r="B52" s="4" t="s">
        <v>54</v>
      </c>
      <c r="C52" s="127">
        <f t="shared" si="55"/>
        <v>0</v>
      </c>
      <c r="D52" s="198"/>
      <c r="E52" s="198"/>
      <c r="F52" s="198"/>
      <c r="G52" s="198"/>
      <c r="H52" s="198"/>
      <c r="I52" s="125">
        <f t="shared" si="2"/>
        <v>0</v>
      </c>
      <c r="J52" s="197">
        <f t="shared" si="3"/>
        <v>0</v>
      </c>
      <c r="K52" s="197">
        <f t="shared" si="4"/>
        <v>0</v>
      </c>
      <c r="L52" s="198"/>
      <c r="M52" s="198"/>
      <c r="N52" s="198"/>
      <c r="O52" s="198"/>
      <c r="P52" s="198"/>
      <c r="Q52" s="198"/>
      <c r="R52" s="198"/>
      <c r="S52" s="198"/>
      <c r="T52" s="198"/>
      <c r="U52" s="198"/>
      <c r="V52" s="147">
        <f t="shared" si="91"/>
        <v>0</v>
      </c>
      <c r="W52" s="283">
        <f>D52+L52</f>
        <v>0</v>
      </c>
      <c r="X52" s="283">
        <f>E52+N52</f>
        <v>0</v>
      </c>
      <c r="Y52" s="283">
        <f>F52+P52</f>
        <v>0</v>
      </c>
      <c r="Z52" s="283">
        <f>G52+R52</f>
        <v>0</v>
      </c>
      <c r="AA52" s="140">
        <f>H52+T52</f>
        <v>0</v>
      </c>
      <c r="AC52" s="94">
        <f>V52-'3 priedas_asignavimai'!AI183</f>
        <v>0</v>
      </c>
    </row>
    <row r="53" spans="1:29" ht="15" customHeight="1" x14ac:dyDescent="0.25">
      <c r="A53" s="3" t="s">
        <v>18</v>
      </c>
      <c r="B53" s="73" t="s">
        <v>251</v>
      </c>
      <c r="C53" s="127">
        <f t="shared" si="55"/>
        <v>1.68164</v>
      </c>
      <c r="D53" s="129">
        <f t="shared" ref="D53:AA53" si="97">D54</f>
        <v>0</v>
      </c>
      <c r="E53" s="129">
        <f t="shared" si="97"/>
        <v>1.68164</v>
      </c>
      <c r="F53" s="129">
        <f t="shared" si="97"/>
        <v>0</v>
      </c>
      <c r="G53" s="129">
        <f t="shared" si="97"/>
        <v>0</v>
      </c>
      <c r="H53" s="129">
        <f t="shared" si="97"/>
        <v>0</v>
      </c>
      <c r="I53" s="125">
        <f t="shared" si="2"/>
        <v>0</v>
      </c>
      <c r="J53" s="197">
        <f t="shared" si="3"/>
        <v>0</v>
      </c>
      <c r="K53" s="197">
        <f t="shared" si="4"/>
        <v>0</v>
      </c>
      <c r="L53" s="129">
        <f t="shared" si="97"/>
        <v>0</v>
      </c>
      <c r="M53" s="129">
        <f t="shared" si="97"/>
        <v>0</v>
      </c>
      <c r="N53" s="129">
        <f t="shared" si="97"/>
        <v>0</v>
      </c>
      <c r="O53" s="129">
        <f t="shared" si="97"/>
        <v>0</v>
      </c>
      <c r="P53" s="129">
        <f t="shared" si="97"/>
        <v>0</v>
      </c>
      <c r="Q53" s="129">
        <f t="shared" si="97"/>
        <v>0</v>
      </c>
      <c r="R53" s="129">
        <f t="shared" si="97"/>
        <v>0</v>
      </c>
      <c r="S53" s="129">
        <f t="shared" si="97"/>
        <v>0</v>
      </c>
      <c r="T53" s="129">
        <f t="shared" si="97"/>
        <v>0</v>
      </c>
      <c r="U53" s="129">
        <f t="shared" si="97"/>
        <v>0</v>
      </c>
      <c r="V53" s="147">
        <f t="shared" si="97"/>
        <v>1.68164</v>
      </c>
      <c r="W53" s="282">
        <f t="shared" si="97"/>
        <v>0</v>
      </c>
      <c r="X53" s="282">
        <f t="shared" si="97"/>
        <v>1.68164</v>
      </c>
      <c r="Y53" s="282">
        <f t="shared" si="97"/>
        <v>0</v>
      </c>
      <c r="Z53" s="282">
        <f t="shared" si="97"/>
        <v>0</v>
      </c>
      <c r="AA53" s="147">
        <f t="shared" si="97"/>
        <v>0</v>
      </c>
      <c r="AC53" s="94">
        <f>V53-'3 priedas_asignavimai'!AI186</f>
        <v>0</v>
      </c>
    </row>
    <row r="54" spans="1:29" x14ac:dyDescent="0.25">
      <c r="A54" s="16"/>
      <c r="B54" s="12" t="s">
        <v>460</v>
      </c>
      <c r="C54" s="138">
        <f t="shared" si="55"/>
        <v>1.68164</v>
      </c>
      <c r="D54" s="198"/>
      <c r="E54" s="198">
        <v>1.68164</v>
      </c>
      <c r="F54" s="198"/>
      <c r="G54" s="198"/>
      <c r="H54" s="198"/>
      <c r="I54" s="205">
        <f t="shared" ref="I54" si="98">J54-K54</f>
        <v>0</v>
      </c>
      <c r="J54" s="206">
        <f t="shared" ref="J54" si="99">L54+N54+P54+R54+T54</f>
        <v>0</v>
      </c>
      <c r="K54" s="206">
        <f t="shared" ref="K54" si="100">M54+O54+Q54+S54+U54</f>
        <v>0</v>
      </c>
      <c r="L54" s="198"/>
      <c r="M54" s="198"/>
      <c r="N54" s="198"/>
      <c r="O54" s="198"/>
      <c r="P54" s="198"/>
      <c r="Q54" s="198"/>
      <c r="R54" s="198"/>
      <c r="S54" s="198"/>
      <c r="T54" s="198"/>
      <c r="U54" s="198"/>
      <c r="V54" s="140">
        <f t="shared" ref="V54" si="101">W54+X54+Y54+Z54+AA54</f>
        <v>1.68164</v>
      </c>
      <c r="W54" s="283">
        <f>D54+L54-M54</f>
        <v>0</v>
      </c>
      <c r="X54" s="283">
        <f>E54+N54-O54</f>
        <v>1.68164</v>
      </c>
      <c r="Y54" s="283">
        <f>F54+P54-Q54</f>
        <v>0</v>
      </c>
      <c r="Z54" s="283">
        <f>G54+R54-S54</f>
        <v>0</v>
      </c>
      <c r="AA54" s="140">
        <f>H54+T54-U54</f>
        <v>0</v>
      </c>
      <c r="AC54" s="94">
        <f>V54-'3 priedas_asignavimai'!AI187</f>
        <v>0</v>
      </c>
    </row>
    <row r="55" spans="1:29" ht="15" hidden="1" customHeight="1" x14ac:dyDescent="0.25">
      <c r="A55" s="17"/>
      <c r="B55" s="73" t="s">
        <v>252</v>
      </c>
      <c r="C55" s="127">
        <f t="shared" si="55"/>
        <v>0</v>
      </c>
      <c r="D55" s="199">
        <f t="shared" ref="D55" si="102">D56</f>
        <v>0</v>
      </c>
      <c r="E55" s="199">
        <f t="shared" ref="E55" si="103">E56</f>
        <v>0</v>
      </c>
      <c r="F55" s="199">
        <f t="shared" ref="F55" si="104">F56</f>
        <v>0</v>
      </c>
      <c r="G55" s="199">
        <f t="shared" ref="G55" si="105">G56</f>
        <v>0</v>
      </c>
      <c r="H55" s="199">
        <f t="shared" ref="H55" si="106">H56</f>
        <v>0</v>
      </c>
      <c r="I55" s="125">
        <f t="shared" si="2"/>
        <v>0</v>
      </c>
      <c r="J55" s="197">
        <f t="shared" si="3"/>
        <v>0</v>
      </c>
      <c r="K55" s="197">
        <f t="shared" si="4"/>
        <v>0</v>
      </c>
      <c r="L55" s="199">
        <f t="shared" ref="L55" si="107">L56</f>
        <v>0</v>
      </c>
      <c r="M55" s="199">
        <f t="shared" ref="M55" si="108">M56</f>
        <v>0</v>
      </c>
      <c r="N55" s="199">
        <f t="shared" ref="N55" si="109">N56</f>
        <v>0</v>
      </c>
      <c r="O55" s="199">
        <f t="shared" ref="O55" si="110">O56</f>
        <v>0</v>
      </c>
      <c r="P55" s="199">
        <f t="shared" ref="P55" si="111">P56</f>
        <v>0</v>
      </c>
      <c r="Q55" s="199">
        <f t="shared" ref="Q55" si="112">Q56</f>
        <v>0</v>
      </c>
      <c r="R55" s="199">
        <f t="shared" ref="R55" si="113">R56</f>
        <v>0</v>
      </c>
      <c r="S55" s="199">
        <f t="shared" ref="S55" si="114">S56</f>
        <v>0</v>
      </c>
      <c r="T55" s="199">
        <f t="shared" ref="T55" si="115">T56</f>
        <v>0</v>
      </c>
      <c r="U55" s="199">
        <f t="shared" ref="U55" si="116">U56</f>
        <v>0</v>
      </c>
      <c r="V55" s="147">
        <f t="shared" si="91"/>
        <v>0</v>
      </c>
      <c r="W55" s="282">
        <f t="shared" ref="W55" si="117">W56</f>
        <v>0</v>
      </c>
      <c r="X55" s="282">
        <f t="shared" ref="X55" si="118">X56</f>
        <v>0</v>
      </c>
      <c r="Y55" s="282">
        <f t="shared" ref="Y55" si="119">Y56</f>
        <v>0</v>
      </c>
      <c r="Z55" s="282">
        <f t="shared" ref="Z55" si="120">Z56</f>
        <v>0</v>
      </c>
      <c r="AA55" s="147">
        <f t="shared" ref="AA55" si="121">AA56</f>
        <v>0</v>
      </c>
      <c r="AC55" s="94">
        <f>V55-'3 priedas_asignavimai'!AI193</f>
        <v>0</v>
      </c>
    </row>
    <row r="56" spans="1:29" hidden="1" x14ac:dyDescent="0.25">
      <c r="A56" s="18"/>
      <c r="B56" s="12" t="s">
        <v>54</v>
      </c>
      <c r="C56" s="127">
        <f t="shared" si="55"/>
        <v>0</v>
      </c>
      <c r="D56" s="198"/>
      <c r="E56" s="198"/>
      <c r="F56" s="198"/>
      <c r="G56" s="198"/>
      <c r="H56" s="198"/>
      <c r="I56" s="125">
        <f t="shared" si="2"/>
        <v>0</v>
      </c>
      <c r="J56" s="197">
        <f t="shared" si="3"/>
        <v>0</v>
      </c>
      <c r="K56" s="197">
        <f t="shared" si="4"/>
        <v>0</v>
      </c>
      <c r="L56" s="198"/>
      <c r="M56" s="198"/>
      <c r="N56" s="198"/>
      <c r="O56" s="198"/>
      <c r="P56" s="198"/>
      <c r="Q56" s="198"/>
      <c r="R56" s="198"/>
      <c r="S56" s="198"/>
      <c r="T56" s="198"/>
      <c r="U56" s="198"/>
      <c r="V56" s="147">
        <f t="shared" si="91"/>
        <v>0</v>
      </c>
      <c r="W56" s="283">
        <f>D56+L56</f>
        <v>0</v>
      </c>
      <c r="X56" s="283">
        <f>E56+N56</f>
        <v>0</v>
      </c>
      <c r="Y56" s="283">
        <f>F56+P56</f>
        <v>0</v>
      </c>
      <c r="Z56" s="283">
        <f>G56+R56</f>
        <v>0</v>
      </c>
      <c r="AA56" s="140">
        <f>H56+T56</f>
        <v>0</v>
      </c>
      <c r="AC56" s="94">
        <f>V56-'3 priedas_asignavimai'!AI194</f>
        <v>0</v>
      </c>
    </row>
    <row r="57" spans="1:29" ht="15" customHeight="1" x14ac:dyDescent="0.25">
      <c r="A57" s="17" t="s">
        <v>19</v>
      </c>
      <c r="B57" s="73" t="s">
        <v>253</v>
      </c>
      <c r="C57" s="127">
        <f t="shared" si="55"/>
        <v>3.8631199999999999</v>
      </c>
      <c r="D57" s="129">
        <f t="shared" ref="D57:AA57" si="122">D58</f>
        <v>0</v>
      </c>
      <c r="E57" s="129">
        <f t="shared" si="122"/>
        <v>3.8631199999999999</v>
      </c>
      <c r="F57" s="129">
        <f t="shared" si="122"/>
        <v>0</v>
      </c>
      <c r="G57" s="129">
        <f t="shared" si="122"/>
        <v>0</v>
      </c>
      <c r="H57" s="129">
        <f t="shared" si="122"/>
        <v>0</v>
      </c>
      <c r="I57" s="125">
        <f t="shared" si="2"/>
        <v>0</v>
      </c>
      <c r="J57" s="197">
        <f t="shared" si="3"/>
        <v>0</v>
      </c>
      <c r="K57" s="197">
        <f t="shared" si="4"/>
        <v>0</v>
      </c>
      <c r="L57" s="129">
        <f t="shared" si="122"/>
        <v>0</v>
      </c>
      <c r="M57" s="129">
        <f t="shared" si="122"/>
        <v>0</v>
      </c>
      <c r="N57" s="129">
        <f t="shared" si="122"/>
        <v>0</v>
      </c>
      <c r="O57" s="129">
        <f t="shared" si="122"/>
        <v>0</v>
      </c>
      <c r="P57" s="129">
        <f t="shared" si="122"/>
        <v>0</v>
      </c>
      <c r="Q57" s="129">
        <f t="shared" si="122"/>
        <v>0</v>
      </c>
      <c r="R57" s="129">
        <f t="shared" si="122"/>
        <v>0</v>
      </c>
      <c r="S57" s="129">
        <f t="shared" si="122"/>
        <v>0</v>
      </c>
      <c r="T57" s="129">
        <f t="shared" si="122"/>
        <v>0</v>
      </c>
      <c r="U57" s="129">
        <f t="shared" si="122"/>
        <v>0</v>
      </c>
      <c r="V57" s="147">
        <f t="shared" si="122"/>
        <v>3.8631199999999999</v>
      </c>
      <c r="W57" s="282">
        <f t="shared" si="122"/>
        <v>0</v>
      </c>
      <c r="X57" s="282">
        <f t="shared" si="122"/>
        <v>3.8631199999999999</v>
      </c>
      <c r="Y57" s="282">
        <f t="shared" si="122"/>
        <v>0</v>
      </c>
      <c r="Z57" s="282">
        <f t="shared" si="122"/>
        <v>0</v>
      </c>
      <c r="AA57" s="147">
        <f t="shared" si="122"/>
        <v>0</v>
      </c>
      <c r="AC57" s="94">
        <f>V57-'3 priedas_asignavimai'!AI197</f>
        <v>0</v>
      </c>
    </row>
    <row r="58" spans="1:29" x14ac:dyDescent="0.25">
      <c r="A58" s="18"/>
      <c r="B58" s="12" t="s">
        <v>460</v>
      </c>
      <c r="C58" s="138">
        <f t="shared" si="55"/>
        <v>3.8631199999999999</v>
      </c>
      <c r="D58" s="198"/>
      <c r="E58" s="198">
        <v>3.8631199999999999</v>
      </c>
      <c r="F58" s="198"/>
      <c r="G58" s="198"/>
      <c r="H58" s="198"/>
      <c r="I58" s="205">
        <f t="shared" ref="I58" si="123">J58-K58</f>
        <v>0</v>
      </c>
      <c r="J58" s="206">
        <f t="shared" ref="J58" si="124">L58+N58+P58+R58+T58</f>
        <v>0</v>
      </c>
      <c r="K58" s="206">
        <f t="shared" ref="K58" si="125">M58+O58+Q58+S58+U58</f>
        <v>0</v>
      </c>
      <c r="L58" s="198"/>
      <c r="M58" s="198"/>
      <c r="N58" s="198"/>
      <c r="O58" s="198"/>
      <c r="P58" s="198"/>
      <c r="Q58" s="198"/>
      <c r="R58" s="198"/>
      <c r="S58" s="198"/>
      <c r="T58" s="198"/>
      <c r="U58" s="198"/>
      <c r="V58" s="140">
        <f t="shared" ref="V58" si="126">W58+X58+Y58+Z58+AA58</f>
        <v>3.8631199999999999</v>
      </c>
      <c r="W58" s="283">
        <f>D58+L58-M58</f>
        <v>0</v>
      </c>
      <c r="X58" s="283">
        <f>E58+N58-O58</f>
        <v>3.8631199999999999</v>
      </c>
      <c r="Y58" s="283">
        <f>F58+P58-Q58</f>
        <v>0</v>
      </c>
      <c r="Z58" s="283">
        <f>G58+R58-S58</f>
        <v>0</v>
      </c>
      <c r="AA58" s="140">
        <f>H58+T58-U58</f>
        <v>0</v>
      </c>
      <c r="AC58" s="94">
        <f>V58-'3 priedas_asignavimai'!AI198</f>
        <v>0</v>
      </c>
    </row>
    <row r="59" spans="1:29" ht="15" hidden="1" customHeight="1" x14ac:dyDescent="0.25">
      <c r="A59" s="3"/>
      <c r="B59" s="73" t="s">
        <v>254</v>
      </c>
      <c r="C59" s="127">
        <f t="shared" si="55"/>
        <v>0</v>
      </c>
      <c r="D59" s="199">
        <f t="shared" ref="D59" si="127">D60</f>
        <v>0</v>
      </c>
      <c r="E59" s="199">
        <f t="shared" ref="E59" si="128">E60</f>
        <v>0</v>
      </c>
      <c r="F59" s="199">
        <f t="shared" ref="F59" si="129">F60</f>
        <v>0</v>
      </c>
      <c r="G59" s="199">
        <f t="shared" ref="G59" si="130">G60</f>
        <v>0</v>
      </c>
      <c r="H59" s="199">
        <f t="shared" ref="H59" si="131">H60</f>
        <v>0</v>
      </c>
      <c r="I59" s="125">
        <f t="shared" si="2"/>
        <v>0</v>
      </c>
      <c r="J59" s="197">
        <f t="shared" si="3"/>
        <v>0</v>
      </c>
      <c r="K59" s="197">
        <f t="shared" si="4"/>
        <v>0</v>
      </c>
      <c r="L59" s="199">
        <f t="shared" ref="L59" si="132">L60</f>
        <v>0</v>
      </c>
      <c r="M59" s="199">
        <f t="shared" ref="M59" si="133">M60</f>
        <v>0</v>
      </c>
      <c r="N59" s="199">
        <f t="shared" ref="N59" si="134">N60</f>
        <v>0</v>
      </c>
      <c r="O59" s="199">
        <f t="shared" ref="O59" si="135">O60</f>
        <v>0</v>
      </c>
      <c r="P59" s="199">
        <f t="shared" ref="P59" si="136">P60</f>
        <v>0</v>
      </c>
      <c r="Q59" s="199">
        <f t="shared" ref="Q59" si="137">Q60</f>
        <v>0</v>
      </c>
      <c r="R59" s="199">
        <f t="shared" ref="R59" si="138">R60</f>
        <v>0</v>
      </c>
      <c r="S59" s="199">
        <f t="shared" ref="S59" si="139">S60</f>
        <v>0</v>
      </c>
      <c r="T59" s="199">
        <f t="shared" ref="T59" si="140">T60</f>
        <v>0</v>
      </c>
      <c r="U59" s="199">
        <f t="shared" ref="U59" si="141">U60</f>
        <v>0</v>
      </c>
      <c r="V59" s="147">
        <f t="shared" si="91"/>
        <v>0</v>
      </c>
      <c r="W59" s="282">
        <f t="shared" ref="W59" si="142">W60</f>
        <v>0</v>
      </c>
      <c r="X59" s="282">
        <f t="shared" ref="X59" si="143">X60</f>
        <v>0</v>
      </c>
      <c r="Y59" s="282">
        <f t="shared" ref="Y59" si="144">Y60</f>
        <v>0</v>
      </c>
      <c r="Z59" s="282">
        <f t="shared" ref="Z59" si="145">Z60</f>
        <v>0</v>
      </c>
      <c r="AA59" s="147">
        <f t="shared" ref="AA59" si="146">AA60</f>
        <v>0</v>
      </c>
      <c r="AC59" s="94">
        <f>W59-'3 priedas_asignavimai'!AI206</f>
        <v>0</v>
      </c>
    </row>
    <row r="60" spans="1:29" hidden="1" x14ac:dyDescent="0.25">
      <c r="A60" s="18"/>
      <c r="B60" s="12" t="s">
        <v>54</v>
      </c>
      <c r="C60" s="127">
        <f t="shared" si="55"/>
        <v>0</v>
      </c>
      <c r="D60" s="198"/>
      <c r="E60" s="198"/>
      <c r="F60" s="198"/>
      <c r="G60" s="198"/>
      <c r="H60" s="198"/>
      <c r="I60" s="125">
        <f t="shared" si="2"/>
        <v>0</v>
      </c>
      <c r="J60" s="197">
        <f t="shared" si="3"/>
        <v>0</v>
      </c>
      <c r="K60" s="197">
        <f t="shared" si="4"/>
        <v>0</v>
      </c>
      <c r="L60" s="198"/>
      <c r="M60" s="198"/>
      <c r="N60" s="198"/>
      <c r="O60" s="198"/>
      <c r="P60" s="198"/>
      <c r="Q60" s="198"/>
      <c r="R60" s="198"/>
      <c r="S60" s="198"/>
      <c r="T60" s="198"/>
      <c r="U60" s="198"/>
      <c r="V60" s="147">
        <f t="shared" si="91"/>
        <v>0</v>
      </c>
      <c r="W60" s="283">
        <f>D60+L60</f>
        <v>0</v>
      </c>
      <c r="X60" s="283">
        <f>E60+N60</f>
        <v>0</v>
      </c>
      <c r="Y60" s="283">
        <f>F60+P60</f>
        <v>0</v>
      </c>
      <c r="Z60" s="283">
        <f>G60+R60</f>
        <v>0</v>
      </c>
      <c r="AA60" s="140">
        <f>H60+T60</f>
        <v>0</v>
      </c>
      <c r="AC60" s="94">
        <f>W60-'3 priedas_asignavimai'!AI207</f>
        <v>0</v>
      </c>
    </row>
    <row r="61" spans="1:29" ht="15" hidden="1" customHeight="1" x14ac:dyDescent="0.25">
      <c r="A61" s="17"/>
      <c r="B61" s="73" t="s">
        <v>133</v>
      </c>
      <c r="C61" s="127">
        <f t="shared" si="55"/>
        <v>0</v>
      </c>
      <c r="D61" s="199">
        <f t="shared" ref="D61" si="147">D62</f>
        <v>0</v>
      </c>
      <c r="E61" s="199">
        <f t="shared" ref="E61" si="148">E62</f>
        <v>0</v>
      </c>
      <c r="F61" s="199">
        <f t="shared" ref="F61" si="149">F62</f>
        <v>0</v>
      </c>
      <c r="G61" s="199">
        <f t="shared" ref="G61" si="150">G62</f>
        <v>0</v>
      </c>
      <c r="H61" s="199">
        <f t="shared" ref="H61" si="151">H62</f>
        <v>0</v>
      </c>
      <c r="I61" s="125">
        <f t="shared" si="2"/>
        <v>0</v>
      </c>
      <c r="J61" s="197">
        <f t="shared" si="3"/>
        <v>0</v>
      </c>
      <c r="K61" s="197">
        <f t="shared" si="4"/>
        <v>0</v>
      </c>
      <c r="L61" s="199">
        <f t="shared" ref="L61" si="152">L62</f>
        <v>0</v>
      </c>
      <c r="M61" s="199">
        <f t="shared" ref="M61" si="153">M62</f>
        <v>0</v>
      </c>
      <c r="N61" s="199">
        <f t="shared" ref="N61" si="154">N62</f>
        <v>0</v>
      </c>
      <c r="O61" s="199">
        <f t="shared" ref="O61" si="155">O62</f>
        <v>0</v>
      </c>
      <c r="P61" s="199">
        <f t="shared" ref="P61" si="156">P62</f>
        <v>0</v>
      </c>
      <c r="Q61" s="199">
        <f t="shared" ref="Q61" si="157">Q62</f>
        <v>0</v>
      </c>
      <c r="R61" s="199">
        <f t="shared" ref="R61" si="158">R62</f>
        <v>0</v>
      </c>
      <c r="S61" s="199">
        <f t="shared" ref="S61" si="159">S62</f>
        <v>0</v>
      </c>
      <c r="T61" s="199">
        <f t="shared" ref="T61" si="160">T62</f>
        <v>0</v>
      </c>
      <c r="U61" s="199">
        <f t="shared" ref="U61" si="161">U62</f>
        <v>0</v>
      </c>
      <c r="V61" s="147">
        <f t="shared" si="91"/>
        <v>0</v>
      </c>
      <c r="W61" s="282">
        <f t="shared" ref="W61" si="162">W62</f>
        <v>0</v>
      </c>
      <c r="X61" s="282">
        <f t="shared" ref="X61" si="163">X62</f>
        <v>0</v>
      </c>
      <c r="Y61" s="282">
        <f t="shared" ref="Y61" si="164">Y62</f>
        <v>0</v>
      </c>
      <c r="Z61" s="282">
        <f t="shared" ref="Z61" si="165">Z62</f>
        <v>0</v>
      </c>
      <c r="AA61" s="147">
        <f t="shared" ref="AA61" si="166">AA62</f>
        <v>0</v>
      </c>
      <c r="AC61" s="94">
        <f>V61-'3 priedas_asignavimai'!AI209</f>
        <v>0</v>
      </c>
    </row>
    <row r="62" spans="1:29" hidden="1" x14ac:dyDescent="0.25">
      <c r="A62" s="18"/>
      <c r="B62" s="12" t="s">
        <v>54</v>
      </c>
      <c r="C62" s="127">
        <f t="shared" si="55"/>
        <v>0</v>
      </c>
      <c r="D62" s="198"/>
      <c r="E62" s="198"/>
      <c r="F62" s="198"/>
      <c r="G62" s="198"/>
      <c r="H62" s="198"/>
      <c r="I62" s="125">
        <f t="shared" si="2"/>
        <v>0</v>
      </c>
      <c r="J62" s="197">
        <f t="shared" si="3"/>
        <v>0</v>
      </c>
      <c r="K62" s="197">
        <f t="shared" si="4"/>
        <v>0</v>
      </c>
      <c r="L62" s="198"/>
      <c r="M62" s="198"/>
      <c r="N62" s="198"/>
      <c r="O62" s="198"/>
      <c r="P62" s="198"/>
      <c r="Q62" s="198"/>
      <c r="R62" s="198"/>
      <c r="S62" s="198"/>
      <c r="T62" s="198"/>
      <c r="U62" s="198"/>
      <c r="V62" s="147">
        <f t="shared" si="91"/>
        <v>0</v>
      </c>
      <c r="W62" s="283">
        <f>D62+L62</f>
        <v>0</v>
      </c>
      <c r="X62" s="283">
        <f>E62+N62</f>
        <v>0</v>
      </c>
      <c r="Y62" s="283">
        <f>F62+P62</f>
        <v>0</v>
      </c>
      <c r="Z62" s="283">
        <f>G62+R62</f>
        <v>0</v>
      </c>
      <c r="AA62" s="140">
        <f>H62+T62</f>
        <v>0</v>
      </c>
      <c r="AC62" s="94">
        <f>V62-'3 priedas_asignavimai'!AI210</f>
        <v>0</v>
      </c>
    </row>
    <row r="63" spans="1:29" ht="15" customHeight="1" x14ac:dyDescent="0.25">
      <c r="A63" s="17" t="s">
        <v>20</v>
      </c>
      <c r="B63" s="73" t="s">
        <v>256</v>
      </c>
      <c r="C63" s="127">
        <f t="shared" si="55"/>
        <v>57.265419999999999</v>
      </c>
      <c r="D63" s="129">
        <f t="shared" ref="D63:AA63" si="167">D64</f>
        <v>0</v>
      </c>
      <c r="E63" s="129">
        <f t="shared" si="167"/>
        <v>57.265419999999999</v>
      </c>
      <c r="F63" s="129">
        <f t="shared" si="167"/>
        <v>0</v>
      </c>
      <c r="G63" s="129">
        <f t="shared" si="167"/>
        <v>0</v>
      </c>
      <c r="H63" s="129">
        <f t="shared" si="167"/>
        <v>0</v>
      </c>
      <c r="I63" s="125">
        <f t="shared" si="2"/>
        <v>0</v>
      </c>
      <c r="J63" s="197">
        <f t="shared" si="3"/>
        <v>0</v>
      </c>
      <c r="K63" s="197">
        <f t="shared" si="4"/>
        <v>0</v>
      </c>
      <c r="L63" s="129">
        <f t="shared" si="167"/>
        <v>0</v>
      </c>
      <c r="M63" s="129">
        <f t="shared" si="167"/>
        <v>0</v>
      </c>
      <c r="N63" s="129">
        <f t="shared" si="167"/>
        <v>0</v>
      </c>
      <c r="O63" s="129">
        <f t="shared" si="167"/>
        <v>0</v>
      </c>
      <c r="P63" s="129">
        <f t="shared" si="167"/>
        <v>0</v>
      </c>
      <c r="Q63" s="129">
        <f t="shared" si="167"/>
        <v>0</v>
      </c>
      <c r="R63" s="129">
        <f t="shared" si="167"/>
        <v>0</v>
      </c>
      <c r="S63" s="129">
        <f t="shared" si="167"/>
        <v>0</v>
      </c>
      <c r="T63" s="129">
        <f t="shared" si="167"/>
        <v>0</v>
      </c>
      <c r="U63" s="129">
        <f t="shared" si="167"/>
        <v>0</v>
      </c>
      <c r="V63" s="147">
        <f t="shared" si="167"/>
        <v>57.265419999999999</v>
      </c>
      <c r="W63" s="282">
        <f t="shared" si="167"/>
        <v>0</v>
      </c>
      <c r="X63" s="282">
        <f t="shared" si="167"/>
        <v>57.265419999999999</v>
      </c>
      <c r="Y63" s="282">
        <f t="shared" si="167"/>
        <v>0</v>
      </c>
      <c r="Z63" s="282">
        <f t="shared" si="167"/>
        <v>0</v>
      </c>
      <c r="AA63" s="147">
        <f t="shared" si="167"/>
        <v>0</v>
      </c>
      <c r="AC63" s="94">
        <f>V63-'3 priedas_asignavimai'!AI215</f>
        <v>0</v>
      </c>
    </row>
    <row r="64" spans="1:29" x14ac:dyDescent="0.25">
      <c r="A64" s="18"/>
      <c r="B64" s="12" t="s">
        <v>460</v>
      </c>
      <c r="C64" s="138">
        <f t="shared" si="55"/>
        <v>57.265419999999999</v>
      </c>
      <c r="D64" s="198"/>
      <c r="E64" s="198">
        <v>57.265419999999999</v>
      </c>
      <c r="F64" s="198"/>
      <c r="G64" s="198"/>
      <c r="H64" s="198"/>
      <c r="I64" s="205">
        <f t="shared" ref="I64" si="168">J64-K64</f>
        <v>0</v>
      </c>
      <c r="J64" s="206">
        <f t="shared" ref="J64" si="169">L64+N64+P64+R64+T64</f>
        <v>0</v>
      </c>
      <c r="K64" s="206">
        <f t="shared" ref="K64" si="170">M64+O64+Q64+S64+U64</f>
        <v>0</v>
      </c>
      <c r="L64" s="198"/>
      <c r="M64" s="198"/>
      <c r="N64" s="198"/>
      <c r="O64" s="198"/>
      <c r="P64" s="198"/>
      <c r="Q64" s="198"/>
      <c r="R64" s="198"/>
      <c r="S64" s="198"/>
      <c r="T64" s="198"/>
      <c r="U64" s="198"/>
      <c r="V64" s="140">
        <f t="shared" ref="V64" si="171">W64+X64+Y64+Z64+AA64</f>
        <v>57.265419999999999</v>
      </c>
      <c r="W64" s="283">
        <f>D64+L64-M64</f>
        <v>0</v>
      </c>
      <c r="X64" s="283">
        <f>E64+N64-O64</f>
        <v>57.265419999999999</v>
      </c>
      <c r="Y64" s="283">
        <f>F64+P64-Q64</f>
        <v>0</v>
      </c>
      <c r="Z64" s="283">
        <f>G64+R64-S64</f>
        <v>0</v>
      </c>
      <c r="AA64" s="140">
        <f>H64+T64-U64</f>
        <v>0</v>
      </c>
      <c r="AC64" s="94">
        <f>V64-'3 priedas_asignavimai'!AI216</f>
        <v>0</v>
      </c>
    </row>
    <row r="65" spans="1:29" ht="15" customHeight="1" x14ac:dyDescent="0.25">
      <c r="A65" s="17" t="s">
        <v>21</v>
      </c>
      <c r="B65" s="73" t="s">
        <v>258</v>
      </c>
      <c r="C65" s="127">
        <f t="shared" si="55"/>
        <v>2.1496599999999999</v>
      </c>
      <c r="D65" s="129">
        <f t="shared" ref="D65:AA65" si="172">D66</f>
        <v>0</v>
      </c>
      <c r="E65" s="129">
        <f t="shared" si="172"/>
        <v>2.1496599999999999</v>
      </c>
      <c r="F65" s="129">
        <f t="shared" si="172"/>
        <v>0</v>
      </c>
      <c r="G65" s="129">
        <f t="shared" si="172"/>
        <v>0</v>
      </c>
      <c r="H65" s="129">
        <f t="shared" si="172"/>
        <v>0</v>
      </c>
      <c r="I65" s="125">
        <f t="shared" si="2"/>
        <v>0</v>
      </c>
      <c r="J65" s="197">
        <f t="shared" si="3"/>
        <v>0</v>
      </c>
      <c r="K65" s="197">
        <f t="shared" si="4"/>
        <v>0</v>
      </c>
      <c r="L65" s="129">
        <f t="shared" si="172"/>
        <v>0</v>
      </c>
      <c r="M65" s="129">
        <f t="shared" si="172"/>
        <v>0</v>
      </c>
      <c r="N65" s="129">
        <f t="shared" si="172"/>
        <v>0</v>
      </c>
      <c r="O65" s="129">
        <f t="shared" si="172"/>
        <v>0</v>
      </c>
      <c r="P65" s="129">
        <f t="shared" si="172"/>
        <v>0</v>
      </c>
      <c r="Q65" s="129">
        <f t="shared" si="172"/>
        <v>0</v>
      </c>
      <c r="R65" s="129">
        <f t="shared" si="172"/>
        <v>0</v>
      </c>
      <c r="S65" s="129">
        <f t="shared" si="172"/>
        <v>0</v>
      </c>
      <c r="T65" s="129">
        <f t="shared" si="172"/>
        <v>0</v>
      </c>
      <c r="U65" s="129">
        <f t="shared" si="172"/>
        <v>0</v>
      </c>
      <c r="V65" s="147">
        <f t="shared" si="172"/>
        <v>2.1496599999999999</v>
      </c>
      <c r="W65" s="282">
        <f t="shared" si="172"/>
        <v>0</v>
      </c>
      <c r="X65" s="282">
        <f t="shared" si="172"/>
        <v>2.1496599999999999</v>
      </c>
      <c r="Y65" s="282">
        <f t="shared" si="172"/>
        <v>0</v>
      </c>
      <c r="Z65" s="282">
        <f t="shared" si="172"/>
        <v>0</v>
      </c>
      <c r="AA65" s="147">
        <f t="shared" si="172"/>
        <v>0</v>
      </c>
      <c r="AC65" s="94">
        <f>V65-'3 priedas_asignavimai'!AI222</f>
        <v>0</v>
      </c>
    </row>
    <row r="66" spans="1:29" x14ac:dyDescent="0.25">
      <c r="A66" s="18"/>
      <c r="B66" s="12" t="s">
        <v>460</v>
      </c>
      <c r="C66" s="138">
        <f t="shared" si="55"/>
        <v>2.1496599999999999</v>
      </c>
      <c r="D66" s="198"/>
      <c r="E66" s="198">
        <v>2.1496599999999999</v>
      </c>
      <c r="F66" s="198"/>
      <c r="G66" s="198"/>
      <c r="H66" s="198"/>
      <c r="I66" s="205">
        <f t="shared" ref="I66" si="173">J66-K66</f>
        <v>0</v>
      </c>
      <c r="J66" s="206">
        <f t="shared" ref="J66" si="174">L66+N66+P66+R66+T66</f>
        <v>0</v>
      </c>
      <c r="K66" s="206">
        <f t="shared" ref="K66" si="175">M66+O66+Q66+S66+U66</f>
        <v>0</v>
      </c>
      <c r="L66" s="198"/>
      <c r="M66" s="198"/>
      <c r="N66" s="198"/>
      <c r="O66" s="198"/>
      <c r="P66" s="198"/>
      <c r="Q66" s="198"/>
      <c r="R66" s="198"/>
      <c r="S66" s="198"/>
      <c r="T66" s="198"/>
      <c r="U66" s="198"/>
      <c r="V66" s="140">
        <f t="shared" ref="V66" si="176">W66+X66+Y66+Z66+AA66</f>
        <v>2.1496599999999999</v>
      </c>
      <c r="W66" s="283">
        <f>D66+L66-M66</f>
        <v>0</v>
      </c>
      <c r="X66" s="283">
        <f>E66+N66-O66</f>
        <v>2.1496599999999999</v>
      </c>
      <c r="Y66" s="283">
        <f>F66+P66-Q66</f>
        <v>0</v>
      </c>
      <c r="Z66" s="283">
        <f>G66+R66-S66</f>
        <v>0</v>
      </c>
      <c r="AA66" s="140">
        <f>H66+T66-U66</f>
        <v>0</v>
      </c>
      <c r="AC66" s="94">
        <f>V66-'3 priedas_asignavimai'!AI223</f>
        <v>0</v>
      </c>
    </row>
    <row r="67" spans="1:29" ht="15" customHeight="1" x14ac:dyDescent="0.25">
      <c r="A67" s="17" t="s">
        <v>22</v>
      </c>
      <c r="B67" s="73" t="s">
        <v>259</v>
      </c>
      <c r="C67" s="127">
        <f t="shared" si="55"/>
        <v>8.3769999999999997E-2</v>
      </c>
      <c r="D67" s="129">
        <f t="shared" ref="D67:AA67" si="177">D68</f>
        <v>0</v>
      </c>
      <c r="E67" s="129">
        <f t="shared" si="177"/>
        <v>8.3769999999999997E-2</v>
      </c>
      <c r="F67" s="129">
        <f t="shared" si="177"/>
        <v>0</v>
      </c>
      <c r="G67" s="129">
        <f t="shared" si="177"/>
        <v>0</v>
      </c>
      <c r="H67" s="129">
        <f t="shared" si="177"/>
        <v>0</v>
      </c>
      <c r="I67" s="125">
        <f t="shared" si="2"/>
        <v>0</v>
      </c>
      <c r="J67" s="197">
        <f t="shared" si="3"/>
        <v>0</v>
      </c>
      <c r="K67" s="197">
        <f t="shared" si="4"/>
        <v>0</v>
      </c>
      <c r="L67" s="129">
        <f t="shared" si="177"/>
        <v>0</v>
      </c>
      <c r="M67" s="129">
        <f t="shared" si="177"/>
        <v>0</v>
      </c>
      <c r="N67" s="129">
        <f t="shared" si="177"/>
        <v>0</v>
      </c>
      <c r="O67" s="129">
        <f t="shared" si="177"/>
        <v>0</v>
      </c>
      <c r="P67" s="129">
        <f t="shared" si="177"/>
        <v>0</v>
      </c>
      <c r="Q67" s="129">
        <f t="shared" si="177"/>
        <v>0</v>
      </c>
      <c r="R67" s="129">
        <f t="shared" si="177"/>
        <v>0</v>
      </c>
      <c r="S67" s="129">
        <f t="shared" si="177"/>
        <v>0</v>
      </c>
      <c r="T67" s="129">
        <f t="shared" si="177"/>
        <v>0</v>
      </c>
      <c r="U67" s="129">
        <f t="shared" si="177"/>
        <v>0</v>
      </c>
      <c r="V67" s="147">
        <f t="shared" si="177"/>
        <v>8.3769999999999997E-2</v>
      </c>
      <c r="W67" s="282">
        <f t="shared" si="177"/>
        <v>0</v>
      </c>
      <c r="X67" s="282">
        <f t="shared" si="177"/>
        <v>8.3769999999999997E-2</v>
      </c>
      <c r="Y67" s="282">
        <f t="shared" si="177"/>
        <v>0</v>
      </c>
      <c r="Z67" s="282">
        <f t="shared" si="177"/>
        <v>0</v>
      </c>
      <c r="AA67" s="147">
        <f t="shared" si="177"/>
        <v>0</v>
      </c>
      <c r="AC67" s="94">
        <f>V67-'3 priedas_asignavimai'!AI228</f>
        <v>0</v>
      </c>
    </row>
    <row r="68" spans="1:29" x14ac:dyDescent="0.25">
      <c r="A68" s="18"/>
      <c r="B68" s="12" t="s">
        <v>460</v>
      </c>
      <c r="C68" s="138">
        <f t="shared" si="55"/>
        <v>8.3769999999999997E-2</v>
      </c>
      <c r="D68" s="198"/>
      <c r="E68" s="198">
        <v>8.3769999999999997E-2</v>
      </c>
      <c r="F68" s="198"/>
      <c r="G68" s="198"/>
      <c r="H68" s="198"/>
      <c r="I68" s="205">
        <f t="shared" ref="I68" si="178">J68-K68</f>
        <v>0</v>
      </c>
      <c r="J68" s="206">
        <f t="shared" ref="J68" si="179">L68+N68+P68+R68+T68</f>
        <v>0</v>
      </c>
      <c r="K68" s="206">
        <f t="shared" ref="K68" si="180">M68+O68+Q68+S68+U68</f>
        <v>0</v>
      </c>
      <c r="L68" s="198"/>
      <c r="M68" s="198"/>
      <c r="N68" s="198"/>
      <c r="O68" s="198"/>
      <c r="P68" s="198"/>
      <c r="Q68" s="198"/>
      <c r="R68" s="198"/>
      <c r="S68" s="198"/>
      <c r="T68" s="198"/>
      <c r="U68" s="198"/>
      <c r="V68" s="140">
        <f t="shared" ref="V68" si="181">W68+X68+Y68+Z68+AA68</f>
        <v>8.3769999999999997E-2</v>
      </c>
      <c r="W68" s="283">
        <f>D68+L68-M68</f>
        <v>0</v>
      </c>
      <c r="X68" s="283">
        <f>E68+N68-O68</f>
        <v>8.3769999999999997E-2</v>
      </c>
      <c r="Y68" s="283">
        <f>F68+P68-Q68</f>
        <v>0</v>
      </c>
      <c r="Z68" s="283">
        <f>G68+R68-S68</f>
        <v>0</v>
      </c>
      <c r="AA68" s="140">
        <f>H68+T68-U68</f>
        <v>0</v>
      </c>
      <c r="AC68" s="94">
        <f>V68-'3 priedas_asignavimai'!AI229</f>
        <v>0</v>
      </c>
    </row>
    <row r="69" spans="1:29" ht="15" customHeight="1" x14ac:dyDescent="0.25">
      <c r="A69" s="17" t="s">
        <v>23</v>
      </c>
      <c r="B69" s="73" t="s">
        <v>261</v>
      </c>
      <c r="C69" s="127">
        <f t="shared" si="55"/>
        <v>0.89659999999999995</v>
      </c>
      <c r="D69" s="129">
        <f t="shared" ref="D69:AA69" si="182">D70</f>
        <v>0</v>
      </c>
      <c r="E69" s="129">
        <f t="shared" si="182"/>
        <v>0.89659999999999995</v>
      </c>
      <c r="F69" s="129">
        <f t="shared" si="182"/>
        <v>0</v>
      </c>
      <c r="G69" s="129">
        <f t="shared" si="182"/>
        <v>0</v>
      </c>
      <c r="H69" s="129">
        <f t="shared" si="182"/>
        <v>0</v>
      </c>
      <c r="I69" s="125">
        <f t="shared" si="2"/>
        <v>0</v>
      </c>
      <c r="J69" s="197">
        <f t="shared" si="3"/>
        <v>0</v>
      </c>
      <c r="K69" s="197">
        <f t="shared" si="4"/>
        <v>0</v>
      </c>
      <c r="L69" s="129">
        <f t="shared" si="182"/>
        <v>0</v>
      </c>
      <c r="M69" s="129">
        <f t="shared" si="182"/>
        <v>0</v>
      </c>
      <c r="N69" s="129">
        <f t="shared" si="182"/>
        <v>0</v>
      </c>
      <c r="O69" s="129">
        <f t="shared" si="182"/>
        <v>0</v>
      </c>
      <c r="P69" s="129">
        <f t="shared" si="182"/>
        <v>0</v>
      </c>
      <c r="Q69" s="129">
        <f t="shared" si="182"/>
        <v>0</v>
      </c>
      <c r="R69" s="129">
        <f t="shared" si="182"/>
        <v>0</v>
      </c>
      <c r="S69" s="129">
        <f t="shared" si="182"/>
        <v>0</v>
      </c>
      <c r="T69" s="129">
        <f t="shared" si="182"/>
        <v>0</v>
      </c>
      <c r="U69" s="129">
        <f t="shared" si="182"/>
        <v>0</v>
      </c>
      <c r="V69" s="304">
        <f t="shared" si="182"/>
        <v>0.89659999999999995</v>
      </c>
      <c r="W69" s="282">
        <f t="shared" si="182"/>
        <v>0</v>
      </c>
      <c r="X69" s="282">
        <f t="shared" si="182"/>
        <v>0.89659999999999995</v>
      </c>
      <c r="Y69" s="282">
        <f t="shared" si="182"/>
        <v>0</v>
      </c>
      <c r="Z69" s="282">
        <f t="shared" si="182"/>
        <v>0</v>
      </c>
      <c r="AA69" s="147">
        <f t="shared" si="182"/>
        <v>0</v>
      </c>
      <c r="AC69" s="94">
        <f>V69-'3 priedas_asignavimai'!AI234</f>
        <v>0</v>
      </c>
    </row>
    <row r="70" spans="1:29" x14ac:dyDescent="0.25">
      <c r="A70" s="18"/>
      <c r="B70" s="12" t="s">
        <v>460</v>
      </c>
      <c r="C70" s="138">
        <f t="shared" si="55"/>
        <v>0.89659999999999995</v>
      </c>
      <c r="D70" s="198"/>
      <c r="E70" s="198">
        <v>0.89659999999999995</v>
      </c>
      <c r="F70" s="198"/>
      <c r="G70" s="198"/>
      <c r="H70" s="198"/>
      <c r="I70" s="205">
        <f t="shared" ref="I70" si="183">J70-K70</f>
        <v>0</v>
      </c>
      <c r="J70" s="206">
        <f t="shared" ref="J70" si="184">L70+N70+P70+R70+T70</f>
        <v>0</v>
      </c>
      <c r="K70" s="206">
        <f t="shared" ref="K70" si="185">M70+O70+Q70+S70+U70</f>
        <v>0</v>
      </c>
      <c r="L70" s="198"/>
      <c r="M70" s="198"/>
      <c r="N70" s="198"/>
      <c r="O70" s="198"/>
      <c r="P70" s="198"/>
      <c r="Q70" s="198"/>
      <c r="R70" s="198"/>
      <c r="S70" s="198"/>
      <c r="T70" s="198"/>
      <c r="U70" s="198"/>
      <c r="V70" s="301">
        <f t="shared" ref="V70" si="186">W70+X70+Y70+Z70+AA70</f>
        <v>0.89659999999999995</v>
      </c>
      <c r="W70" s="283">
        <f>D70+L70-M70</f>
        <v>0</v>
      </c>
      <c r="X70" s="283">
        <f>E70+N70-O70</f>
        <v>0.89659999999999995</v>
      </c>
      <c r="Y70" s="283">
        <f>F70+P70-Q70</f>
        <v>0</v>
      </c>
      <c r="Z70" s="283">
        <f>G70+R70-S70</f>
        <v>0</v>
      </c>
      <c r="AA70" s="140">
        <f>H70+T70-U70</f>
        <v>0</v>
      </c>
      <c r="AC70" s="94">
        <f>V70-'3 priedas_asignavimai'!AI235</f>
        <v>0</v>
      </c>
    </row>
    <row r="71" spans="1:29" ht="15" customHeight="1" x14ac:dyDescent="0.25">
      <c r="A71" s="17" t="s">
        <v>24</v>
      </c>
      <c r="B71" s="73" t="s">
        <v>262</v>
      </c>
      <c r="C71" s="127">
        <f t="shared" si="55"/>
        <v>0.16858999999999999</v>
      </c>
      <c r="D71" s="129">
        <f t="shared" ref="D71:AA71" si="187">D72</f>
        <v>0</v>
      </c>
      <c r="E71" s="129">
        <f t="shared" si="187"/>
        <v>0.16858999999999999</v>
      </c>
      <c r="F71" s="129">
        <f t="shared" si="187"/>
        <v>0</v>
      </c>
      <c r="G71" s="129">
        <f t="shared" si="187"/>
        <v>0</v>
      </c>
      <c r="H71" s="129">
        <f t="shared" si="187"/>
        <v>0</v>
      </c>
      <c r="I71" s="125">
        <f t="shared" si="2"/>
        <v>0</v>
      </c>
      <c r="J71" s="197">
        <f t="shared" si="3"/>
        <v>0</v>
      </c>
      <c r="K71" s="197">
        <f t="shared" si="4"/>
        <v>0</v>
      </c>
      <c r="L71" s="129">
        <f t="shared" si="187"/>
        <v>0</v>
      </c>
      <c r="M71" s="129">
        <f t="shared" si="187"/>
        <v>0</v>
      </c>
      <c r="N71" s="129">
        <f t="shared" si="187"/>
        <v>0</v>
      </c>
      <c r="O71" s="129">
        <f t="shared" si="187"/>
        <v>0</v>
      </c>
      <c r="P71" s="129">
        <f t="shared" si="187"/>
        <v>0</v>
      </c>
      <c r="Q71" s="129">
        <f t="shared" si="187"/>
        <v>0</v>
      </c>
      <c r="R71" s="129">
        <f t="shared" si="187"/>
        <v>0</v>
      </c>
      <c r="S71" s="129">
        <f t="shared" si="187"/>
        <v>0</v>
      </c>
      <c r="T71" s="129">
        <f t="shared" si="187"/>
        <v>0</v>
      </c>
      <c r="U71" s="129">
        <f t="shared" si="187"/>
        <v>0</v>
      </c>
      <c r="V71" s="147">
        <f t="shared" si="187"/>
        <v>0.16858999999999999</v>
      </c>
      <c r="W71" s="282">
        <f t="shared" si="187"/>
        <v>0</v>
      </c>
      <c r="X71" s="282">
        <f t="shared" si="187"/>
        <v>0.16858999999999999</v>
      </c>
      <c r="Y71" s="282">
        <f t="shared" si="187"/>
        <v>0</v>
      </c>
      <c r="Z71" s="282">
        <f t="shared" si="187"/>
        <v>0</v>
      </c>
      <c r="AA71" s="147">
        <f t="shared" si="187"/>
        <v>0</v>
      </c>
      <c r="AC71" s="94">
        <f>V71-'3 priedas_asignavimai'!AI242</f>
        <v>0</v>
      </c>
    </row>
    <row r="72" spans="1:29" x14ac:dyDescent="0.25">
      <c r="A72" s="18"/>
      <c r="B72" s="12" t="s">
        <v>460</v>
      </c>
      <c r="C72" s="138">
        <f t="shared" si="55"/>
        <v>0.16858999999999999</v>
      </c>
      <c r="D72" s="198"/>
      <c r="E72" s="198">
        <v>0.16858999999999999</v>
      </c>
      <c r="F72" s="198"/>
      <c r="G72" s="198"/>
      <c r="H72" s="198"/>
      <c r="I72" s="205">
        <f t="shared" ref="I72" si="188">J72-K72</f>
        <v>0</v>
      </c>
      <c r="J72" s="206">
        <f t="shared" ref="J72" si="189">L72+N72+P72+R72+T72</f>
        <v>0</v>
      </c>
      <c r="K72" s="206">
        <f t="shared" ref="K72" si="190">M72+O72+Q72+S72+U72</f>
        <v>0</v>
      </c>
      <c r="L72" s="198"/>
      <c r="M72" s="198"/>
      <c r="N72" s="198"/>
      <c r="O72" s="198"/>
      <c r="P72" s="198"/>
      <c r="Q72" s="198"/>
      <c r="R72" s="198"/>
      <c r="S72" s="198"/>
      <c r="T72" s="198"/>
      <c r="U72" s="198"/>
      <c r="V72" s="140">
        <f t="shared" ref="V72" si="191">W72+X72+Y72+Z72+AA72</f>
        <v>0.16858999999999999</v>
      </c>
      <c r="W72" s="283">
        <f>D72+L72-M72</f>
        <v>0</v>
      </c>
      <c r="X72" s="283">
        <f>E72+N72-O72</f>
        <v>0.16858999999999999</v>
      </c>
      <c r="Y72" s="283">
        <f>F72+P72-Q72</f>
        <v>0</v>
      </c>
      <c r="Z72" s="283">
        <f>G72+R72-S72</f>
        <v>0</v>
      </c>
      <c r="AA72" s="140">
        <f>H72+T72-U72</f>
        <v>0</v>
      </c>
      <c r="AC72" s="94">
        <f>V72-'3 priedas_asignavimai'!AI243</f>
        <v>0</v>
      </c>
    </row>
    <row r="73" spans="1:29" ht="15" customHeight="1" x14ac:dyDescent="0.25">
      <c r="A73" s="17" t="s">
        <v>25</v>
      </c>
      <c r="B73" s="73" t="s">
        <v>264</v>
      </c>
      <c r="C73" s="127">
        <f t="shared" si="55"/>
        <v>2.2543199999999999</v>
      </c>
      <c r="D73" s="129">
        <f t="shared" ref="D73:AA73" si="192">D74</f>
        <v>0</v>
      </c>
      <c r="E73" s="129">
        <f t="shared" si="192"/>
        <v>2.2543199999999999</v>
      </c>
      <c r="F73" s="129">
        <f t="shared" si="192"/>
        <v>0</v>
      </c>
      <c r="G73" s="129">
        <f t="shared" si="192"/>
        <v>0</v>
      </c>
      <c r="H73" s="129">
        <f t="shared" si="192"/>
        <v>0</v>
      </c>
      <c r="I73" s="125">
        <f t="shared" si="2"/>
        <v>0</v>
      </c>
      <c r="J73" s="197">
        <f t="shared" si="3"/>
        <v>0</v>
      </c>
      <c r="K73" s="197">
        <f t="shared" si="4"/>
        <v>0</v>
      </c>
      <c r="L73" s="129">
        <f t="shared" si="192"/>
        <v>0</v>
      </c>
      <c r="M73" s="129">
        <f t="shared" si="192"/>
        <v>0</v>
      </c>
      <c r="N73" s="129">
        <f t="shared" si="192"/>
        <v>0</v>
      </c>
      <c r="O73" s="129">
        <f t="shared" si="192"/>
        <v>0</v>
      </c>
      <c r="P73" s="129">
        <f t="shared" si="192"/>
        <v>0</v>
      </c>
      <c r="Q73" s="129">
        <f t="shared" si="192"/>
        <v>0</v>
      </c>
      <c r="R73" s="129">
        <f t="shared" si="192"/>
        <v>0</v>
      </c>
      <c r="S73" s="129">
        <f t="shared" si="192"/>
        <v>0</v>
      </c>
      <c r="T73" s="129">
        <f t="shared" si="192"/>
        <v>0</v>
      </c>
      <c r="U73" s="129">
        <f t="shared" si="192"/>
        <v>0</v>
      </c>
      <c r="V73" s="147">
        <f t="shared" si="192"/>
        <v>2.2543199999999999</v>
      </c>
      <c r="W73" s="282">
        <f t="shared" si="192"/>
        <v>0</v>
      </c>
      <c r="X73" s="282">
        <f t="shared" si="192"/>
        <v>2.2543199999999999</v>
      </c>
      <c r="Y73" s="282">
        <f t="shared" si="192"/>
        <v>0</v>
      </c>
      <c r="Z73" s="282">
        <f t="shared" si="192"/>
        <v>0</v>
      </c>
      <c r="AA73" s="147">
        <f t="shared" si="192"/>
        <v>0</v>
      </c>
      <c r="AC73" s="94">
        <f>V73-'3 priedas_asignavimai'!AI247</f>
        <v>0</v>
      </c>
    </row>
    <row r="74" spans="1:29" x14ac:dyDescent="0.25">
      <c r="A74" s="18"/>
      <c r="B74" s="12" t="s">
        <v>460</v>
      </c>
      <c r="C74" s="138">
        <f t="shared" si="55"/>
        <v>2.2543199999999999</v>
      </c>
      <c r="D74" s="198"/>
      <c r="E74" s="198">
        <v>2.2543199999999999</v>
      </c>
      <c r="F74" s="198"/>
      <c r="G74" s="198"/>
      <c r="H74" s="198"/>
      <c r="I74" s="205">
        <f t="shared" ref="I74" si="193">J74-K74</f>
        <v>0</v>
      </c>
      <c r="J74" s="206">
        <f t="shared" ref="J74" si="194">L74+N74+P74+R74+T74</f>
        <v>0</v>
      </c>
      <c r="K74" s="206">
        <f t="shared" ref="K74" si="195">M74+O74+Q74+S74+U74</f>
        <v>0</v>
      </c>
      <c r="L74" s="198"/>
      <c r="M74" s="198"/>
      <c r="N74" s="198"/>
      <c r="O74" s="198"/>
      <c r="P74" s="198"/>
      <c r="Q74" s="198"/>
      <c r="R74" s="198"/>
      <c r="S74" s="198"/>
      <c r="T74" s="198"/>
      <c r="U74" s="198"/>
      <c r="V74" s="140">
        <f t="shared" ref="V74" si="196">W74+X74+Y74+Z74+AA74</f>
        <v>2.2543199999999999</v>
      </c>
      <c r="W74" s="283">
        <f>D74+L74-M74</f>
        <v>0</v>
      </c>
      <c r="X74" s="283">
        <f>E74+N74-O74</f>
        <v>2.2543199999999999</v>
      </c>
      <c r="Y74" s="283">
        <f>F74+P74-Q74</f>
        <v>0</v>
      </c>
      <c r="Z74" s="283">
        <f>G74+R74-S74</f>
        <v>0</v>
      </c>
      <c r="AA74" s="140">
        <f>H74+T74-U74</f>
        <v>0</v>
      </c>
      <c r="AC74" s="94">
        <f>V74-'3 priedas_asignavimai'!AI248</f>
        <v>0</v>
      </c>
    </row>
    <row r="75" spans="1:29" ht="15" customHeight="1" x14ac:dyDescent="0.25">
      <c r="A75" s="17" t="s">
        <v>358</v>
      </c>
      <c r="B75" s="73" t="s">
        <v>263</v>
      </c>
      <c r="C75" s="127">
        <f t="shared" si="55"/>
        <v>10.17094</v>
      </c>
      <c r="D75" s="129">
        <f t="shared" ref="D75:AA75" si="197">D76</f>
        <v>0</v>
      </c>
      <c r="E75" s="129">
        <f t="shared" si="197"/>
        <v>10.17094</v>
      </c>
      <c r="F75" s="129">
        <f t="shared" si="197"/>
        <v>0</v>
      </c>
      <c r="G75" s="129">
        <f t="shared" si="197"/>
        <v>0</v>
      </c>
      <c r="H75" s="129">
        <f t="shared" si="197"/>
        <v>0</v>
      </c>
      <c r="I75" s="125">
        <f t="shared" si="2"/>
        <v>0</v>
      </c>
      <c r="J75" s="197">
        <f t="shared" si="3"/>
        <v>0</v>
      </c>
      <c r="K75" s="197">
        <f t="shared" si="4"/>
        <v>0</v>
      </c>
      <c r="L75" s="129">
        <f t="shared" si="197"/>
        <v>0</v>
      </c>
      <c r="M75" s="129">
        <f t="shared" si="197"/>
        <v>0</v>
      </c>
      <c r="N75" s="129">
        <f t="shared" si="197"/>
        <v>0</v>
      </c>
      <c r="O75" s="129">
        <f t="shared" si="197"/>
        <v>0</v>
      </c>
      <c r="P75" s="129">
        <f t="shared" si="197"/>
        <v>0</v>
      </c>
      <c r="Q75" s="129">
        <f t="shared" si="197"/>
        <v>0</v>
      </c>
      <c r="R75" s="129">
        <f t="shared" si="197"/>
        <v>0</v>
      </c>
      <c r="S75" s="129">
        <f t="shared" si="197"/>
        <v>0</v>
      </c>
      <c r="T75" s="129">
        <f t="shared" si="197"/>
        <v>0</v>
      </c>
      <c r="U75" s="129">
        <f t="shared" si="197"/>
        <v>0</v>
      </c>
      <c r="V75" s="147">
        <f t="shared" si="197"/>
        <v>10.17094</v>
      </c>
      <c r="W75" s="282">
        <f t="shared" si="197"/>
        <v>0</v>
      </c>
      <c r="X75" s="282">
        <f t="shared" si="197"/>
        <v>10.17094</v>
      </c>
      <c r="Y75" s="282">
        <f t="shared" si="197"/>
        <v>0</v>
      </c>
      <c r="Z75" s="282">
        <f t="shared" si="197"/>
        <v>0</v>
      </c>
      <c r="AA75" s="147">
        <f t="shared" si="197"/>
        <v>0</v>
      </c>
      <c r="AC75" s="94">
        <f>V75-'3 priedas_asignavimai'!AI253</f>
        <v>0</v>
      </c>
    </row>
    <row r="76" spans="1:29" x14ac:dyDescent="0.25">
      <c r="A76" s="18"/>
      <c r="B76" s="12" t="s">
        <v>460</v>
      </c>
      <c r="C76" s="138">
        <f t="shared" ref="C76:C107" si="198">D76+E76+F76+G76+H76</f>
        <v>10.17094</v>
      </c>
      <c r="D76" s="198"/>
      <c r="E76" s="198">
        <v>10.17094</v>
      </c>
      <c r="F76" s="198"/>
      <c r="G76" s="198"/>
      <c r="H76" s="198"/>
      <c r="I76" s="205">
        <f t="shared" ref="I76" si="199">J76-K76</f>
        <v>0</v>
      </c>
      <c r="J76" s="206">
        <f t="shared" ref="J76" si="200">L76+N76+P76+R76+T76</f>
        <v>0</v>
      </c>
      <c r="K76" s="206">
        <f t="shared" ref="K76" si="201">M76+O76+Q76+S76+U76</f>
        <v>0</v>
      </c>
      <c r="L76" s="198"/>
      <c r="M76" s="198"/>
      <c r="N76" s="198"/>
      <c r="O76" s="198"/>
      <c r="P76" s="198"/>
      <c r="Q76" s="198"/>
      <c r="R76" s="198"/>
      <c r="S76" s="198"/>
      <c r="T76" s="198"/>
      <c r="U76" s="198"/>
      <c r="V76" s="140">
        <f t="shared" ref="V76" si="202">W76+X76+Y76+Z76+AA76</f>
        <v>10.17094</v>
      </c>
      <c r="W76" s="283">
        <f>D76+L76-M76</f>
        <v>0</v>
      </c>
      <c r="X76" s="283">
        <f>E76+N76-O76</f>
        <v>10.17094</v>
      </c>
      <c r="Y76" s="283">
        <f>F76+P76-Q76</f>
        <v>0</v>
      </c>
      <c r="Z76" s="283">
        <f>G76+R76-S76</f>
        <v>0</v>
      </c>
      <c r="AA76" s="140">
        <f>H76+T76-U76</f>
        <v>0</v>
      </c>
      <c r="AC76" s="94">
        <f>V76-'3 priedas_asignavimai'!AI254</f>
        <v>0</v>
      </c>
    </row>
    <row r="77" spans="1:29" ht="15" customHeight="1" x14ac:dyDescent="0.25">
      <c r="A77" s="17" t="s">
        <v>26</v>
      </c>
      <c r="B77" s="73" t="s">
        <v>265</v>
      </c>
      <c r="C77" s="127">
        <f t="shared" si="198"/>
        <v>5.3268500000000003</v>
      </c>
      <c r="D77" s="129">
        <f t="shared" ref="D77:AA77" si="203">D78</f>
        <v>0</v>
      </c>
      <c r="E77" s="129">
        <f t="shared" si="203"/>
        <v>5.3268500000000003</v>
      </c>
      <c r="F77" s="129">
        <f t="shared" si="203"/>
        <v>0</v>
      </c>
      <c r="G77" s="129">
        <f t="shared" si="203"/>
        <v>0</v>
      </c>
      <c r="H77" s="129">
        <f t="shared" si="203"/>
        <v>0</v>
      </c>
      <c r="I77" s="125">
        <f t="shared" ref="I77:I116" si="204">J77-K77</f>
        <v>0</v>
      </c>
      <c r="J77" s="197">
        <f t="shared" ref="J77:J116" si="205">L77+N77+P77+R77+T77</f>
        <v>0</v>
      </c>
      <c r="K77" s="197">
        <f t="shared" ref="K77:K116" si="206">M77+O77+Q77+S77+U77</f>
        <v>0</v>
      </c>
      <c r="L77" s="129">
        <f t="shared" si="203"/>
        <v>0</v>
      </c>
      <c r="M77" s="129">
        <f t="shared" si="203"/>
        <v>0</v>
      </c>
      <c r="N77" s="129">
        <f t="shared" si="203"/>
        <v>0</v>
      </c>
      <c r="O77" s="129">
        <f t="shared" si="203"/>
        <v>0</v>
      </c>
      <c r="P77" s="129">
        <f t="shared" si="203"/>
        <v>0</v>
      </c>
      <c r="Q77" s="129">
        <f t="shared" si="203"/>
        <v>0</v>
      </c>
      <c r="R77" s="129">
        <f t="shared" si="203"/>
        <v>0</v>
      </c>
      <c r="S77" s="129">
        <f t="shared" si="203"/>
        <v>0</v>
      </c>
      <c r="T77" s="129">
        <f t="shared" si="203"/>
        <v>0</v>
      </c>
      <c r="U77" s="129">
        <f t="shared" si="203"/>
        <v>0</v>
      </c>
      <c r="V77" s="147">
        <f t="shared" si="203"/>
        <v>5.3268500000000003</v>
      </c>
      <c r="W77" s="282">
        <f t="shared" si="203"/>
        <v>0</v>
      </c>
      <c r="X77" s="282">
        <f t="shared" si="203"/>
        <v>5.3268500000000003</v>
      </c>
      <c r="Y77" s="282">
        <f t="shared" si="203"/>
        <v>0</v>
      </c>
      <c r="Z77" s="282">
        <f t="shared" si="203"/>
        <v>0</v>
      </c>
      <c r="AA77" s="147">
        <f t="shared" si="203"/>
        <v>0</v>
      </c>
      <c r="AC77" s="94">
        <f>V77-'3 priedas_asignavimai'!AI259</f>
        <v>0</v>
      </c>
    </row>
    <row r="78" spans="1:29" x14ac:dyDescent="0.25">
      <c r="A78" s="18"/>
      <c r="B78" s="12" t="s">
        <v>460</v>
      </c>
      <c r="C78" s="138">
        <f t="shared" si="198"/>
        <v>5.3268500000000003</v>
      </c>
      <c r="D78" s="198"/>
      <c r="E78" s="198">
        <v>5.3268500000000003</v>
      </c>
      <c r="F78" s="198"/>
      <c r="G78" s="198"/>
      <c r="H78" s="198"/>
      <c r="I78" s="205">
        <f t="shared" si="204"/>
        <v>0</v>
      </c>
      <c r="J78" s="206">
        <f t="shared" si="205"/>
        <v>0</v>
      </c>
      <c r="K78" s="206">
        <f t="shared" si="206"/>
        <v>0</v>
      </c>
      <c r="L78" s="198"/>
      <c r="M78" s="198"/>
      <c r="N78" s="198"/>
      <c r="O78" s="198"/>
      <c r="P78" s="198"/>
      <c r="Q78" s="198"/>
      <c r="R78" s="198"/>
      <c r="S78" s="198"/>
      <c r="T78" s="198"/>
      <c r="U78" s="198"/>
      <c r="V78" s="140">
        <f t="shared" ref="V78" si="207">W78+X78+Y78+Z78+AA78</f>
        <v>5.3268500000000003</v>
      </c>
      <c r="W78" s="283">
        <f>D78+L78-M78</f>
        <v>0</v>
      </c>
      <c r="X78" s="283">
        <f>E78+N78-O78</f>
        <v>5.3268500000000003</v>
      </c>
      <c r="Y78" s="283">
        <f>F78+P78-Q78</f>
        <v>0</v>
      </c>
      <c r="Z78" s="283">
        <f>G78+R78-S78</f>
        <v>0</v>
      </c>
      <c r="AA78" s="140">
        <f>H78+T78-U78</f>
        <v>0</v>
      </c>
      <c r="AC78" s="94">
        <f>V78-'3 priedas_asignavimai'!AI260</f>
        <v>0</v>
      </c>
    </row>
    <row r="79" spans="1:29" ht="15" customHeight="1" x14ac:dyDescent="0.25">
      <c r="A79" s="17" t="s">
        <v>27</v>
      </c>
      <c r="B79" s="73" t="s">
        <v>266</v>
      </c>
      <c r="C79" s="127">
        <f t="shared" si="198"/>
        <v>1.28905</v>
      </c>
      <c r="D79" s="129">
        <f t="shared" ref="D79:AA79" si="208">D80</f>
        <v>0</v>
      </c>
      <c r="E79" s="129">
        <f t="shared" si="208"/>
        <v>1.28905</v>
      </c>
      <c r="F79" s="129">
        <f t="shared" si="208"/>
        <v>0</v>
      </c>
      <c r="G79" s="129">
        <f t="shared" si="208"/>
        <v>0</v>
      </c>
      <c r="H79" s="129">
        <f t="shared" si="208"/>
        <v>0</v>
      </c>
      <c r="I79" s="125">
        <f t="shared" si="204"/>
        <v>0</v>
      </c>
      <c r="J79" s="197">
        <f t="shared" si="205"/>
        <v>0</v>
      </c>
      <c r="K79" s="197">
        <f t="shared" si="206"/>
        <v>0</v>
      </c>
      <c r="L79" s="129">
        <f t="shared" si="208"/>
        <v>0</v>
      </c>
      <c r="M79" s="129">
        <f t="shared" si="208"/>
        <v>0</v>
      </c>
      <c r="N79" s="129">
        <f t="shared" si="208"/>
        <v>0</v>
      </c>
      <c r="O79" s="129">
        <f t="shared" si="208"/>
        <v>0</v>
      </c>
      <c r="P79" s="129">
        <f t="shared" si="208"/>
        <v>0</v>
      </c>
      <c r="Q79" s="129">
        <f t="shared" si="208"/>
        <v>0</v>
      </c>
      <c r="R79" s="129">
        <f t="shared" si="208"/>
        <v>0</v>
      </c>
      <c r="S79" s="129">
        <f t="shared" si="208"/>
        <v>0</v>
      </c>
      <c r="T79" s="129">
        <f t="shared" si="208"/>
        <v>0</v>
      </c>
      <c r="U79" s="129">
        <f t="shared" si="208"/>
        <v>0</v>
      </c>
      <c r="V79" s="147">
        <f t="shared" si="208"/>
        <v>1.28905</v>
      </c>
      <c r="W79" s="282">
        <f t="shared" si="208"/>
        <v>0</v>
      </c>
      <c r="X79" s="282">
        <f t="shared" si="208"/>
        <v>1.28905</v>
      </c>
      <c r="Y79" s="282">
        <f t="shared" si="208"/>
        <v>0</v>
      </c>
      <c r="Z79" s="282">
        <f t="shared" si="208"/>
        <v>0</v>
      </c>
      <c r="AA79" s="147">
        <f t="shared" si="208"/>
        <v>0</v>
      </c>
      <c r="AC79" s="94">
        <f>V79-'3 priedas_asignavimai'!AI264</f>
        <v>0</v>
      </c>
    </row>
    <row r="80" spans="1:29" x14ac:dyDescent="0.25">
      <c r="A80" s="18"/>
      <c r="B80" s="12" t="s">
        <v>460</v>
      </c>
      <c r="C80" s="138">
        <f t="shared" si="198"/>
        <v>1.28905</v>
      </c>
      <c r="D80" s="198"/>
      <c r="E80" s="198">
        <v>1.28905</v>
      </c>
      <c r="F80" s="198"/>
      <c r="G80" s="198"/>
      <c r="H80" s="198"/>
      <c r="I80" s="205">
        <f t="shared" si="204"/>
        <v>0</v>
      </c>
      <c r="J80" s="206">
        <f t="shared" si="205"/>
        <v>0</v>
      </c>
      <c r="K80" s="206">
        <f t="shared" si="206"/>
        <v>0</v>
      </c>
      <c r="L80" s="198"/>
      <c r="M80" s="198"/>
      <c r="N80" s="198"/>
      <c r="O80" s="198"/>
      <c r="P80" s="198"/>
      <c r="Q80" s="198"/>
      <c r="R80" s="198"/>
      <c r="S80" s="198"/>
      <c r="T80" s="198"/>
      <c r="U80" s="198"/>
      <c r="V80" s="140">
        <f t="shared" ref="V80" si="209">W80+X80+Y80+Z80+AA80</f>
        <v>1.28905</v>
      </c>
      <c r="W80" s="283">
        <f>D80+L80-M80</f>
        <v>0</v>
      </c>
      <c r="X80" s="283">
        <f>E80+N80-O80</f>
        <v>1.28905</v>
      </c>
      <c r="Y80" s="283">
        <f>F80+P80-Q80</f>
        <v>0</v>
      </c>
      <c r="Z80" s="283">
        <f>G80+R80-S80</f>
        <v>0</v>
      </c>
      <c r="AA80" s="140">
        <f>H80+T80-U80</f>
        <v>0</v>
      </c>
      <c r="AC80" s="94">
        <f>V80-'3 priedas_asignavimai'!AI265</f>
        <v>0</v>
      </c>
    </row>
    <row r="81" spans="1:31" ht="15" customHeight="1" x14ac:dyDescent="0.25">
      <c r="A81" s="17" t="s">
        <v>28</v>
      </c>
      <c r="B81" s="73" t="s">
        <v>267</v>
      </c>
      <c r="C81" s="127">
        <f t="shared" si="198"/>
        <v>0.43765999999999999</v>
      </c>
      <c r="D81" s="129">
        <f t="shared" ref="D81:AA81" si="210">D82</f>
        <v>0</v>
      </c>
      <c r="E81" s="129">
        <f t="shared" si="210"/>
        <v>0.43765999999999999</v>
      </c>
      <c r="F81" s="129">
        <f t="shared" si="210"/>
        <v>0</v>
      </c>
      <c r="G81" s="129">
        <f t="shared" si="210"/>
        <v>0</v>
      </c>
      <c r="H81" s="129">
        <f t="shared" si="210"/>
        <v>0</v>
      </c>
      <c r="I81" s="125">
        <f t="shared" si="204"/>
        <v>0</v>
      </c>
      <c r="J81" s="197">
        <f t="shared" si="205"/>
        <v>0</v>
      </c>
      <c r="K81" s="197">
        <f t="shared" si="206"/>
        <v>0</v>
      </c>
      <c r="L81" s="129">
        <f t="shared" si="210"/>
        <v>0</v>
      </c>
      <c r="M81" s="129">
        <f t="shared" si="210"/>
        <v>0</v>
      </c>
      <c r="N81" s="129">
        <f t="shared" si="210"/>
        <v>0</v>
      </c>
      <c r="O81" s="129">
        <f t="shared" si="210"/>
        <v>0</v>
      </c>
      <c r="P81" s="129">
        <f t="shared" si="210"/>
        <v>0</v>
      </c>
      <c r="Q81" s="129">
        <f t="shared" si="210"/>
        <v>0</v>
      </c>
      <c r="R81" s="129">
        <f t="shared" si="210"/>
        <v>0</v>
      </c>
      <c r="S81" s="129">
        <f t="shared" si="210"/>
        <v>0</v>
      </c>
      <c r="T81" s="129">
        <f t="shared" si="210"/>
        <v>0</v>
      </c>
      <c r="U81" s="129">
        <f t="shared" si="210"/>
        <v>0</v>
      </c>
      <c r="V81" s="147">
        <f t="shared" si="210"/>
        <v>0.43765999999999999</v>
      </c>
      <c r="W81" s="282">
        <f t="shared" si="210"/>
        <v>0</v>
      </c>
      <c r="X81" s="282">
        <f t="shared" si="210"/>
        <v>0.43765999999999999</v>
      </c>
      <c r="Y81" s="282">
        <f t="shared" si="210"/>
        <v>0</v>
      </c>
      <c r="Z81" s="282">
        <f t="shared" si="210"/>
        <v>0</v>
      </c>
      <c r="AA81" s="147">
        <f t="shared" si="210"/>
        <v>0</v>
      </c>
      <c r="AC81" s="94">
        <f>V81-'3 priedas_asignavimai'!AI270</f>
        <v>0</v>
      </c>
    </row>
    <row r="82" spans="1:31" x14ac:dyDescent="0.25">
      <c r="A82" s="18"/>
      <c r="B82" s="12" t="s">
        <v>460</v>
      </c>
      <c r="C82" s="138">
        <f t="shared" si="198"/>
        <v>0.43765999999999999</v>
      </c>
      <c r="D82" s="198"/>
      <c r="E82" s="198">
        <v>0.43765999999999999</v>
      </c>
      <c r="F82" s="198"/>
      <c r="G82" s="198"/>
      <c r="H82" s="198"/>
      <c r="I82" s="205">
        <f t="shared" si="204"/>
        <v>0</v>
      </c>
      <c r="J82" s="206">
        <f t="shared" si="205"/>
        <v>0</v>
      </c>
      <c r="K82" s="206">
        <f t="shared" si="206"/>
        <v>0</v>
      </c>
      <c r="L82" s="198"/>
      <c r="M82" s="198"/>
      <c r="N82" s="198"/>
      <c r="O82" s="198"/>
      <c r="P82" s="198"/>
      <c r="Q82" s="198"/>
      <c r="R82" s="198"/>
      <c r="S82" s="198"/>
      <c r="T82" s="198"/>
      <c r="U82" s="198"/>
      <c r="V82" s="140">
        <f t="shared" ref="V82" si="211">W82+X82+Y82+Z82+AA82</f>
        <v>0.43765999999999999</v>
      </c>
      <c r="W82" s="283">
        <f>D82+L82-M82</f>
        <v>0</v>
      </c>
      <c r="X82" s="283">
        <f>E82+N82-O82</f>
        <v>0.43765999999999999</v>
      </c>
      <c r="Y82" s="283">
        <f>F82+P82-Q82</f>
        <v>0</v>
      </c>
      <c r="Z82" s="283">
        <f>G82+R82-S82</f>
        <v>0</v>
      </c>
      <c r="AA82" s="140">
        <f>H82+T82-U82</f>
        <v>0</v>
      </c>
      <c r="AC82" s="94">
        <f>V82-'3 priedas_asignavimai'!AI271</f>
        <v>0</v>
      </c>
    </row>
    <row r="83" spans="1:31" ht="15" customHeight="1" x14ac:dyDescent="0.25">
      <c r="A83" s="17" t="s">
        <v>29</v>
      </c>
      <c r="B83" s="73" t="s">
        <v>268</v>
      </c>
      <c r="C83" s="127">
        <f t="shared" si="198"/>
        <v>0.63</v>
      </c>
      <c r="D83" s="129">
        <f t="shared" ref="D83:AA83" si="212">D84</f>
        <v>0</v>
      </c>
      <c r="E83" s="129">
        <f t="shared" si="212"/>
        <v>0.63</v>
      </c>
      <c r="F83" s="129">
        <f t="shared" si="212"/>
        <v>0</v>
      </c>
      <c r="G83" s="129">
        <f t="shared" si="212"/>
        <v>0</v>
      </c>
      <c r="H83" s="129">
        <f t="shared" si="212"/>
        <v>0</v>
      </c>
      <c r="I83" s="125">
        <f t="shared" si="204"/>
        <v>0</v>
      </c>
      <c r="J83" s="197">
        <f t="shared" si="205"/>
        <v>0</v>
      </c>
      <c r="K83" s="197">
        <f t="shared" si="206"/>
        <v>0</v>
      </c>
      <c r="L83" s="129">
        <f t="shared" si="212"/>
        <v>0</v>
      </c>
      <c r="M83" s="129">
        <f t="shared" si="212"/>
        <v>0</v>
      </c>
      <c r="N83" s="129">
        <f t="shared" si="212"/>
        <v>0</v>
      </c>
      <c r="O83" s="129">
        <f t="shared" si="212"/>
        <v>0</v>
      </c>
      <c r="P83" s="129">
        <f t="shared" si="212"/>
        <v>0</v>
      </c>
      <c r="Q83" s="129">
        <f t="shared" si="212"/>
        <v>0</v>
      </c>
      <c r="R83" s="129">
        <f t="shared" si="212"/>
        <v>0</v>
      </c>
      <c r="S83" s="129">
        <f t="shared" si="212"/>
        <v>0</v>
      </c>
      <c r="T83" s="129">
        <f t="shared" si="212"/>
        <v>0</v>
      </c>
      <c r="U83" s="129">
        <f t="shared" si="212"/>
        <v>0</v>
      </c>
      <c r="V83" s="306">
        <f t="shared" si="212"/>
        <v>0.63</v>
      </c>
      <c r="W83" s="282">
        <f t="shared" si="212"/>
        <v>0</v>
      </c>
      <c r="X83" s="282">
        <f t="shared" si="212"/>
        <v>0.63</v>
      </c>
      <c r="Y83" s="282">
        <f t="shared" si="212"/>
        <v>0</v>
      </c>
      <c r="Z83" s="282">
        <f t="shared" si="212"/>
        <v>0</v>
      </c>
      <c r="AA83" s="147">
        <f t="shared" si="212"/>
        <v>0</v>
      </c>
      <c r="AC83" s="94">
        <f>V83-'3 priedas_asignavimai'!AI276</f>
        <v>0</v>
      </c>
    </row>
    <row r="84" spans="1:31" x14ac:dyDescent="0.25">
      <c r="A84" s="18"/>
      <c r="B84" s="12" t="s">
        <v>460</v>
      </c>
      <c r="C84" s="138">
        <f t="shared" si="198"/>
        <v>0.63</v>
      </c>
      <c r="D84" s="198"/>
      <c r="E84" s="198">
        <v>0.63</v>
      </c>
      <c r="F84" s="198"/>
      <c r="G84" s="198"/>
      <c r="H84" s="198"/>
      <c r="I84" s="205">
        <f t="shared" si="204"/>
        <v>0</v>
      </c>
      <c r="J84" s="206">
        <f t="shared" si="205"/>
        <v>0</v>
      </c>
      <c r="K84" s="206">
        <f t="shared" si="206"/>
        <v>0</v>
      </c>
      <c r="L84" s="198"/>
      <c r="M84" s="198"/>
      <c r="N84" s="198"/>
      <c r="O84" s="198"/>
      <c r="P84" s="198"/>
      <c r="Q84" s="198"/>
      <c r="R84" s="198"/>
      <c r="S84" s="198"/>
      <c r="T84" s="198"/>
      <c r="U84" s="198"/>
      <c r="V84" s="303">
        <f t="shared" ref="V84" si="213">W84+X84+Y84+Z84+AA84</f>
        <v>0.63</v>
      </c>
      <c r="W84" s="283">
        <f>D84+L84-M84</f>
        <v>0</v>
      </c>
      <c r="X84" s="283">
        <f>E84+N84-O84</f>
        <v>0.63</v>
      </c>
      <c r="Y84" s="283">
        <f>F84+P84-Q84</f>
        <v>0</v>
      </c>
      <c r="Z84" s="283">
        <f>G84+R84-S84</f>
        <v>0</v>
      </c>
      <c r="AA84" s="140">
        <f>H84+T84-U84</f>
        <v>0</v>
      </c>
      <c r="AC84" s="94">
        <f>V84-'3 priedas_asignavimai'!AI277</f>
        <v>0</v>
      </c>
    </row>
    <row r="85" spans="1:31" ht="15" customHeight="1" x14ac:dyDescent="0.25">
      <c r="A85" s="17" t="s">
        <v>30</v>
      </c>
      <c r="B85" s="73" t="s">
        <v>269</v>
      </c>
      <c r="C85" s="127">
        <f t="shared" si="198"/>
        <v>5.0120899999999997</v>
      </c>
      <c r="D85" s="129">
        <f t="shared" ref="D85:AE85" si="214">D86</f>
        <v>0</v>
      </c>
      <c r="E85" s="129">
        <f t="shared" si="214"/>
        <v>5.0120899999999997</v>
      </c>
      <c r="F85" s="129">
        <f t="shared" si="214"/>
        <v>0</v>
      </c>
      <c r="G85" s="129">
        <f t="shared" si="214"/>
        <v>0</v>
      </c>
      <c r="H85" s="129">
        <f t="shared" si="214"/>
        <v>0</v>
      </c>
      <c r="I85" s="125">
        <f t="shared" si="204"/>
        <v>0</v>
      </c>
      <c r="J85" s="197">
        <f t="shared" si="205"/>
        <v>0</v>
      </c>
      <c r="K85" s="197">
        <f t="shared" si="206"/>
        <v>0</v>
      </c>
      <c r="L85" s="129">
        <f t="shared" si="214"/>
        <v>0</v>
      </c>
      <c r="M85" s="129">
        <f t="shared" si="214"/>
        <v>0</v>
      </c>
      <c r="N85" s="129">
        <f t="shared" si="214"/>
        <v>0</v>
      </c>
      <c r="O85" s="129">
        <f t="shared" si="214"/>
        <v>0</v>
      </c>
      <c r="P85" s="129">
        <f t="shared" si="214"/>
        <v>0</v>
      </c>
      <c r="Q85" s="129">
        <f t="shared" si="214"/>
        <v>0</v>
      </c>
      <c r="R85" s="129">
        <f t="shared" si="214"/>
        <v>0</v>
      </c>
      <c r="S85" s="129">
        <f t="shared" si="214"/>
        <v>0</v>
      </c>
      <c r="T85" s="129">
        <f t="shared" si="214"/>
        <v>0</v>
      </c>
      <c r="U85" s="129">
        <f t="shared" si="214"/>
        <v>0</v>
      </c>
      <c r="V85" s="147">
        <f t="shared" si="214"/>
        <v>5.0120899999999997</v>
      </c>
      <c r="W85" s="282">
        <f t="shared" si="214"/>
        <v>0</v>
      </c>
      <c r="X85" s="282">
        <f t="shared" si="214"/>
        <v>5.0120899999999997</v>
      </c>
      <c r="Y85" s="282">
        <f t="shared" si="214"/>
        <v>0</v>
      </c>
      <c r="Z85" s="282">
        <f t="shared" si="214"/>
        <v>0</v>
      </c>
      <c r="AA85" s="147">
        <f t="shared" si="214"/>
        <v>0</v>
      </c>
      <c r="AB85" s="129">
        <f t="shared" si="214"/>
        <v>0</v>
      </c>
      <c r="AC85" s="129">
        <f t="shared" si="214"/>
        <v>0</v>
      </c>
      <c r="AD85" s="129">
        <f t="shared" si="214"/>
        <v>0</v>
      </c>
      <c r="AE85" s="129">
        <f t="shared" si="214"/>
        <v>0</v>
      </c>
    </row>
    <row r="86" spans="1:31" x14ac:dyDescent="0.25">
      <c r="A86" s="18"/>
      <c r="B86" s="12" t="s">
        <v>460</v>
      </c>
      <c r="C86" s="138">
        <f t="shared" si="198"/>
        <v>5.0120899999999997</v>
      </c>
      <c r="D86" s="198"/>
      <c r="E86" s="198">
        <v>5.0120899999999997</v>
      </c>
      <c r="F86" s="198"/>
      <c r="G86" s="198"/>
      <c r="H86" s="198"/>
      <c r="I86" s="205">
        <f t="shared" si="204"/>
        <v>0</v>
      </c>
      <c r="J86" s="206">
        <f t="shared" si="205"/>
        <v>0</v>
      </c>
      <c r="K86" s="206">
        <f t="shared" si="206"/>
        <v>0</v>
      </c>
      <c r="L86" s="198"/>
      <c r="M86" s="198"/>
      <c r="N86" s="198"/>
      <c r="O86" s="198"/>
      <c r="P86" s="198"/>
      <c r="Q86" s="198"/>
      <c r="R86" s="198"/>
      <c r="S86" s="198"/>
      <c r="T86" s="198"/>
      <c r="U86" s="198"/>
      <c r="V86" s="140">
        <f t="shared" ref="V86" si="215">W86+X86+Y86+Z86+AA86</f>
        <v>5.0120899999999997</v>
      </c>
      <c r="W86" s="283">
        <f>D86+L86-M86</f>
        <v>0</v>
      </c>
      <c r="X86" s="283">
        <f>E86+N86-O86</f>
        <v>5.0120899999999997</v>
      </c>
      <c r="Y86" s="283">
        <f>F86+P86-Q86</f>
        <v>0</v>
      </c>
      <c r="Z86" s="283">
        <f>G86+R86-S86</f>
        <v>0</v>
      </c>
      <c r="AA86" s="140">
        <f>H86+T86-U86</f>
        <v>0</v>
      </c>
      <c r="AC86" s="94">
        <f>V86-'3 priedas_asignavimai'!AI282</f>
        <v>0</v>
      </c>
    </row>
    <row r="87" spans="1:31" ht="15" customHeight="1" x14ac:dyDescent="0.25">
      <c r="A87" s="17" t="s">
        <v>31</v>
      </c>
      <c r="B87" s="73" t="s">
        <v>270</v>
      </c>
      <c r="C87" s="127">
        <f t="shared" si="198"/>
        <v>11.97922</v>
      </c>
      <c r="D87" s="129">
        <f t="shared" ref="D87:AA87" si="216">D88</f>
        <v>0</v>
      </c>
      <c r="E87" s="129">
        <f t="shared" si="216"/>
        <v>11.97922</v>
      </c>
      <c r="F87" s="129">
        <f t="shared" si="216"/>
        <v>0</v>
      </c>
      <c r="G87" s="129">
        <f t="shared" si="216"/>
        <v>0</v>
      </c>
      <c r="H87" s="129">
        <f t="shared" si="216"/>
        <v>0</v>
      </c>
      <c r="I87" s="125">
        <f t="shared" si="204"/>
        <v>0</v>
      </c>
      <c r="J87" s="197">
        <f t="shared" si="205"/>
        <v>0</v>
      </c>
      <c r="K87" s="197">
        <f t="shared" si="206"/>
        <v>0</v>
      </c>
      <c r="L87" s="129">
        <f t="shared" si="216"/>
        <v>0</v>
      </c>
      <c r="M87" s="129">
        <f t="shared" si="216"/>
        <v>0</v>
      </c>
      <c r="N87" s="129">
        <f t="shared" si="216"/>
        <v>0</v>
      </c>
      <c r="O87" s="129">
        <f t="shared" si="216"/>
        <v>0</v>
      </c>
      <c r="P87" s="129">
        <f t="shared" si="216"/>
        <v>0</v>
      </c>
      <c r="Q87" s="129">
        <f t="shared" si="216"/>
        <v>0</v>
      </c>
      <c r="R87" s="129">
        <f t="shared" si="216"/>
        <v>0</v>
      </c>
      <c r="S87" s="129">
        <f t="shared" si="216"/>
        <v>0</v>
      </c>
      <c r="T87" s="129">
        <f t="shared" si="216"/>
        <v>0</v>
      </c>
      <c r="U87" s="129">
        <f t="shared" si="216"/>
        <v>0</v>
      </c>
      <c r="V87" s="147">
        <f t="shared" si="216"/>
        <v>11.97922</v>
      </c>
      <c r="W87" s="282">
        <f t="shared" si="216"/>
        <v>0</v>
      </c>
      <c r="X87" s="282">
        <f t="shared" si="216"/>
        <v>11.97922</v>
      </c>
      <c r="Y87" s="282">
        <f t="shared" si="216"/>
        <v>0</v>
      </c>
      <c r="Z87" s="282">
        <f t="shared" si="216"/>
        <v>0</v>
      </c>
      <c r="AA87" s="147">
        <f t="shared" si="216"/>
        <v>0</v>
      </c>
      <c r="AC87" s="94">
        <f>V87-'3 priedas_asignavimai'!AI287</f>
        <v>0</v>
      </c>
    </row>
    <row r="88" spans="1:31" x14ac:dyDescent="0.25">
      <c r="A88" s="18"/>
      <c r="B88" s="12" t="s">
        <v>460</v>
      </c>
      <c r="C88" s="138">
        <f t="shared" si="198"/>
        <v>11.97922</v>
      </c>
      <c r="D88" s="198"/>
      <c r="E88" s="198">
        <v>11.97922</v>
      </c>
      <c r="F88" s="198"/>
      <c r="G88" s="198"/>
      <c r="H88" s="198"/>
      <c r="I88" s="205">
        <f t="shared" si="204"/>
        <v>0</v>
      </c>
      <c r="J88" s="206">
        <f t="shared" si="205"/>
        <v>0</v>
      </c>
      <c r="K88" s="206">
        <f t="shared" si="206"/>
        <v>0</v>
      </c>
      <c r="L88" s="198"/>
      <c r="M88" s="198"/>
      <c r="N88" s="198"/>
      <c r="O88" s="198"/>
      <c r="P88" s="198"/>
      <c r="Q88" s="198"/>
      <c r="R88" s="198"/>
      <c r="S88" s="198"/>
      <c r="T88" s="198"/>
      <c r="U88" s="198"/>
      <c r="V88" s="140">
        <f t="shared" ref="V88" si="217">W88+X88+Y88+Z88+AA88</f>
        <v>11.97922</v>
      </c>
      <c r="W88" s="283">
        <f>D88+L88-M88</f>
        <v>0</v>
      </c>
      <c r="X88" s="283">
        <f>E88+N88-O88</f>
        <v>11.97922</v>
      </c>
      <c r="Y88" s="283">
        <f>F88+P88-Q88</f>
        <v>0</v>
      </c>
      <c r="Z88" s="283">
        <f>G88+R88-S88</f>
        <v>0</v>
      </c>
      <c r="AA88" s="140">
        <f>H88+T88-U88</f>
        <v>0</v>
      </c>
      <c r="AC88" s="94">
        <f>V88-'3 priedas_asignavimai'!AI288</f>
        <v>0</v>
      </c>
    </row>
    <row r="89" spans="1:31" s="11" customFormat="1" ht="15" customHeight="1" x14ac:dyDescent="0.25">
      <c r="A89" s="17" t="s">
        <v>32</v>
      </c>
      <c r="B89" s="73" t="s">
        <v>271</v>
      </c>
      <c r="C89" s="127">
        <f t="shared" si="198"/>
        <v>11.4483</v>
      </c>
      <c r="D89" s="129">
        <f t="shared" ref="D89:AA89" si="218">D90</f>
        <v>0</v>
      </c>
      <c r="E89" s="129">
        <f t="shared" si="218"/>
        <v>11.4483</v>
      </c>
      <c r="F89" s="129">
        <f t="shared" si="218"/>
        <v>0</v>
      </c>
      <c r="G89" s="129">
        <f t="shared" si="218"/>
        <v>0</v>
      </c>
      <c r="H89" s="129">
        <f t="shared" si="218"/>
        <v>0</v>
      </c>
      <c r="I89" s="125">
        <f t="shared" si="204"/>
        <v>0</v>
      </c>
      <c r="J89" s="197">
        <f t="shared" si="205"/>
        <v>0</v>
      </c>
      <c r="K89" s="197">
        <f t="shared" si="206"/>
        <v>0</v>
      </c>
      <c r="L89" s="129">
        <f t="shared" si="218"/>
        <v>0</v>
      </c>
      <c r="M89" s="129">
        <f t="shared" si="218"/>
        <v>0</v>
      </c>
      <c r="N89" s="129">
        <f t="shared" si="218"/>
        <v>0</v>
      </c>
      <c r="O89" s="129">
        <f t="shared" si="218"/>
        <v>0</v>
      </c>
      <c r="P89" s="129">
        <f t="shared" si="218"/>
        <v>0</v>
      </c>
      <c r="Q89" s="129">
        <f t="shared" si="218"/>
        <v>0</v>
      </c>
      <c r="R89" s="129">
        <f t="shared" si="218"/>
        <v>0</v>
      </c>
      <c r="S89" s="129">
        <f t="shared" si="218"/>
        <v>0</v>
      </c>
      <c r="T89" s="129">
        <f t="shared" si="218"/>
        <v>0</v>
      </c>
      <c r="U89" s="129">
        <f t="shared" si="218"/>
        <v>0</v>
      </c>
      <c r="V89" s="304">
        <f t="shared" si="218"/>
        <v>11.4483</v>
      </c>
      <c r="W89" s="282">
        <f t="shared" si="218"/>
        <v>0</v>
      </c>
      <c r="X89" s="282">
        <f t="shared" si="218"/>
        <v>11.4483</v>
      </c>
      <c r="Y89" s="282">
        <f t="shared" si="218"/>
        <v>0</v>
      </c>
      <c r="Z89" s="282">
        <f t="shared" si="218"/>
        <v>0</v>
      </c>
      <c r="AA89" s="147">
        <f t="shared" si="218"/>
        <v>0</v>
      </c>
      <c r="AC89" s="101">
        <f>V89-'3 priedas_asignavimai'!AI290</f>
        <v>0</v>
      </c>
    </row>
    <row r="90" spans="1:31" x14ac:dyDescent="0.25">
      <c r="A90" s="18"/>
      <c r="B90" s="12" t="s">
        <v>460</v>
      </c>
      <c r="C90" s="138">
        <f t="shared" si="198"/>
        <v>11.4483</v>
      </c>
      <c r="D90" s="198"/>
      <c r="E90" s="198">
        <v>11.4483</v>
      </c>
      <c r="F90" s="198"/>
      <c r="G90" s="198"/>
      <c r="H90" s="198"/>
      <c r="I90" s="205">
        <f t="shared" si="204"/>
        <v>0</v>
      </c>
      <c r="J90" s="206">
        <f t="shared" si="205"/>
        <v>0</v>
      </c>
      <c r="K90" s="206">
        <f t="shared" si="206"/>
        <v>0</v>
      </c>
      <c r="L90" s="198"/>
      <c r="M90" s="198"/>
      <c r="N90" s="198"/>
      <c r="O90" s="198"/>
      <c r="P90" s="198"/>
      <c r="Q90" s="198"/>
      <c r="R90" s="198"/>
      <c r="S90" s="198"/>
      <c r="T90" s="198"/>
      <c r="U90" s="198"/>
      <c r="V90" s="301">
        <f t="shared" ref="V90" si="219">W90+X90+Y90+Z90+AA90</f>
        <v>11.4483</v>
      </c>
      <c r="W90" s="283">
        <f>D90+L90-M90</f>
        <v>0</v>
      </c>
      <c r="X90" s="283">
        <f>E90+N90-O90</f>
        <v>11.4483</v>
      </c>
      <c r="Y90" s="283">
        <f>F90+P90-Q90</f>
        <v>0</v>
      </c>
      <c r="Z90" s="283">
        <f>G90+R90-S90</f>
        <v>0</v>
      </c>
      <c r="AA90" s="140">
        <f>H90+T90-U90</f>
        <v>0</v>
      </c>
      <c r="AC90" s="101">
        <f>V90-'3 priedas_asignavimai'!AI291</f>
        <v>0</v>
      </c>
    </row>
    <row r="91" spans="1:31" ht="15" customHeight="1" x14ac:dyDescent="0.25">
      <c r="A91" s="17" t="s">
        <v>33</v>
      </c>
      <c r="B91" s="73" t="s">
        <v>272</v>
      </c>
      <c r="C91" s="127">
        <f t="shared" si="198"/>
        <v>2.6924299999999999</v>
      </c>
      <c r="D91" s="129">
        <f t="shared" ref="D91:AA91" si="220">D92</f>
        <v>0</v>
      </c>
      <c r="E91" s="129">
        <f t="shared" si="220"/>
        <v>2.6924299999999999</v>
      </c>
      <c r="F91" s="129">
        <f t="shared" si="220"/>
        <v>0</v>
      </c>
      <c r="G91" s="129">
        <f t="shared" si="220"/>
        <v>0</v>
      </c>
      <c r="H91" s="129">
        <f t="shared" si="220"/>
        <v>0</v>
      </c>
      <c r="I91" s="125">
        <f t="shared" si="204"/>
        <v>0</v>
      </c>
      <c r="J91" s="197">
        <f t="shared" si="205"/>
        <v>0</v>
      </c>
      <c r="K91" s="197">
        <f t="shared" si="206"/>
        <v>0</v>
      </c>
      <c r="L91" s="129">
        <f t="shared" si="220"/>
        <v>0</v>
      </c>
      <c r="M91" s="129">
        <f t="shared" si="220"/>
        <v>0</v>
      </c>
      <c r="N91" s="129">
        <f t="shared" si="220"/>
        <v>0</v>
      </c>
      <c r="O91" s="129">
        <f t="shared" si="220"/>
        <v>0</v>
      </c>
      <c r="P91" s="129">
        <f t="shared" si="220"/>
        <v>0</v>
      </c>
      <c r="Q91" s="129">
        <f t="shared" si="220"/>
        <v>0</v>
      </c>
      <c r="R91" s="129">
        <f t="shared" si="220"/>
        <v>0</v>
      </c>
      <c r="S91" s="129">
        <f t="shared" si="220"/>
        <v>0</v>
      </c>
      <c r="T91" s="129">
        <f t="shared" si="220"/>
        <v>0</v>
      </c>
      <c r="U91" s="129">
        <f t="shared" si="220"/>
        <v>0</v>
      </c>
      <c r="V91" s="147">
        <f t="shared" si="220"/>
        <v>2.6924299999999999</v>
      </c>
      <c r="W91" s="282">
        <f t="shared" si="220"/>
        <v>0</v>
      </c>
      <c r="X91" s="282">
        <f t="shared" si="220"/>
        <v>2.6924299999999999</v>
      </c>
      <c r="Y91" s="282">
        <f t="shared" si="220"/>
        <v>0</v>
      </c>
      <c r="Z91" s="282">
        <f t="shared" si="220"/>
        <v>0</v>
      </c>
      <c r="AA91" s="147">
        <f t="shared" si="220"/>
        <v>0</v>
      </c>
      <c r="AC91" s="94">
        <f>V91-'3 priedas_asignavimai'!AI292</f>
        <v>0</v>
      </c>
    </row>
    <row r="92" spans="1:31" x14ac:dyDescent="0.25">
      <c r="A92" s="18"/>
      <c r="B92" s="12" t="s">
        <v>460</v>
      </c>
      <c r="C92" s="138">
        <f t="shared" si="198"/>
        <v>2.6924299999999999</v>
      </c>
      <c r="D92" s="198"/>
      <c r="E92" s="198">
        <v>2.6924299999999999</v>
      </c>
      <c r="F92" s="198"/>
      <c r="G92" s="198"/>
      <c r="H92" s="198"/>
      <c r="I92" s="205">
        <f t="shared" si="204"/>
        <v>0</v>
      </c>
      <c r="J92" s="206">
        <f t="shared" si="205"/>
        <v>0</v>
      </c>
      <c r="K92" s="206">
        <f t="shared" si="206"/>
        <v>0</v>
      </c>
      <c r="L92" s="198"/>
      <c r="M92" s="198"/>
      <c r="N92" s="198"/>
      <c r="O92" s="198"/>
      <c r="P92" s="198"/>
      <c r="Q92" s="198"/>
      <c r="R92" s="198"/>
      <c r="S92" s="198"/>
      <c r="T92" s="198"/>
      <c r="U92" s="198"/>
      <c r="V92" s="140">
        <f t="shared" ref="V92" si="221">W92+X92+Y92+Z92+AA92</f>
        <v>2.6924299999999999</v>
      </c>
      <c r="W92" s="283">
        <f>D92+L92-M92</f>
        <v>0</v>
      </c>
      <c r="X92" s="283">
        <f>E92+N92-O92</f>
        <v>2.6924299999999999</v>
      </c>
      <c r="Y92" s="283">
        <f>F92+P92-Q92</f>
        <v>0</v>
      </c>
      <c r="Z92" s="283">
        <f>G92+R92-S92</f>
        <v>0</v>
      </c>
      <c r="AA92" s="140">
        <f>H92+T92-U92</f>
        <v>0</v>
      </c>
      <c r="AC92" s="94">
        <f>V92-'3 priedas_asignavimai'!AI293</f>
        <v>0</v>
      </c>
    </row>
    <row r="93" spans="1:31" ht="15.75" customHeight="1" x14ac:dyDescent="0.25">
      <c r="A93" s="17" t="s">
        <v>34</v>
      </c>
      <c r="B93" s="73" t="s">
        <v>273</v>
      </c>
      <c r="C93" s="127">
        <f t="shared" si="198"/>
        <v>3.3458600000000001</v>
      </c>
      <c r="D93" s="129">
        <f t="shared" ref="D93:S95" si="222">D94</f>
        <v>0</v>
      </c>
      <c r="E93" s="129">
        <f t="shared" si="222"/>
        <v>3.3458600000000001</v>
      </c>
      <c r="F93" s="129">
        <f t="shared" si="222"/>
        <v>0</v>
      </c>
      <c r="G93" s="129">
        <f t="shared" si="222"/>
        <v>0</v>
      </c>
      <c r="H93" s="129">
        <f t="shared" si="222"/>
        <v>0</v>
      </c>
      <c r="I93" s="125">
        <f t="shared" si="204"/>
        <v>0</v>
      </c>
      <c r="J93" s="197">
        <f t="shared" si="205"/>
        <v>0</v>
      </c>
      <c r="K93" s="197">
        <f t="shared" si="206"/>
        <v>0</v>
      </c>
      <c r="L93" s="129">
        <f t="shared" si="222"/>
        <v>0</v>
      </c>
      <c r="M93" s="129">
        <f t="shared" si="222"/>
        <v>0</v>
      </c>
      <c r="N93" s="129">
        <f t="shared" si="222"/>
        <v>0</v>
      </c>
      <c r="O93" s="129">
        <f t="shared" si="222"/>
        <v>0</v>
      </c>
      <c r="P93" s="129">
        <f t="shared" si="222"/>
        <v>0</v>
      </c>
      <c r="Q93" s="129">
        <f t="shared" si="222"/>
        <v>0</v>
      </c>
      <c r="R93" s="129">
        <f t="shared" si="222"/>
        <v>0</v>
      </c>
      <c r="S93" s="129">
        <f t="shared" si="222"/>
        <v>0</v>
      </c>
      <c r="T93" s="129">
        <f t="shared" ref="T93:AA93" si="223">T94</f>
        <v>0</v>
      </c>
      <c r="U93" s="129">
        <f t="shared" si="223"/>
        <v>0</v>
      </c>
      <c r="V93" s="147">
        <f t="shared" si="223"/>
        <v>3.3458600000000001</v>
      </c>
      <c r="W93" s="282">
        <f t="shared" si="223"/>
        <v>0</v>
      </c>
      <c r="X93" s="282">
        <f t="shared" si="223"/>
        <v>3.3458600000000001</v>
      </c>
      <c r="Y93" s="282">
        <f t="shared" si="223"/>
        <v>0</v>
      </c>
      <c r="Z93" s="282">
        <f t="shared" si="223"/>
        <v>0</v>
      </c>
      <c r="AA93" s="147">
        <f t="shared" si="223"/>
        <v>0</v>
      </c>
      <c r="AC93" s="94">
        <f>V93-'3 priedas_asignavimai'!AI296</f>
        <v>0</v>
      </c>
    </row>
    <row r="94" spans="1:31" ht="15.75" customHeight="1" x14ac:dyDescent="0.25">
      <c r="A94" s="18"/>
      <c r="B94" s="12" t="s">
        <v>462</v>
      </c>
      <c r="C94" s="138">
        <f t="shared" si="198"/>
        <v>3.3458600000000001</v>
      </c>
      <c r="D94" s="198"/>
      <c r="E94" s="198">
        <v>3.3458600000000001</v>
      </c>
      <c r="F94" s="198"/>
      <c r="G94" s="198"/>
      <c r="H94" s="198"/>
      <c r="I94" s="205">
        <f t="shared" si="204"/>
        <v>0</v>
      </c>
      <c r="J94" s="206">
        <f t="shared" si="205"/>
        <v>0</v>
      </c>
      <c r="K94" s="206">
        <f t="shared" si="206"/>
        <v>0</v>
      </c>
      <c r="L94" s="198"/>
      <c r="M94" s="198"/>
      <c r="N94" s="198"/>
      <c r="O94" s="198"/>
      <c r="P94" s="198"/>
      <c r="Q94" s="198"/>
      <c r="R94" s="198"/>
      <c r="S94" s="198"/>
      <c r="T94" s="198"/>
      <c r="U94" s="198"/>
      <c r="V94" s="140">
        <f t="shared" ref="V94" si="224">W94+X94+Y94+Z94+AA94</f>
        <v>3.3458600000000001</v>
      </c>
      <c r="W94" s="283">
        <f>D94+L94-M94</f>
        <v>0</v>
      </c>
      <c r="X94" s="283">
        <f>E94+N94-O94</f>
        <v>3.3458600000000001</v>
      </c>
      <c r="Y94" s="283">
        <f>F94+P94-Q94</f>
        <v>0</v>
      </c>
      <c r="Z94" s="283">
        <f>G94+R94-S94</f>
        <v>0</v>
      </c>
      <c r="AA94" s="140">
        <f>H94+T94-U94</f>
        <v>0</v>
      </c>
      <c r="AC94" s="94">
        <f>V94-'3 priedas_asignavimai'!AI297</f>
        <v>0</v>
      </c>
    </row>
    <row r="95" spans="1:31" ht="15.75" hidden="1" customHeight="1" x14ac:dyDescent="0.25">
      <c r="A95" s="17" t="s">
        <v>35</v>
      </c>
      <c r="B95" s="73" t="s">
        <v>274</v>
      </c>
      <c r="C95" s="127">
        <f t="shared" si="198"/>
        <v>0</v>
      </c>
      <c r="D95" s="129">
        <f t="shared" si="222"/>
        <v>0</v>
      </c>
      <c r="E95" s="129">
        <f t="shared" si="222"/>
        <v>0</v>
      </c>
      <c r="F95" s="129">
        <f t="shared" si="222"/>
        <v>0</v>
      </c>
      <c r="G95" s="129">
        <f t="shared" si="222"/>
        <v>0</v>
      </c>
      <c r="H95" s="129">
        <f t="shared" si="222"/>
        <v>0</v>
      </c>
      <c r="I95" s="125">
        <f t="shared" si="204"/>
        <v>0</v>
      </c>
      <c r="J95" s="197">
        <f t="shared" si="205"/>
        <v>0</v>
      </c>
      <c r="K95" s="197">
        <f t="shared" si="206"/>
        <v>0</v>
      </c>
      <c r="L95" s="129">
        <f t="shared" si="222"/>
        <v>0</v>
      </c>
      <c r="M95" s="129">
        <f t="shared" si="222"/>
        <v>0</v>
      </c>
      <c r="N95" s="129">
        <f t="shared" si="222"/>
        <v>0</v>
      </c>
      <c r="O95" s="129">
        <f t="shared" si="222"/>
        <v>0</v>
      </c>
      <c r="P95" s="129">
        <f t="shared" si="222"/>
        <v>0</v>
      </c>
      <c r="Q95" s="129">
        <f t="shared" si="222"/>
        <v>0</v>
      </c>
      <c r="R95" s="129">
        <f t="shared" si="222"/>
        <v>0</v>
      </c>
      <c r="S95" s="129">
        <f t="shared" si="222"/>
        <v>0</v>
      </c>
      <c r="T95" s="129">
        <f t="shared" ref="T95:AA95" si="225">T96</f>
        <v>0</v>
      </c>
      <c r="U95" s="129">
        <f t="shared" si="225"/>
        <v>0</v>
      </c>
      <c r="V95" s="147">
        <f t="shared" si="225"/>
        <v>0</v>
      </c>
      <c r="W95" s="282">
        <f t="shared" si="225"/>
        <v>0</v>
      </c>
      <c r="X95" s="282">
        <f t="shared" si="225"/>
        <v>0</v>
      </c>
      <c r="Y95" s="282">
        <f t="shared" si="225"/>
        <v>0</v>
      </c>
      <c r="Z95" s="282">
        <f t="shared" si="225"/>
        <v>0</v>
      </c>
      <c r="AA95" s="147">
        <f t="shared" si="225"/>
        <v>0</v>
      </c>
      <c r="AC95" s="94">
        <f>V95-'3 priedas_asignavimai'!AI298</f>
        <v>0</v>
      </c>
    </row>
    <row r="96" spans="1:31" ht="15.75" hidden="1" customHeight="1" x14ac:dyDescent="0.25">
      <c r="A96" s="18"/>
      <c r="B96" s="12" t="s">
        <v>3</v>
      </c>
      <c r="C96" s="138">
        <f t="shared" si="198"/>
        <v>0</v>
      </c>
      <c r="D96" s="198"/>
      <c r="E96" s="198"/>
      <c r="F96" s="198"/>
      <c r="G96" s="198"/>
      <c r="H96" s="198"/>
      <c r="I96" s="125">
        <f t="shared" si="204"/>
        <v>0</v>
      </c>
      <c r="J96" s="197">
        <f t="shared" si="205"/>
        <v>0</v>
      </c>
      <c r="K96" s="197">
        <f t="shared" si="206"/>
        <v>0</v>
      </c>
      <c r="L96" s="198"/>
      <c r="M96" s="198"/>
      <c r="N96" s="198"/>
      <c r="O96" s="198"/>
      <c r="P96" s="198"/>
      <c r="Q96" s="198"/>
      <c r="R96" s="198"/>
      <c r="S96" s="198"/>
      <c r="T96" s="198"/>
      <c r="U96" s="198"/>
      <c r="V96" s="140">
        <f t="shared" ref="V96" si="226">W96+X96+Y96+Z96+AA96</f>
        <v>0</v>
      </c>
      <c r="W96" s="283">
        <f>D96+L96-M96</f>
        <v>0</v>
      </c>
      <c r="X96" s="283">
        <f>E96+N96-O96</f>
        <v>0</v>
      </c>
      <c r="Y96" s="283">
        <f>F96+P96-Q96</f>
        <v>0</v>
      </c>
      <c r="Z96" s="283">
        <f>G96+R96-S96</f>
        <v>0</v>
      </c>
      <c r="AA96" s="140">
        <f>H96+T96-U96</f>
        <v>0</v>
      </c>
      <c r="AC96" s="94">
        <f>V96-'3 priedas_asignavimai'!AI299</f>
        <v>0</v>
      </c>
    </row>
    <row r="97" spans="1:29" ht="15.75" hidden="1" customHeight="1" x14ac:dyDescent="0.25">
      <c r="A97" s="17"/>
      <c r="B97" s="73" t="s">
        <v>275</v>
      </c>
      <c r="C97" s="127">
        <f t="shared" si="198"/>
        <v>0</v>
      </c>
      <c r="D97" s="199">
        <f t="shared" ref="D97" si="227">D98</f>
        <v>0</v>
      </c>
      <c r="E97" s="199">
        <f t="shared" ref="E97" si="228">E98</f>
        <v>0</v>
      </c>
      <c r="F97" s="199">
        <f t="shared" ref="F97" si="229">F98</f>
        <v>0</v>
      </c>
      <c r="G97" s="199">
        <f t="shared" ref="G97" si="230">G98</f>
        <v>0</v>
      </c>
      <c r="H97" s="199">
        <f t="shared" ref="H97" si="231">H98</f>
        <v>0</v>
      </c>
      <c r="I97" s="125">
        <f t="shared" si="204"/>
        <v>0</v>
      </c>
      <c r="J97" s="197">
        <f t="shared" si="205"/>
        <v>0</v>
      </c>
      <c r="K97" s="197">
        <f t="shared" si="206"/>
        <v>0</v>
      </c>
      <c r="L97" s="199">
        <f t="shared" ref="L97" si="232">L98</f>
        <v>0</v>
      </c>
      <c r="M97" s="199">
        <f t="shared" ref="M97" si="233">M98</f>
        <v>0</v>
      </c>
      <c r="N97" s="199">
        <f t="shared" ref="N97" si="234">N98</f>
        <v>0</v>
      </c>
      <c r="O97" s="199">
        <f t="shared" ref="O97" si="235">O98</f>
        <v>0</v>
      </c>
      <c r="P97" s="199">
        <f t="shared" ref="P97" si="236">P98</f>
        <v>0</v>
      </c>
      <c r="Q97" s="199">
        <f t="shared" ref="Q97" si="237">Q98</f>
        <v>0</v>
      </c>
      <c r="R97" s="199">
        <f t="shared" ref="R97" si="238">R98</f>
        <v>0</v>
      </c>
      <c r="S97" s="199">
        <f t="shared" ref="S97" si="239">S98</f>
        <v>0</v>
      </c>
      <c r="T97" s="199">
        <f t="shared" ref="T97" si="240">T98</f>
        <v>0</v>
      </c>
      <c r="U97" s="199">
        <f t="shared" ref="U97" si="241">U98</f>
        <v>0</v>
      </c>
      <c r="V97" s="147">
        <f t="shared" ref="V97:V100" si="242">W97+X97+Y97+Z97+AA97</f>
        <v>0</v>
      </c>
      <c r="W97" s="282">
        <f t="shared" ref="W97" si="243">W98</f>
        <v>0</v>
      </c>
      <c r="X97" s="282">
        <f t="shared" ref="X97" si="244">X98</f>
        <v>0</v>
      </c>
      <c r="Y97" s="282">
        <f t="shared" ref="Y97" si="245">Y98</f>
        <v>0</v>
      </c>
      <c r="Z97" s="282">
        <f t="shared" ref="Z97" si="246">Z98</f>
        <v>0</v>
      </c>
      <c r="AA97" s="147">
        <f t="shared" ref="AA97" si="247">AA98</f>
        <v>0</v>
      </c>
      <c r="AC97" s="94">
        <f>V97-'3 priedas_asignavimai'!AI300</f>
        <v>0</v>
      </c>
    </row>
    <row r="98" spans="1:29" ht="15.75" hidden="1" customHeight="1" x14ac:dyDescent="0.25">
      <c r="A98" s="18"/>
      <c r="B98" s="12" t="s">
        <v>3</v>
      </c>
      <c r="C98" s="127">
        <f t="shared" si="198"/>
        <v>0</v>
      </c>
      <c r="D98" s="198"/>
      <c r="E98" s="198"/>
      <c r="F98" s="198"/>
      <c r="G98" s="198"/>
      <c r="H98" s="198"/>
      <c r="I98" s="125">
        <f t="shared" si="204"/>
        <v>0</v>
      </c>
      <c r="J98" s="197">
        <f t="shared" si="205"/>
        <v>0</v>
      </c>
      <c r="K98" s="197">
        <f t="shared" si="206"/>
        <v>0</v>
      </c>
      <c r="L98" s="198"/>
      <c r="M98" s="198"/>
      <c r="N98" s="198"/>
      <c r="O98" s="198"/>
      <c r="P98" s="198"/>
      <c r="Q98" s="198"/>
      <c r="R98" s="198"/>
      <c r="S98" s="198"/>
      <c r="T98" s="198"/>
      <c r="U98" s="198"/>
      <c r="V98" s="147">
        <f t="shared" si="242"/>
        <v>0</v>
      </c>
      <c r="W98" s="283">
        <f>D98+L98</f>
        <v>0</v>
      </c>
      <c r="X98" s="283">
        <f>E98+N98</f>
        <v>0</v>
      </c>
      <c r="Y98" s="283">
        <f>F98+P98</f>
        <v>0</v>
      </c>
      <c r="Z98" s="283">
        <f>G98+R98</f>
        <v>0</v>
      </c>
      <c r="AA98" s="140">
        <f>H98+T98</f>
        <v>0</v>
      </c>
      <c r="AC98" s="94">
        <f>V98-'3 priedas_asignavimai'!AI301</f>
        <v>0</v>
      </c>
    </row>
    <row r="99" spans="1:29" ht="15.75" hidden="1" customHeight="1" x14ac:dyDescent="0.25">
      <c r="A99" s="17"/>
      <c r="B99" s="73" t="s">
        <v>276</v>
      </c>
      <c r="C99" s="127">
        <f t="shared" si="198"/>
        <v>0</v>
      </c>
      <c r="D99" s="199">
        <f t="shared" ref="D99:S101" si="248">D100</f>
        <v>0</v>
      </c>
      <c r="E99" s="199">
        <f t="shared" ref="E99" si="249">E100</f>
        <v>0</v>
      </c>
      <c r="F99" s="199">
        <f t="shared" ref="F99" si="250">F100</f>
        <v>0</v>
      </c>
      <c r="G99" s="199">
        <f t="shared" ref="G99" si="251">G100</f>
        <v>0</v>
      </c>
      <c r="H99" s="199">
        <f t="shared" ref="H99" si="252">H100</f>
        <v>0</v>
      </c>
      <c r="I99" s="125">
        <f t="shared" si="204"/>
        <v>0</v>
      </c>
      <c r="J99" s="197">
        <f t="shared" si="205"/>
        <v>0</v>
      </c>
      <c r="K99" s="197">
        <f t="shared" si="206"/>
        <v>0</v>
      </c>
      <c r="L99" s="199">
        <f t="shared" ref="L99" si="253">L100</f>
        <v>0</v>
      </c>
      <c r="M99" s="199">
        <f t="shared" ref="M99" si="254">M100</f>
        <v>0</v>
      </c>
      <c r="N99" s="199">
        <f t="shared" ref="N99" si="255">N100</f>
        <v>0</v>
      </c>
      <c r="O99" s="199">
        <f t="shared" ref="O99" si="256">O100</f>
        <v>0</v>
      </c>
      <c r="P99" s="199">
        <f t="shared" ref="P99" si="257">P100</f>
        <v>0</v>
      </c>
      <c r="Q99" s="199">
        <f t="shared" ref="Q99" si="258">Q100</f>
        <v>0</v>
      </c>
      <c r="R99" s="199">
        <f t="shared" ref="R99" si="259">R100</f>
        <v>0</v>
      </c>
      <c r="S99" s="199">
        <f t="shared" ref="S99" si="260">S100</f>
        <v>0</v>
      </c>
      <c r="T99" s="199">
        <f t="shared" ref="T99" si="261">T100</f>
        <v>0</v>
      </c>
      <c r="U99" s="199">
        <f t="shared" ref="U99" si="262">U100</f>
        <v>0</v>
      </c>
      <c r="V99" s="147">
        <f t="shared" si="242"/>
        <v>0</v>
      </c>
      <c r="W99" s="282">
        <f t="shared" ref="W99" si="263">W100</f>
        <v>0</v>
      </c>
      <c r="X99" s="282">
        <f t="shared" ref="X99" si="264">X100</f>
        <v>0</v>
      </c>
      <c r="Y99" s="282">
        <f t="shared" ref="Y99" si="265">Y100</f>
        <v>0</v>
      </c>
      <c r="Z99" s="282">
        <f t="shared" ref="Z99" si="266">Z100</f>
        <v>0</v>
      </c>
      <c r="AA99" s="147">
        <f t="shared" ref="AA99" si="267">AA100</f>
        <v>0</v>
      </c>
      <c r="AC99" s="94">
        <f>V99-'3 priedas_asignavimai'!AI302</f>
        <v>0</v>
      </c>
    </row>
    <row r="100" spans="1:29" ht="15.75" hidden="1" customHeight="1" x14ac:dyDescent="0.25">
      <c r="A100" s="18"/>
      <c r="B100" s="12" t="s">
        <v>3</v>
      </c>
      <c r="C100" s="127">
        <f t="shared" si="198"/>
        <v>0</v>
      </c>
      <c r="D100" s="198"/>
      <c r="E100" s="198"/>
      <c r="F100" s="198"/>
      <c r="G100" s="198"/>
      <c r="H100" s="198"/>
      <c r="I100" s="125">
        <f t="shared" si="204"/>
        <v>0</v>
      </c>
      <c r="J100" s="197">
        <f t="shared" si="205"/>
        <v>0</v>
      </c>
      <c r="K100" s="197">
        <f t="shared" si="206"/>
        <v>0</v>
      </c>
      <c r="L100" s="198"/>
      <c r="M100" s="198"/>
      <c r="N100" s="198"/>
      <c r="O100" s="198"/>
      <c r="P100" s="198"/>
      <c r="Q100" s="198"/>
      <c r="R100" s="198"/>
      <c r="S100" s="198"/>
      <c r="T100" s="198"/>
      <c r="U100" s="198"/>
      <c r="V100" s="147">
        <f t="shared" si="242"/>
        <v>0</v>
      </c>
      <c r="W100" s="283">
        <f>D100+L100</f>
        <v>0</v>
      </c>
      <c r="X100" s="283">
        <f>E100+N100</f>
        <v>0</v>
      </c>
      <c r="Y100" s="283">
        <f>F100+P100</f>
        <v>0</v>
      </c>
      <c r="Z100" s="283">
        <f>G100+R100</f>
        <v>0</v>
      </c>
      <c r="AA100" s="140">
        <f>H100+T100</f>
        <v>0</v>
      </c>
      <c r="AC100" s="94">
        <f>V100-'3 priedas_asignavimai'!AI303</f>
        <v>0</v>
      </c>
    </row>
    <row r="101" spans="1:29" ht="15.75" customHeight="1" x14ac:dyDescent="0.25">
      <c r="A101" s="17" t="s">
        <v>35</v>
      </c>
      <c r="B101" s="73" t="s">
        <v>278</v>
      </c>
      <c r="C101" s="127">
        <f t="shared" si="198"/>
        <v>0.14702999999999999</v>
      </c>
      <c r="D101" s="129">
        <f t="shared" si="248"/>
        <v>0</v>
      </c>
      <c r="E101" s="129">
        <f t="shared" si="248"/>
        <v>0.14702999999999999</v>
      </c>
      <c r="F101" s="129">
        <f t="shared" si="248"/>
        <v>0</v>
      </c>
      <c r="G101" s="129">
        <f t="shared" si="248"/>
        <v>0</v>
      </c>
      <c r="H101" s="129">
        <f t="shared" si="248"/>
        <v>0</v>
      </c>
      <c r="I101" s="125">
        <f t="shared" si="204"/>
        <v>0</v>
      </c>
      <c r="J101" s="197">
        <f t="shared" si="205"/>
        <v>0</v>
      </c>
      <c r="K101" s="197">
        <f t="shared" si="206"/>
        <v>0</v>
      </c>
      <c r="L101" s="129">
        <f t="shared" si="248"/>
        <v>0</v>
      </c>
      <c r="M101" s="129">
        <f t="shared" si="248"/>
        <v>0</v>
      </c>
      <c r="N101" s="129">
        <f t="shared" si="248"/>
        <v>0</v>
      </c>
      <c r="O101" s="129">
        <f t="shared" si="248"/>
        <v>0</v>
      </c>
      <c r="P101" s="129">
        <f t="shared" si="248"/>
        <v>0</v>
      </c>
      <c r="Q101" s="129">
        <f t="shared" si="248"/>
        <v>0</v>
      </c>
      <c r="R101" s="129">
        <f t="shared" si="248"/>
        <v>0</v>
      </c>
      <c r="S101" s="129">
        <f t="shared" si="248"/>
        <v>0</v>
      </c>
      <c r="T101" s="129">
        <f t="shared" ref="T101:AA101" si="268">T102</f>
        <v>0</v>
      </c>
      <c r="U101" s="129">
        <f t="shared" si="268"/>
        <v>0</v>
      </c>
      <c r="V101" s="147">
        <f t="shared" si="268"/>
        <v>0.14702999999999999</v>
      </c>
      <c r="W101" s="282">
        <f t="shared" si="268"/>
        <v>0</v>
      </c>
      <c r="X101" s="282">
        <f t="shared" si="268"/>
        <v>0.14702999999999999</v>
      </c>
      <c r="Y101" s="282">
        <f t="shared" si="268"/>
        <v>0</v>
      </c>
      <c r="Z101" s="282">
        <f t="shared" si="268"/>
        <v>0</v>
      </c>
      <c r="AA101" s="147">
        <f t="shared" si="268"/>
        <v>0</v>
      </c>
      <c r="AC101" s="94">
        <f>V101-'3 priedas_asignavimai'!AI304</f>
        <v>0.14702999999999999</v>
      </c>
    </row>
    <row r="102" spans="1:29" ht="15.75" customHeight="1" x14ac:dyDescent="0.25">
      <c r="A102" s="18"/>
      <c r="B102" s="12" t="s">
        <v>462</v>
      </c>
      <c r="C102" s="138">
        <f t="shared" si="198"/>
        <v>0.14702999999999999</v>
      </c>
      <c r="D102" s="198"/>
      <c r="E102" s="198">
        <v>0.14702999999999999</v>
      </c>
      <c r="F102" s="198"/>
      <c r="G102" s="198"/>
      <c r="H102" s="198"/>
      <c r="I102" s="205">
        <f t="shared" si="204"/>
        <v>0</v>
      </c>
      <c r="J102" s="206">
        <f t="shared" si="205"/>
        <v>0</v>
      </c>
      <c r="K102" s="206">
        <f t="shared" si="206"/>
        <v>0</v>
      </c>
      <c r="L102" s="198"/>
      <c r="M102" s="198"/>
      <c r="N102" s="198"/>
      <c r="O102" s="198"/>
      <c r="P102" s="198"/>
      <c r="Q102" s="198"/>
      <c r="R102" s="198"/>
      <c r="S102" s="198"/>
      <c r="T102" s="198"/>
      <c r="U102" s="198"/>
      <c r="V102" s="140">
        <f t="shared" ref="V102" si="269">W102+X102+Y102+Z102+AA102</f>
        <v>0.14702999999999999</v>
      </c>
      <c r="W102" s="283">
        <f>D102+L102-M102</f>
        <v>0</v>
      </c>
      <c r="X102" s="283">
        <f>E102+N102-O102</f>
        <v>0.14702999999999999</v>
      </c>
      <c r="Y102" s="283">
        <f>F102+P102-Q102</f>
        <v>0</v>
      </c>
      <c r="Z102" s="283">
        <f>G102+R102-S102</f>
        <v>0</v>
      </c>
      <c r="AA102" s="140">
        <f>H102+T102-U102</f>
        <v>0</v>
      </c>
      <c r="AC102" s="94">
        <f>V102-'3 priedas_asignavimai'!AI305</f>
        <v>0.14702999999999999</v>
      </c>
    </row>
    <row r="103" spans="1:29" ht="15.75" hidden="1" customHeight="1" x14ac:dyDescent="0.25">
      <c r="A103" s="17" t="s">
        <v>37</v>
      </c>
      <c r="B103" s="73" t="s">
        <v>279</v>
      </c>
      <c r="C103" s="127">
        <f t="shared" si="198"/>
        <v>0</v>
      </c>
      <c r="D103" s="129">
        <f t="shared" ref="D103:AA103" si="270">D104</f>
        <v>0</v>
      </c>
      <c r="E103" s="129">
        <f t="shared" si="270"/>
        <v>0</v>
      </c>
      <c r="F103" s="129">
        <f t="shared" si="270"/>
        <v>0</v>
      </c>
      <c r="G103" s="129">
        <f t="shared" si="270"/>
        <v>0</v>
      </c>
      <c r="H103" s="129">
        <f t="shared" si="270"/>
        <v>0</v>
      </c>
      <c r="I103" s="125">
        <f t="shared" si="204"/>
        <v>0</v>
      </c>
      <c r="J103" s="197">
        <f t="shared" si="205"/>
        <v>0</v>
      </c>
      <c r="K103" s="197">
        <f t="shared" si="206"/>
        <v>0</v>
      </c>
      <c r="L103" s="129">
        <f t="shared" si="270"/>
        <v>0</v>
      </c>
      <c r="M103" s="129">
        <f t="shared" si="270"/>
        <v>0</v>
      </c>
      <c r="N103" s="129">
        <f t="shared" si="270"/>
        <v>0</v>
      </c>
      <c r="O103" s="129">
        <f t="shared" si="270"/>
        <v>0</v>
      </c>
      <c r="P103" s="129">
        <f t="shared" si="270"/>
        <v>0</v>
      </c>
      <c r="Q103" s="129">
        <f t="shared" si="270"/>
        <v>0</v>
      </c>
      <c r="R103" s="129">
        <f t="shared" si="270"/>
        <v>0</v>
      </c>
      <c r="S103" s="129">
        <f t="shared" si="270"/>
        <v>0</v>
      </c>
      <c r="T103" s="129">
        <f t="shared" si="270"/>
        <v>0</v>
      </c>
      <c r="U103" s="129">
        <f t="shared" si="270"/>
        <v>0</v>
      </c>
      <c r="V103" s="147">
        <f t="shared" si="270"/>
        <v>0</v>
      </c>
      <c r="W103" s="282">
        <f t="shared" si="270"/>
        <v>0</v>
      </c>
      <c r="X103" s="282">
        <f t="shared" si="270"/>
        <v>0</v>
      </c>
      <c r="Y103" s="282">
        <f t="shared" si="270"/>
        <v>0</v>
      </c>
      <c r="Z103" s="282">
        <f t="shared" si="270"/>
        <v>0</v>
      </c>
      <c r="AA103" s="147">
        <f t="shared" si="270"/>
        <v>0</v>
      </c>
      <c r="AC103" s="94">
        <f>V103-'3 priedas_asignavimai'!AI308</f>
        <v>0</v>
      </c>
    </row>
    <row r="104" spans="1:29" ht="15.75" hidden="1" customHeight="1" x14ac:dyDescent="0.25">
      <c r="A104" s="18"/>
      <c r="B104" s="12" t="s">
        <v>3</v>
      </c>
      <c r="C104" s="127">
        <f t="shared" si="198"/>
        <v>0</v>
      </c>
      <c r="D104" s="198"/>
      <c r="E104" s="198"/>
      <c r="F104" s="198"/>
      <c r="G104" s="198"/>
      <c r="H104" s="198"/>
      <c r="I104" s="125">
        <f t="shared" si="204"/>
        <v>0</v>
      </c>
      <c r="J104" s="197">
        <f t="shared" si="205"/>
        <v>0</v>
      </c>
      <c r="K104" s="197">
        <f t="shared" si="206"/>
        <v>0</v>
      </c>
      <c r="L104" s="198"/>
      <c r="M104" s="198"/>
      <c r="N104" s="198"/>
      <c r="O104" s="198"/>
      <c r="P104" s="198"/>
      <c r="Q104" s="198"/>
      <c r="R104" s="198"/>
      <c r="S104" s="198"/>
      <c r="T104" s="198"/>
      <c r="U104" s="198"/>
      <c r="V104" s="140">
        <f t="shared" ref="V104" si="271">W104+X104+Y104+Z104+AA104</f>
        <v>0</v>
      </c>
      <c r="W104" s="283">
        <f>D104+L104-M104</f>
        <v>0</v>
      </c>
      <c r="X104" s="283">
        <f>E104+N104-O104</f>
        <v>0</v>
      </c>
      <c r="Y104" s="283">
        <f>F104+P104-Q104</f>
        <v>0</v>
      </c>
      <c r="Z104" s="283">
        <f>G104+R104-S104</f>
        <v>0</v>
      </c>
      <c r="AA104" s="140">
        <f>H104+T104-U104</f>
        <v>0</v>
      </c>
      <c r="AC104" s="94">
        <f>V104-'3 priedas_asignavimai'!AI309</f>
        <v>0</v>
      </c>
    </row>
    <row r="105" spans="1:29" ht="15.75" customHeight="1" x14ac:dyDescent="0.25">
      <c r="A105" s="17" t="s">
        <v>36</v>
      </c>
      <c r="B105" s="73" t="s">
        <v>281</v>
      </c>
      <c r="C105" s="127">
        <f t="shared" si="198"/>
        <v>0.246</v>
      </c>
      <c r="D105" s="129">
        <f t="shared" ref="D105" si="272">D106</f>
        <v>0</v>
      </c>
      <c r="E105" s="129">
        <f t="shared" ref="E105" si="273">E106</f>
        <v>0.246</v>
      </c>
      <c r="F105" s="129">
        <f t="shared" ref="F105" si="274">F106</f>
        <v>0</v>
      </c>
      <c r="G105" s="129">
        <f t="shared" ref="G105" si="275">G106</f>
        <v>0</v>
      </c>
      <c r="H105" s="129">
        <f t="shared" ref="H105" si="276">H106</f>
        <v>0</v>
      </c>
      <c r="I105" s="125">
        <f t="shared" ref="I105:I106" si="277">J105-K105</f>
        <v>0</v>
      </c>
      <c r="J105" s="197">
        <f t="shared" ref="J105:J106" si="278">L105+N105+P105+R105+T105</f>
        <v>0</v>
      </c>
      <c r="K105" s="197">
        <f t="shared" ref="K105:K106" si="279">M105+O105+Q105+S105+U105</f>
        <v>0</v>
      </c>
      <c r="L105" s="129">
        <f t="shared" ref="L105:U105" si="280">L106</f>
        <v>0</v>
      </c>
      <c r="M105" s="129">
        <f t="shared" si="280"/>
        <v>0</v>
      </c>
      <c r="N105" s="129">
        <f t="shared" si="280"/>
        <v>0</v>
      </c>
      <c r="O105" s="129">
        <f t="shared" si="280"/>
        <v>0</v>
      </c>
      <c r="P105" s="129">
        <f t="shared" si="280"/>
        <v>0</v>
      </c>
      <c r="Q105" s="129">
        <f t="shared" si="280"/>
        <v>0</v>
      </c>
      <c r="R105" s="129">
        <f t="shared" si="280"/>
        <v>0</v>
      </c>
      <c r="S105" s="129">
        <f t="shared" si="280"/>
        <v>0</v>
      </c>
      <c r="T105" s="129">
        <f t="shared" si="280"/>
        <v>0</v>
      </c>
      <c r="U105" s="129">
        <f t="shared" si="280"/>
        <v>0</v>
      </c>
      <c r="V105" s="305">
        <f t="shared" ref="V105:AA105" si="281">V106</f>
        <v>0.246</v>
      </c>
      <c r="W105" s="282">
        <f t="shared" si="281"/>
        <v>0</v>
      </c>
      <c r="X105" s="282">
        <f t="shared" si="281"/>
        <v>0.246</v>
      </c>
      <c r="Y105" s="282">
        <f t="shared" si="281"/>
        <v>0</v>
      </c>
      <c r="Z105" s="282">
        <f t="shared" si="281"/>
        <v>0</v>
      </c>
      <c r="AA105" s="67">
        <f t="shared" si="281"/>
        <v>0</v>
      </c>
      <c r="AC105" s="94">
        <f>V105-'3 priedas_asignavimai'!AI310</f>
        <v>0</v>
      </c>
    </row>
    <row r="106" spans="1:29" ht="15.75" customHeight="1" x14ac:dyDescent="0.25">
      <c r="A106" s="18"/>
      <c r="B106" s="12" t="s">
        <v>462</v>
      </c>
      <c r="C106" s="138">
        <f t="shared" si="198"/>
        <v>0.246</v>
      </c>
      <c r="D106" s="198"/>
      <c r="E106" s="198">
        <v>0.246</v>
      </c>
      <c r="F106" s="198"/>
      <c r="G106" s="198"/>
      <c r="H106" s="198"/>
      <c r="I106" s="205">
        <f t="shared" si="277"/>
        <v>0</v>
      </c>
      <c r="J106" s="206">
        <f t="shared" si="278"/>
        <v>0</v>
      </c>
      <c r="K106" s="206">
        <f t="shared" si="279"/>
        <v>0</v>
      </c>
      <c r="L106" s="198"/>
      <c r="M106" s="198"/>
      <c r="N106" s="198"/>
      <c r="O106" s="198"/>
      <c r="P106" s="198"/>
      <c r="Q106" s="198"/>
      <c r="R106" s="198"/>
      <c r="S106" s="198"/>
      <c r="T106" s="198"/>
      <c r="U106" s="198"/>
      <c r="V106" s="302">
        <f t="shared" ref="V106" si="282">W106+X106+Y106+Z106+AA106</f>
        <v>0.246</v>
      </c>
      <c r="W106" s="283">
        <f>D106+L106-M106</f>
        <v>0</v>
      </c>
      <c r="X106" s="283">
        <f>E106+N106-O106</f>
        <v>0.246</v>
      </c>
      <c r="Y106" s="283">
        <f>F106+P106-Q106</f>
        <v>0</v>
      </c>
      <c r="Z106" s="283">
        <f>G106+R106-S106</f>
        <v>0</v>
      </c>
      <c r="AA106" s="140">
        <f>H106+T106-U106</f>
        <v>0</v>
      </c>
      <c r="AC106" s="94">
        <f>V106-'3 priedas_asignavimai'!AI311</f>
        <v>0</v>
      </c>
    </row>
    <row r="107" spans="1:29" ht="15.75" customHeight="1" x14ac:dyDescent="0.25">
      <c r="A107" s="17" t="s">
        <v>37</v>
      </c>
      <c r="B107" s="73" t="s">
        <v>280</v>
      </c>
      <c r="C107" s="127">
        <f t="shared" si="198"/>
        <v>14.052619999999999</v>
      </c>
      <c r="D107" s="129">
        <f t="shared" ref="D107:AA107" si="283">D108</f>
        <v>0</v>
      </c>
      <c r="E107" s="129">
        <f t="shared" si="283"/>
        <v>14.052619999999999</v>
      </c>
      <c r="F107" s="129">
        <f t="shared" si="283"/>
        <v>0</v>
      </c>
      <c r="G107" s="129">
        <f t="shared" si="283"/>
        <v>0</v>
      </c>
      <c r="H107" s="129">
        <f t="shared" si="283"/>
        <v>0</v>
      </c>
      <c r="I107" s="125">
        <f t="shared" si="204"/>
        <v>0</v>
      </c>
      <c r="J107" s="197">
        <f t="shared" si="205"/>
        <v>0</v>
      </c>
      <c r="K107" s="197">
        <f t="shared" si="206"/>
        <v>0</v>
      </c>
      <c r="L107" s="129"/>
      <c r="M107" s="129">
        <f t="shared" si="283"/>
        <v>0</v>
      </c>
      <c r="N107" s="129">
        <f t="shared" si="283"/>
        <v>0</v>
      </c>
      <c r="O107" s="129">
        <f t="shared" si="283"/>
        <v>0</v>
      </c>
      <c r="P107" s="129">
        <f t="shared" si="283"/>
        <v>0</v>
      </c>
      <c r="Q107" s="129">
        <f t="shared" si="283"/>
        <v>0</v>
      </c>
      <c r="R107" s="129">
        <f t="shared" si="283"/>
        <v>0</v>
      </c>
      <c r="S107" s="129">
        <f t="shared" si="283"/>
        <v>0</v>
      </c>
      <c r="T107" s="129">
        <f t="shared" si="283"/>
        <v>0</v>
      </c>
      <c r="U107" s="129">
        <f t="shared" si="283"/>
        <v>0</v>
      </c>
      <c r="V107" s="147">
        <f t="shared" si="283"/>
        <v>14.052619999999999</v>
      </c>
      <c r="W107" s="282">
        <f t="shared" si="283"/>
        <v>0</v>
      </c>
      <c r="X107" s="282">
        <f t="shared" si="283"/>
        <v>14.052619999999999</v>
      </c>
      <c r="Y107" s="282">
        <f t="shared" si="283"/>
        <v>0</v>
      </c>
      <c r="Z107" s="282">
        <f t="shared" si="283"/>
        <v>0</v>
      </c>
      <c r="AA107" s="147">
        <f t="shared" si="283"/>
        <v>0</v>
      </c>
      <c r="AC107" s="94">
        <f>V107-'3 priedas_asignavimai'!AI313</f>
        <v>0</v>
      </c>
    </row>
    <row r="108" spans="1:29" ht="15.75" customHeight="1" x14ac:dyDescent="0.25">
      <c r="A108" s="18"/>
      <c r="B108" s="12" t="s">
        <v>462</v>
      </c>
      <c r="C108" s="138">
        <f t="shared" ref="C108:C117" si="284">D108+E108+F108+G108+H108</f>
        <v>14.052619999999999</v>
      </c>
      <c r="D108" s="198"/>
      <c r="E108" s="198">
        <v>14.052619999999999</v>
      </c>
      <c r="F108" s="198"/>
      <c r="G108" s="198"/>
      <c r="H108" s="198"/>
      <c r="I108" s="205">
        <f t="shared" si="204"/>
        <v>0</v>
      </c>
      <c r="J108" s="206">
        <f t="shared" si="205"/>
        <v>0</v>
      </c>
      <c r="K108" s="206">
        <f t="shared" si="206"/>
        <v>0</v>
      </c>
      <c r="L108" s="198"/>
      <c r="M108" s="198"/>
      <c r="N108" s="198"/>
      <c r="O108" s="198"/>
      <c r="P108" s="198"/>
      <c r="Q108" s="198"/>
      <c r="R108" s="198"/>
      <c r="S108" s="198"/>
      <c r="T108" s="198"/>
      <c r="U108" s="198"/>
      <c r="V108" s="140">
        <f t="shared" ref="V108" si="285">W108+X108+Y108+Z108+AA108</f>
        <v>14.052619999999999</v>
      </c>
      <c r="W108" s="283">
        <f>D108+L108-M108</f>
        <v>0</v>
      </c>
      <c r="X108" s="283">
        <f>E108+N108-O108</f>
        <v>14.052619999999999</v>
      </c>
      <c r="Y108" s="283">
        <f>F108+P108-Q108</f>
        <v>0</v>
      </c>
      <c r="Z108" s="283">
        <f>G108+R108-S108</f>
        <v>0</v>
      </c>
      <c r="AA108" s="140">
        <f>H108+T108-U108</f>
        <v>0</v>
      </c>
      <c r="AC108" s="94">
        <f>V108-'3 priedas_asignavimai'!AI314</f>
        <v>0</v>
      </c>
    </row>
    <row r="109" spans="1:29" ht="15.75" hidden="1" customHeight="1" x14ac:dyDescent="0.25">
      <c r="A109" s="17" t="s">
        <v>39</v>
      </c>
      <c r="B109" s="73" t="s">
        <v>337</v>
      </c>
      <c r="C109" s="127">
        <f t="shared" si="284"/>
        <v>0</v>
      </c>
      <c r="D109" s="129">
        <f t="shared" ref="D109:AA109" si="286">D110</f>
        <v>0</v>
      </c>
      <c r="E109" s="129">
        <f t="shared" si="286"/>
        <v>0</v>
      </c>
      <c r="F109" s="129">
        <f t="shared" si="286"/>
        <v>0</v>
      </c>
      <c r="G109" s="129">
        <f t="shared" si="286"/>
        <v>0</v>
      </c>
      <c r="H109" s="129">
        <f t="shared" si="286"/>
        <v>0</v>
      </c>
      <c r="I109" s="125">
        <f t="shared" si="204"/>
        <v>0</v>
      </c>
      <c r="J109" s="197">
        <f t="shared" si="205"/>
        <v>0</v>
      </c>
      <c r="K109" s="197">
        <f t="shared" si="206"/>
        <v>0</v>
      </c>
      <c r="L109" s="129">
        <f t="shared" si="286"/>
        <v>0</v>
      </c>
      <c r="M109" s="129">
        <f t="shared" si="286"/>
        <v>0</v>
      </c>
      <c r="N109" s="129">
        <f t="shared" si="286"/>
        <v>0</v>
      </c>
      <c r="O109" s="129">
        <f t="shared" si="286"/>
        <v>0</v>
      </c>
      <c r="P109" s="129">
        <f t="shared" si="286"/>
        <v>0</v>
      </c>
      <c r="Q109" s="129">
        <f t="shared" si="286"/>
        <v>0</v>
      </c>
      <c r="R109" s="129">
        <f t="shared" si="286"/>
        <v>0</v>
      </c>
      <c r="S109" s="129">
        <f t="shared" si="286"/>
        <v>0</v>
      </c>
      <c r="T109" s="129">
        <f t="shared" si="286"/>
        <v>0</v>
      </c>
      <c r="U109" s="129">
        <f t="shared" si="286"/>
        <v>0</v>
      </c>
      <c r="V109" s="147">
        <f t="shared" si="286"/>
        <v>0</v>
      </c>
      <c r="W109" s="282">
        <f t="shared" si="286"/>
        <v>0</v>
      </c>
      <c r="X109" s="282">
        <f t="shared" si="286"/>
        <v>0</v>
      </c>
      <c r="Y109" s="282">
        <f t="shared" si="286"/>
        <v>0</v>
      </c>
      <c r="Z109" s="282">
        <f t="shared" si="286"/>
        <v>0</v>
      </c>
      <c r="AA109" s="147">
        <f t="shared" si="286"/>
        <v>0</v>
      </c>
      <c r="AC109" s="94">
        <f>W109-'3 priedas_asignavimai'!AI315</f>
        <v>0</v>
      </c>
    </row>
    <row r="110" spans="1:29" ht="15.75" hidden="1" customHeight="1" x14ac:dyDescent="0.25">
      <c r="A110" s="18"/>
      <c r="B110" s="12" t="s">
        <v>4</v>
      </c>
      <c r="C110" s="127">
        <f t="shared" si="284"/>
        <v>0</v>
      </c>
      <c r="D110" s="198"/>
      <c r="E110" s="198"/>
      <c r="F110" s="198"/>
      <c r="G110" s="198"/>
      <c r="H110" s="198"/>
      <c r="I110" s="125">
        <f t="shared" si="204"/>
        <v>0</v>
      </c>
      <c r="J110" s="197">
        <f t="shared" si="205"/>
        <v>0</v>
      </c>
      <c r="K110" s="197">
        <f t="shared" si="206"/>
        <v>0</v>
      </c>
      <c r="L110" s="198"/>
      <c r="M110" s="198"/>
      <c r="N110" s="198"/>
      <c r="O110" s="198"/>
      <c r="P110" s="198"/>
      <c r="Q110" s="198"/>
      <c r="R110" s="198"/>
      <c r="S110" s="198"/>
      <c r="T110" s="198"/>
      <c r="U110" s="198"/>
      <c r="V110" s="140">
        <f t="shared" ref="V110" si="287">W110+X110+Y110+Z110+AA110</f>
        <v>0</v>
      </c>
      <c r="W110" s="283">
        <f>D110+L110-M110</f>
        <v>0</v>
      </c>
      <c r="X110" s="283">
        <f>E110+N110-O110</f>
        <v>0</v>
      </c>
      <c r="Y110" s="283">
        <f>F110+P110-Q110</f>
        <v>0</v>
      </c>
      <c r="Z110" s="283">
        <f>G110+R110-S110</f>
        <v>0</v>
      </c>
      <c r="AA110" s="140">
        <f>H110+T110-U110</f>
        <v>0</v>
      </c>
      <c r="AC110" s="94">
        <f>W110-'3 priedas_asignavimai'!AI316</f>
        <v>0</v>
      </c>
    </row>
    <row r="111" spans="1:29" ht="15.75" customHeight="1" x14ac:dyDescent="0.25">
      <c r="A111" s="17" t="s">
        <v>38</v>
      </c>
      <c r="B111" s="73" t="s">
        <v>282</v>
      </c>
      <c r="C111" s="127">
        <f t="shared" si="284"/>
        <v>9.5519999999999996</v>
      </c>
      <c r="D111" s="129">
        <f t="shared" ref="D111:AA111" si="288">D112</f>
        <v>0</v>
      </c>
      <c r="E111" s="129">
        <f t="shared" si="288"/>
        <v>9.5519999999999996</v>
      </c>
      <c r="F111" s="129">
        <f t="shared" si="288"/>
        <v>0</v>
      </c>
      <c r="G111" s="129">
        <f t="shared" si="288"/>
        <v>0</v>
      </c>
      <c r="H111" s="129">
        <f t="shared" si="288"/>
        <v>0</v>
      </c>
      <c r="I111" s="125">
        <f t="shared" si="204"/>
        <v>0</v>
      </c>
      <c r="J111" s="197">
        <f t="shared" si="205"/>
        <v>0</v>
      </c>
      <c r="K111" s="197">
        <f t="shared" si="206"/>
        <v>0</v>
      </c>
      <c r="L111" s="129">
        <f t="shared" si="288"/>
        <v>0</v>
      </c>
      <c r="M111" s="129">
        <f t="shared" si="288"/>
        <v>0</v>
      </c>
      <c r="N111" s="129">
        <f t="shared" si="288"/>
        <v>0</v>
      </c>
      <c r="O111" s="129">
        <f t="shared" si="288"/>
        <v>0</v>
      </c>
      <c r="P111" s="129">
        <f t="shared" si="288"/>
        <v>0</v>
      </c>
      <c r="Q111" s="129">
        <f t="shared" si="288"/>
        <v>0</v>
      </c>
      <c r="R111" s="129">
        <f t="shared" si="288"/>
        <v>0</v>
      </c>
      <c r="S111" s="129">
        <f t="shared" si="288"/>
        <v>0</v>
      </c>
      <c r="T111" s="129">
        <f t="shared" si="288"/>
        <v>0</v>
      </c>
      <c r="U111" s="129">
        <f t="shared" si="288"/>
        <v>0</v>
      </c>
      <c r="V111" s="305">
        <f t="shared" si="288"/>
        <v>9.5519999999999996</v>
      </c>
      <c r="W111" s="282">
        <f t="shared" si="288"/>
        <v>0</v>
      </c>
      <c r="X111" s="282">
        <f t="shared" si="288"/>
        <v>9.5519999999999996</v>
      </c>
      <c r="Y111" s="282">
        <f t="shared" si="288"/>
        <v>0</v>
      </c>
      <c r="Z111" s="282">
        <f t="shared" si="288"/>
        <v>0</v>
      </c>
      <c r="AA111" s="147">
        <f t="shared" si="288"/>
        <v>0</v>
      </c>
      <c r="AC111" s="94">
        <f>V111-'3 priedas_asignavimai'!AI320</f>
        <v>0</v>
      </c>
    </row>
    <row r="112" spans="1:29" ht="15.75" customHeight="1" x14ac:dyDescent="0.25">
      <c r="A112" s="18"/>
      <c r="B112" s="12" t="s">
        <v>461</v>
      </c>
      <c r="C112" s="138">
        <f t="shared" si="284"/>
        <v>9.5519999999999996</v>
      </c>
      <c r="D112" s="198"/>
      <c r="E112" s="198">
        <v>9.5519999999999996</v>
      </c>
      <c r="F112" s="198"/>
      <c r="G112" s="198"/>
      <c r="H112" s="198"/>
      <c r="I112" s="205">
        <f t="shared" si="204"/>
        <v>0</v>
      </c>
      <c r="J112" s="206">
        <f t="shared" si="205"/>
        <v>0</v>
      </c>
      <c r="K112" s="206">
        <f t="shared" si="206"/>
        <v>0</v>
      </c>
      <c r="L112" s="198"/>
      <c r="M112" s="198"/>
      <c r="N112" s="198"/>
      <c r="O112" s="198"/>
      <c r="P112" s="198"/>
      <c r="Q112" s="198"/>
      <c r="R112" s="198"/>
      <c r="S112" s="198"/>
      <c r="T112" s="198"/>
      <c r="U112" s="198"/>
      <c r="V112" s="302">
        <f t="shared" ref="V112" si="289">W112+X112+Y112+Z112+AA112</f>
        <v>9.5519999999999996</v>
      </c>
      <c r="W112" s="283">
        <f>D112+L112-M112</f>
        <v>0</v>
      </c>
      <c r="X112" s="283">
        <f>E112+N112-O112</f>
        <v>9.5519999999999996</v>
      </c>
      <c r="Y112" s="283">
        <f>F112+P112-Q112</f>
        <v>0</v>
      </c>
      <c r="Z112" s="283">
        <f>G112+R112-S112</f>
        <v>0</v>
      </c>
      <c r="AA112" s="140">
        <f>H112+T112-U112</f>
        <v>0</v>
      </c>
      <c r="AC112" s="94">
        <f>V112-'3 priedas_asignavimai'!AI321</f>
        <v>0</v>
      </c>
    </row>
    <row r="113" spans="1:32" ht="15.75" customHeight="1" x14ac:dyDescent="0.25">
      <c r="A113" s="17" t="s">
        <v>39</v>
      </c>
      <c r="B113" s="73" t="s">
        <v>284</v>
      </c>
      <c r="C113" s="127">
        <f t="shared" si="284"/>
        <v>25.31148</v>
      </c>
      <c r="D113" s="129">
        <f t="shared" ref="D113:AA113" si="290">D114</f>
        <v>0</v>
      </c>
      <c r="E113" s="129">
        <f t="shared" si="290"/>
        <v>25.31148</v>
      </c>
      <c r="F113" s="129">
        <f t="shared" si="290"/>
        <v>0</v>
      </c>
      <c r="G113" s="129">
        <f t="shared" si="290"/>
        <v>0</v>
      </c>
      <c r="H113" s="129">
        <f t="shared" si="290"/>
        <v>0</v>
      </c>
      <c r="I113" s="125">
        <f t="shared" si="204"/>
        <v>0</v>
      </c>
      <c r="J113" s="197">
        <f t="shared" si="205"/>
        <v>0</v>
      </c>
      <c r="K113" s="197">
        <f t="shared" si="206"/>
        <v>0</v>
      </c>
      <c r="L113" s="129">
        <f t="shared" si="290"/>
        <v>0</v>
      </c>
      <c r="M113" s="129">
        <f t="shared" si="290"/>
        <v>0</v>
      </c>
      <c r="N113" s="129">
        <f t="shared" si="290"/>
        <v>0</v>
      </c>
      <c r="O113" s="129">
        <f t="shared" si="290"/>
        <v>0</v>
      </c>
      <c r="P113" s="129">
        <f t="shared" si="290"/>
        <v>0</v>
      </c>
      <c r="Q113" s="129">
        <f t="shared" si="290"/>
        <v>0</v>
      </c>
      <c r="R113" s="129">
        <f t="shared" si="290"/>
        <v>0</v>
      </c>
      <c r="S113" s="129">
        <f t="shared" si="290"/>
        <v>0</v>
      </c>
      <c r="T113" s="129">
        <f t="shared" si="290"/>
        <v>0</v>
      </c>
      <c r="U113" s="129">
        <f t="shared" si="290"/>
        <v>0</v>
      </c>
      <c r="V113" s="147">
        <f t="shared" si="290"/>
        <v>25.31148</v>
      </c>
      <c r="W113" s="282">
        <f t="shared" si="290"/>
        <v>0</v>
      </c>
      <c r="X113" s="282">
        <f t="shared" si="290"/>
        <v>25.31148</v>
      </c>
      <c r="Y113" s="282">
        <f t="shared" si="290"/>
        <v>0</v>
      </c>
      <c r="Z113" s="282">
        <f t="shared" si="290"/>
        <v>0</v>
      </c>
      <c r="AA113" s="147">
        <f t="shared" si="290"/>
        <v>0</v>
      </c>
      <c r="AC113" s="94">
        <f>V113-'3 priedas_asignavimai'!AI323</f>
        <v>0</v>
      </c>
    </row>
    <row r="114" spans="1:32" ht="15.75" customHeight="1" x14ac:dyDescent="0.25">
      <c r="A114" s="18"/>
      <c r="B114" s="12" t="s">
        <v>461</v>
      </c>
      <c r="C114" s="138">
        <f t="shared" si="284"/>
        <v>25.31148</v>
      </c>
      <c r="D114" s="198"/>
      <c r="E114" s="198">
        <v>25.31148</v>
      </c>
      <c r="F114" s="198"/>
      <c r="G114" s="198"/>
      <c r="H114" s="198"/>
      <c r="I114" s="205">
        <f t="shared" si="204"/>
        <v>0</v>
      </c>
      <c r="J114" s="206">
        <f t="shared" si="205"/>
        <v>0</v>
      </c>
      <c r="K114" s="206">
        <f t="shared" si="206"/>
        <v>0</v>
      </c>
      <c r="L114" s="198"/>
      <c r="M114" s="198"/>
      <c r="N114" s="198"/>
      <c r="O114" s="198"/>
      <c r="P114" s="198"/>
      <c r="Q114" s="198"/>
      <c r="R114" s="198"/>
      <c r="S114" s="198"/>
      <c r="T114" s="198"/>
      <c r="U114" s="198"/>
      <c r="V114" s="140">
        <f t="shared" ref="V114" si="291">W114+X114+Y114+Z114+AA114</f>
        <v>25.31148</v>
      </c>
      <c r="W114" s="283">
        <f>D114+L114-M114</f>
        <v>0</v>
      </c>
      <c r="X114" s="283">
        <f>E114+N114-O114</f>
        <v>25.31148</v>
      </c>
      <c r="Y114" s="283">
        <f>F114+P114-Q114</f>
        <v>0</v>
      </c>
      <c r="Z114" s="283">
        <f>G114+R114-S114</f>
        <v>0</v>
      </c>
      <c r="AA114" s="140">
        <f>H114+T114-U114</f>
        <v>0</v>
      </c>
      <c r="AC114" s="94">
        <f>V114-'3 priedas_asignavimai'!AI324</f>
        <v>0</v>
      </c>
    </row>
    <row r="115" spans="1:32" ht="15.75" customHeight="1" x14ac:dyDescent="0.25">
      <c r="A115" s="17" t="s">
        <v>40</v>
      </c>
      <c r="B115" s="73" t="s">
        <v>283</v>
      </c>
      <c r="C115" s="127">
        <f t="shared" si="284"/>
        <v>25.14292</v>
      </c>
      <c r="D115" s="129">
        <f t="shared" ref="D115:AA115" si="292">D116</f>
        <v>0</v>
      </c>
      <c r="E115" s="129">
        <f t="shared" si="292"/>
        <v>25.14292</v>
      </c>
      <c r="F115" s="129">
        <f t="shared" si="292"/>
        <v>0</v>
      </c>
      <c r="G115" s="129">
        <f t="shared" si="292"/>
        <v>0</v>
      </c>
      <c r="H115" s="129">
        <f t="shared" si="292"/>
        <v>0</v>
      </c>
      <c r="I115" s="125">
        <f t="shared" si="204"/>
        <v>0</v>
      </c>
      <c r="J115" s="197">
        <f t="shared" si="205"/>
        <v>0</v>
      </c>
      <c r="K115" s="197">
        <f t="shared" si="206"/>
        <v>0</v>
      </c>
      <c r="L115" s="129">
        <f t="shared" si="292"/>
        <v>0</v>
      </c>
      <c r="M115" s="129">
        <f t="shared" si="292"/>
        <v>0</v>
      </c>
      <c r="N115" s="129">
        <f t="shared" si="292"/>
        <v>0</v>
      </c>
      <c r="O115" s="129">
        <f t="shared" si="292"/>
        <v>0</v>
      </c>
      <c r="P115" s="129">
        <f t="shared" si="292"/>
        <v>0</v>
      </c>
      <c r="Q115" s="129">
        <f t="shared" si="292"/>
        <v>0</v>
      </c>
      <c r="R115" s="129">
        <f t="shared" si="292"/>
        <v>0</v>
      </c>
      <c r="S115" s="129">
        <f t="shared" si="292"/>
        <v>0</v>
      </c>
      <c r="T115" s="129">
        <f t="shared" si="292"/>
        <v>0</v>
      </c>
      <c r="U115" s="129">
        <f t="shared" si="292"/>
        <v>0</v>
      </c>
      <c r="V115" s="147">
        <f t="shared" si="292"/>
        <v>25.14292</v>
      </c>
      <c r="W115" s="282">
        <f t="shared" si="292"/>
        <v>0</v>
      </c>
      <c r="X115" s="282">
        <f t="shared" si="292"/>
        <v>25.14292</v>
      </c>
      <c r="Y115" s="282">
        <f t="shared" si="292"/>
        <v>0</v>
      </c>
      <c r="Z115" s="282">
        <f t="shared" si="292"/>
        <v>0</v>
      </c>
      <c r="AA115" s="147">
        <f t="shared" si="292"/>
        <v>0</v>
      </c>
      <c r="AC115" s="94">
        <f>V115-'3 priedas_asignavimai'!AI331</f>
        <v>0</v>
      </c>
    </row>
    <row r="116" spans="1:32" ht="15.75" customHeight="1" x14ac:dyDescent="0.25">
      <c r="A116" s="18"/>
      <c r="B116" s="4" t="s">
        <v>461</v>
      </c>
      <c r="C116" s="138">
        <f t="shared" si="284"/>
        <v>25.14292</v>
      </c>
      <c r="D116" s="198"/>
      <c r="E116" s="198">
        <v>25.14292</v>
      </c>
      <c r="F116" s="198"/>
      <c r="G116" s="198"/>
      <c r="H116" s="198"/>
      <c r="I116" s="205">
        <f t="shared" si="204"/>
        <v>0</v>
      </c>
      <c r="J116" s="206">
        <f t="shared" si="205"/>
        <v>0</v>
      </c>
      <c r="K116" s="206">
        <f t="shared" si="206"/>
        <v>0</v>
      </c>
      <c r="L116" s="198"/>
      <c r="M116" s="198"/>
      <c r="N116" s="198"/>
      <c r="O116" s="198"/>
      <c r="P116" s="198"/>
      <c r="Q116" s="198"/>
      <c r="R116" s="198"/>
      <c r="S116" s="198"/>
      <c r="T116" s="198"/>
      <c r="U116" s="198"/>
      <c r="V116" s="140">
        <f t="shared" ref="V116" si="293">W116+X116+Y116+Z116+AA116</f>
        <v>25.14292</v>
      </c>
      <c r="W116" s="283">
        <f>D116+L116-M116</f>
        <v>0</v>
      </c>
      <c r="X116" s="283">
        <f>E116+N116-O116</f>
        <v>25.14292</v>
      </c>
      <c r="Y116" s="283">
        <f>F116+P116-Q116</f>
        <v>0</v>
      </c>
      <c r="Z116" s="283">
        <f>G116+R116-S116</f>
        <v>0</v>
      </c>
      <c r="AA116" s="140">
        <f>H116+T116-U116</f>
        <v>0</v>
      </c>
      <c r="AC116" s="94">
        <f>V116-'3 priedas_asignavimai'!AI332</f>
        <v>0</v>
      </c>
    </row>
    <row r="117" spans="1:32" s="15" customFormat="1" ht="15.95" customHeight="1" x14ac:dyDescent="0.25">
      <c r="A117" s="225" t="s">
        <v>41</v>
      </c>
      <c r="B117" s="229" t="s">
        <v>55</v>
      </c>
      <c r="C117" s="127">
        <f t="shared" si="284"/>
        <v>4700.3236300000008</v>
      </c>
      <c r="D117" s="200">
        <f>D11+D19+D22+D24+D27+D30+D33+D36+D39+D41+D43+D45+D47+D49+D51+D53+D55+D57+D59+D61+D63+D65+D67+D69+D71+D73+D75+D77+D79+D81+D83+D85+D87+D89+D91+D93+D95+D101+D97+D99+D103+D105+D107+D109+D111+D113+D115</f>
        <v>4358.7368200000001</v>
      </c>
      <c r="E117" s="200">
        <f t="shared" ref="E117:H117" si="294">E11+E19+E22+E24+E27+E30+E33+E36+E39+E41+E43+E45+E47+E49+E51+E53+E55+E57+E59+E61+E63+E65+E67+E69+E71+E73+E75+E77+E79+E81+E83+E85+E87+E89+E91+E93+E95+E101+E97+E99+E103+E105+E107+E109+E111+E113+E115</f>
        <v>227.65321999999998</v>
      </c>
      <c r="F117" s="200">
        <f t="shared" si="294"/>
        <v>24.438960000000002</v>
      </c>
      <c r="G117" s="200">
        <f t="shared" si="294"/>
        <v>89.494630000000001</v>
      </c>
      <c r="H117" s="200">
        <f t="shared" si="294"/>
        <v>0</v>
      </c>
      <c r="I117" s="127">
        <f t="shared" ref="I117" si="295">L117+N117+P117+R117+T117</f>
        <v>0</v>
      </c>
      <c r="J117" s="127">
        <f>L117+N117+P117+R117+U117</f>
        <v>0</v>
      </c>
      <c r="K117" s="127">
        <f t="shared" ref="K117" si="296">M117+O117+Q117+S117+U117</f>
        <v>0</v>
      </c>
      <c r="L117" s="200">
        <f>L11+L19+L22+L24+L27+L30+L33+L36+L39+L41+L43+L45+L47+L49+L51+L53+L55+L57+L59+L61+L63+L65+L67+L69+L71+L73+L75+L77+L79+L81+L83+L85+L87+L89+L91+L93+L95+L101+L97+L99+L103+L105+L107+L109+L111+L113+L115</f>
        <v>0</v>
      </c>
      <c r="M117" s="200">
        <f t="shared" ref="M117:U117" si="297">M11+M19+M22+M24+M27+M30+M33+M36+M39+M41+M43+M45+M47+M49+M51+M53+M55+M57+M59+M61+M63+M65+M67+M69+M71+M73+M75+M77+M79+M81+M83+M85+M87+M89+M91+M93+M95+M101+M97+M99+M103+M105+M107+M109+M111+M113+M115</f>
        <v>0</v>
      </c>
      <c r="N117" s="200">
        <f t="shared" si="297"/>
        <v>0</v>
      </c>
      <c r="O117" s="200">
        <f t="shared" si="297"/>
        <v>0</v>
      </c>
      <c r="P117" s="200">
        <f t="shared" si="297"/>
        <v>0</v>
      </c>
      <c r="Q117" s="200">
        <f t="shared" si="297"/>
        <v>0</v>
      </c>
      <c r="R117" s="200">
        <f t="shared" si="297"/>
        <v>0</v>
      </c>
      <c r="S117" s="200">
        <f t="shared" si="297"/>
        <v>0</v>
      </c>
      <c r="T117" s="200">
        <f t="shared" si="297"/>
        <v>0</v>
      </c>
      <c r="U117" s="200">
        <f t="shared" si="297"/>
        <v>0</v>
      </c>
      <c r="V117" s="230">
        <f t="shared" ref="V117" si="298">W117+X117+Y117+Z117+AA117</f>
        <v>4700.3236300000008</v>
      </c>
      <c r="W117" s="286">
        <f>W11+W19+W22+W24+W27+W30+W33+W36+W39+W41+W43+W45+W47+W49+W51+W53+W55+W57+W59+W61+W63+W65+W67+W69+W71+W73+W75+W77+W79+W81+W83+W85+W87+W89+W91+W93+W95+W101+W97+W99+W103+W105+W107+W109+W111+W113+W115</f>
        <v>4358.7368200000001</v>
      </c>
      <c r="X117" s="286">
        <f t="shared" ref="X117:AA117" si="299">X11+X19+X22+X24+X27+X30+X33+X36+X39+X41+X43+X45+X47+X49+X51+X53+X55+X57+X59+X61+X63+X65+X67+X69+X71+X73+X75+X77+X79+X81+X83+X85+X87+X89+X91+X93+X95+X101+X97+X99+X103+X105+X107+X109+X111+X113+X115</f>
        <v>227.65321999999998</v>
      </c>
      <c r="Y117" s="286">
        <f t="shared" si="299"/>
        <v>24.438960000000002</v>
      </c>
      <c r="Z117" s="286">
        <f t="shared" si="299"/>
        <v>89.494630000000001</v>
      </c>
      <c r="AA117" s="202">
        <f t="shared" si="299"/>
        <v>0</v>
      </c>
      <c r="AC117" s="95">
        <f>V117-'3 priedas_asignavimai'!AI334</f>
        <v>0</v>
      </c>
      <c r="AD117" s="95" t="e">
        <f>#REF!-'3 priedas_asignavimai'!#REF!</f>
        <v>#REF!</v>
      </c>
    </row>
    <row r="119" spans="1:32" hidden="1" x14ac:dyDescent="0.25">
      <c r="B119" s="369" t="s">
        <v>436</v>
      </c>
      <c r="C119" s="203">
        <f>C11+C19+C22+C24+C27+C30+C33+C36+C39+C41+C43+C45+C47+C49+C53+C57+C63+C65+C67+C69+C71+C73+C75+C77+C79+C81+C83+C85+C87+C89+C91+C93+C95+C101+C103+C105+C107+C109+C111+C113+C115</f>
        <v>4700.3236300000026</v>
      </c>
      <c r="D119" s="203">
        <f t="shared" ref="D119:Z119" si="300">D11+D19+D22+D24+D27+D30+D33+D36+D39+D41+D43+D45+D47+D49+D53+D57+D63+D65+D67+D69+D71+D73+D75+D77+D79+D81+D83+D85+D87+D89+D91+D93+D95+D101+D103+D105+D107+D109+D111+D113+D115</f>
        <v>4358.7368200000001</v>
      </c>
      <c r="E119" s="203">
        <f t="shared" si="300"/>
        <v>227.65321999999998</v>
      </c>
      <c r="F119" s="203">
        <f t="shared" si="300"/>
        <v>24.438960000000002</v>
      </c>
      <c r="G119" s="203">
        <f t="shared" si="300"/>
        <v>89.494630000000001</v>
      </c>
      <c r="H119" s="203">
        <f t="shared" si="300"/>
        <v>0</v>
      </c>
      <c r="I119" s="203">
        <f t="shared" si="300"/>
        <v>0</v>
      </c>
      <c r="J119" s="203">
        <f t="shared" si="300"/>
        <v>0</v>
      </c>
      <c r="K119" s="203">
        <f t="shared" si="300"/>
        <v>0</v>
      </c>
      <c r="L119" s="203">
        <f t="shared" si="300"/>
        <v>0</v>
      </c>
      <c r="M119" s="203">
        <f t="shared" si="300"/>
        <v>0</v>
      </c>
      <c r="N119" s="203">
        <f t="shared" si="300"/>
        <v>0</v>
      </c>
      <c r="O119" s="203">
        <f t="shared" si="300"/>
        <v>0</v>
      </c>
      <c r="P119" s="203">
        <f t="shared" si="300"/>
        <v>0</v>
      </c>
      <c r="Q119" s="203">
        <f t="shared" si="300"/>
        <v>0</v>
      </c>
      <c r="R119" s="203">
        <f t="shared" si="300"/>
        <v>0</v>
      </c>
      <c r="S119" s="203">
        <f t="shared" si="300"/>
        <v>0</v>
      </c>
      <c r="T119" s="203">
        <f t="shared" si="300"/>
        <v>0</v>
      </c>
      <c r="U119" s="203">
        <f t="shared" si="300"/>
        <v>0</v>
      </c>
      <c r="V119" s="203">
        <f t="shared" si="300"/>
        <v>4700.3236300000017</v>
      </c>
      <c r="W119" s="203">
        <f t="shared" si="300"/>
        <v>4358.7368200000001</v>
      </c>
      <c r="X119" s="203">
        <f t="shared" si="300"/>
        <v>227.65321999999998</v>
      </c>
      <c r="Y119" s="203">
        <f t="shared" si="300"/>
        <v>24.438960000000002</v>
      </c>
      <c r="Z119" s="203">
        <f t="shared" si="300"/>
        <v>89.494630000000001</v>
      </c>
    </row>
    <row r="120" spans="1:32" hidden="1" x14ac:dyDescent="0.25">
      <c r="B120" s="369"/>
      <c r="C120" s="203">
        <f>C119-C117</f>
        <v>0</v>
      </c>
      <c r="D120" s="203">
        <f t="shared" ref="D120:Z120" si="301">D119-D117</f>
        <v>0</v>
      </c>
      <c r="E120" s="231">
        <f t="shared" si="301"/>
        <v>0</v>
      </c>
      <c r="F120" s="231">
        <f t="shared" si="301"/>
        <v>0</v>
      </c>
      <c r="G120" s="231">
        <f t="shared" si="301"/>
        <v>0</v>
      </c>
      <c r="H120" s="231">
        <f t="shared" si="301"/>
        <v>0</v>
      </c>
      <c r="I120" s="231">
        <f t="shared" si="301"/>
        <v>0</v>
      </c>
      <c r="J120" s="231">
        <f t="shared" si="301"/>
        <v>0</v>
      </c>
      <c r="K120" s="231">
        <f t="shared" si="301"/>
        <v>0</v>
      </c>
      <c r="L120" s="231">
        <f t="shared" si="301"/>
        <v>0</v>
      </c>
      <c r="M120" s="231">
        <f t="shared" si="301"/>
        <v>0</v>
      </c>
      <c r="N120" s="231">
        <f t="shared" si="301"/>
        <v>0</v>
      </c>
      <c r="O120" s="231">
        <f t="shared" si="301"/>
        <v>0</v>
      </c>
      <c r="P120" s="231">
        <f t="shared" si="301"/>
        <v>0</v>
      </c>
      <c r="Q120" s="231">
        <f t="shared" si="301"/>
        <v>0</v>
      </c>
      <c r="R120" s="231">
        <f t="shared" si="301"/>
        <v>0</v>
      </c>
      <c r="S120" s="231">
        <f t="shared" si="301"/>
        <v>0</v>
      </c>
      <c r="T120" s="231">
        <f t="shared" si="301"/>
        <v>0</v>
      </c>
      <c r="U120" s="231">
        <f t="shared" si="301"/>
        <v>0</v>
      </c>
      <c r="V120" s="231">
        <f t="shared" si="301"/>
        <v>0</v>
      </c>
      <c r="W120" s="231">
        <f t="shared" si="301"/>
        <v>0</v>
      </c>
      <c r="X120" s="231">
        <f t="shared" si="301"/>
        <v>0</v>
      </c>
      <c r="Y120" s="231">
        <f t="shared" si="301"/>
        <v>0</v>
      </c>
      <c r="Z120" s="231">
        <f t="shared" si="301"/>
        <v>0</v>
      </c>
    </row>
    <row r="121" spans="1:32" hidden="1" x14ac:dyDescent="0.25">
      <c r="B121" s="218"/>
      <c r="C121" s="203"/>
      <c r="D121" s="203"/>
      <c r="E121" s="203"/>
      <c r="F121" s="203"/>
      <c r="G121" s="203"/>
      <c r="H121" s="203"/>
      <c r="I121" s="203"/>
      <c r="J121" s="203"/>
      <c r="K121" s="203"/>
      <c r="L121" s="203"/>
      <c r="M121" s="203"/>
      <c r="N121" s="203"/>
      <c r="O121" s="203"/>
      <c r="P121" s="203"/>
      <c r="Q121" s="203"/>
      <c r="R121" s="203"/>
      <c r="S121" s="203"/>
      <c r="T121" s="203"/>
      <c r="U121" s="203"/>
      <c r="V121" s="203"/>
      <c r="W121" s="203"/>
      <c r="X121" s="203"/>
      <c r="Y121" s="203"/>
      <c r="Z121" s="203"/>
    </row>
    <row r="122" spans="1:32" hidden="1" x14ac:dyDescent="0.25">
      <c r="B122" s="308" t="s">
        <v>423</v>
      </c>
      <c r="C122" s="123">
        <v>4700.3236300000008</v>
      </c>
      <c r="D122" s="117">
        <v>4358.7368200000001</v>
      </c>
      <c r="E122" s="117">
        <v>227.65321999999998</v>
      </c>
      <c r="F122" s="117">
        <v>24.438960000000002</v>
      </c>
      <c r="G122" s="117">
        <v>89.494630000000001</v>
      </c>
      <c r="H122" s="117">
        <v>0</v>
      </c>
    </row>
    <row r="123" spans="1:32" hidden="1" x14ac:dyDescent="0.25">
      <c r="B123" s="308"/>
      <c r="C123" s="123">
        <f>C117-C122</f>
        <v>0</v>
      </c>
      <c r="D123" s="123">
        <f t="shared" ref="D123:H123" si="302">D117-D122</f>
        <v>0</v>
      </c>
      <c r="E123" s="232">
        <f t="shared" si="302"/>
        <v>0</v>
      </c>
      <c r="F123" s="232">
        <f t="shared" si="302"/>
        <v>0</v>
      </c>
      <c r="G123" s="232">
        <f t="shared" si="302"/>
        <v>0</v>
      </c>
      <c r="H123" s="232">
        <f t="shared" si="302"/>
        <v>0</v>
      </c>
      <c r="L123" s="15"/>
      <c r="M123" s="15"/>
    </row>
    <row r="124" spans="1:32" s="15" customFormat="1" x14ac:dyDescent="0.25">
      <c r="A124" s="1"/>
      <c r="B124" s="1"/>
      <c r="C124" s="123">
        <f>I117</f>
        <v>0</v>
      </c>
      <c r="D124" s="123">
        <f>L117</f>
        <v>0</v>
      </c>
      <c r="E124" s="123">
        <f>N117</f>
        <v>0</v>
      </c>
      <c r="F124" s="123">
        <f>P117</f>
        <v>0</v>
      </c>
      <c r="G124" s="123">
        <f>R117</f>
        <v>0</v>
      </c>
      <c r="H124" s="123">
        <f>T117</f>
        <v>0</v>
      </c>
      <c r="I124" s="15">
        <f t="shared" ref="I124" si="303">X118</f>
        <v>0</v>
      </c>
      <c r="L124" s="15">
        <f>Y118</f>
        <v>0</v>
      </c>
      <c r="N124" s="1"/>
      <c r="O124" s="1"/>
      <c r="P124" s="1"/>
      <c r="Q124" s="1"/>
      <c r="R124" s="1"/>
      <c r="S124" s="1"/>
      <c r="T124" s="1"/>
      <c r="U124" s="1"/>
      <c r="V124" s="123"/>
      <c r="W124" s="117"/>
      <c r="X124" s="117"/>
      <c r="Y124" s="117"/>
      <c r="Z124" s="117"/>
      <c r="AA124" s="117"/>
      <c r="AB124" s="1"/>
      <c r="AC124" s="1"/>
      <c r="AD124" s="1"/>
      <c r="AE124" s="1"/>
      <c r="AF124" s="1"/>
    </row>
    <row r="125" spans="1:32" s="15" customFormat="1" x14ac:dyDescent="0.25">
      <c r="A125" s="1"/>
      <c r="B125" s="1"/>
      <c r="C125" s="123"/>
      <c r="D125" s="117"/>
      <c r="E125" s="117"/>
      <c r="F125" s="117"/>
      <c r="G125" s="117"/>
      <c r="H125" s="117"/>
      <c r="I125" s="1"/>
      <c r="J125" s="1"/>
      <c r="K125" s="1"/>
      <c r="L125" s="1"/>
      <c r="M125" s="1"/>
      <c r="N125" s="1"/>
      <c r="O125" s="1"/>
      <c r="P125" s="1"/>
      <c r="Q125" s="1"/>
      <c r="R125" s="1"/>
      <c r="S125" s="1"/>
      <c r="T125" s="1"/>
      <c r="U125" s="1"/>
      <c r="V125" s="123"/>
      <c r="W125" s="117"/>
      <c r="X125" s="117"/>
      <c r="Y125" s="117"/>
      <c r="Z125" s="117"/>
      <c r="AA125" s="117"/>
      <c r="AB125" s="1"/>
      <c r="AC125" s="1"/>
      <c r="AD125" s="1"/>
      <c r="AE125" s="1"/>
      <c r="AF125" s="1"/>
    </row>
    <row r="126" spans="1:32" s="15" customFormat="1" x14ac:dyDescent="0.25">
      <c r="A126" s="1"/>
      <c r="B126" s="1"/>
      <c r="C126" s="123"/>
      <c r="D126" s="117"/>
      <c r="E126" s="117"/>
      <c r="F126" s="117"/>
      <c r="G126" s="117"/>
      <c r="H126" s="117"/>
      <c r="L126" s="1"/>
      <c r="M126" s="1"/>
      <c r="N126" s="1"/>
      <c r="O126" s="1"/>
      <c r="P126" s="1"/>
      <c r="Q126" s="1"/>
      <c r="R126" s="1"/>
      <c r="S126" s="1"/>
      <c r="T126" s="1"/>
      <c r="U126" s="1"/>
      <c r="V126" s="123"/>
      <c r="W126" s="117"/>
      <c r="X126" s="117"/>
      <c r="Y126" s="117"/>
      <c r="Z126" s="117"/>
      <c r="AA126" s="117"/>
      <c r="AB126" s="1"/>
      <c r="AC126" s="1"/>
      <c r="AD126" s="1"/>
      <c r="AE126" s="1"/>
      <c r="AF126" s="1"/>
    </row>
    <row r="127" spans="1:32" s="15" customFormat="1" x14ac:dyDescent="0.25">
      <c r="A127" s="1"/>
      <c r="B127" s="1"/>
      <c r="C127" s="123"/>
      <c r="D127" s="117"/>
      <c r="E127" s="117"/>
      <c r="F127" s="117"/>
      <c r="G127" s="117"/>
      <c r="H127" s="117"/>
      <c r="L127" s="1"/>
      <c r="M127" s="1"/>
      <c r="N127" s="1"/>
      <c r="O127" s="1"/>
      <c r="P127" s="1"/>
      <c r="Q127" s="1"/>
      <c r="R127" s="1"/>
      <c r="S127" s="1"/>
      <c r="T127" s="1"/>
      <c r="U127" s="1"/>
      <c r="V127" s="123"/>
      <c r="W127" s="117"/>
      <c r="X127" s="117"/>
      <c r="Y127" s="117"/>
      <c r="Z127" s="117"/>
      <c r="AA127" s="117"/>
      <c r="AB127" s="1"/>
      <c r="AC127" s="1"/>
      <c r="AD127" s="1"/>
      <c r="AE127" s="1"/>
      <c r="AF127" s="1"/>
    </row>
    <row r="128" spans="1:32" s="15" customFormat="1" x14ac:dyDescent="0.25">
      <c r="A128" s="1"/>
      <c r="B128" s="1"/>
      <c r="C128" s="123"/>
      <c r="D128" s="117"/>
      <c r="E128" s="117"/>
      <c r="F128" s="117"/>
      <c r="G128" s="117"/>
      <c r="H128" s="117"/>
      <c r="L128" s="1"/>
      <c r="M128" s="1"/>
      <c r="N128" s="1"/>
      <c r="O128" s="1"/>
      <c r="P128" s="1"/>
      <c r="Q128" s="1"/>
      <c r="R128" s="1"/>
      <c r="S128" s="1"/>
      <c r="T128" s="1"/>
      <c r="U128" s="1"/>
      <c r="V128" s="123"/>
      <c r="W128" s="117"/>
      <c r="X128" s="117"/>
      <c r="Y128" s="117"/>
      <c r="Z128" s="117"/>
      <c r="AA128" s="117"/>
      <c r="AB128" s="1"/>
      <c r="AC128" s="1"/>
      <c r="AD128" s="1"/>
      <c r="AE128" s="1"/>
      <c r="AF128" s="1"/>
    </row>
    <row r="129" spans="1:32" s="15" customFormat="1" x14ac:dyDescent="0.25">
      <c r="A129" s="1"/>
      <c r="B129" s="1"/>
      <c r="C129" s="123"/>
      <c r="D129" s="117"/>
      <c r="E129" s="117"/>
      <c r="F129" s="117"/>
      <c r="G129" s="117"/>
      <c r="H129" s="117"/>
      <c r="L129" s="1"/>
      <c r="M129" s="1"/>
      <c r="N129" s="1"/>
      <c r="O129" s="1"/>
      <c r="P129" s="1"/>
      <c r="Q129" s="1"/>
      <c r="R129" s="1"/>
      <c r="S129" s="1"/>
      <c r="T129" s="1"/>
      <c r="U129" s="1"/>
      <c r="V129" s="123"/>
      <c r="W129" s="117"/>
      <c r="X129" s="117"/>
      <c r="Y129" s="117"/>
      <c r="Z129" s="117"/>
      <c r="AA129" s="117"/>
      <c r="AB129" s="1"/>
      <c r="AC129" s="1"/>
      <c r="AD129" s="1"/>
      <c r="AE129" s="1"/>
      <c r="AF129" s="1"/>
    </row>
    <row r="130" spans="1:32" s="15" customFormat="1" x14ac:dyDescent="0.25">
      <c r="A130" s="1"/>
      <c r="B130" s="1"/>
      <c r="C130" s="123"/>
      <c r="D130" s="117"/>
      <c r="E130" s="117"/>
      <c r="F130" s="117"/>
      <c r="G130" s="117"/>
      <c r="H130" s="117"/>
      <c r="L130" s="1"/>
      <c r="M130" s="1"/>
      <c r="N130" s="1"/>
      <c r="O130" s="1"/>
      <c r="P130" s="1"/>
      <c r="Q130" s="1"/>
      <c r="R130" s="1"/>
      <c r="S130" s="1"/>
      <c r="T130" s="1"/>
      <c r="U130" s="1"/>
      <c r="V130" s="123"/>
      <c r="W130" s="117"/>
      <c r="X130" s="117"/>
      <c r="Y130" s="117"/>
      <c r="Z130" s="117"/>
      <c r="AA130" s="117"/>
      <c r="AB130" s="1"/>
      <c r="AC130" s="1"/>
      <c r="AD130" s="1"/>
      <c r="AE130" s="1"/>
      <c r="AF130" s="1"/>
    </row>
    <row r="131" spans="1:32" s="15" customFormat="1" x14ac:dyDescent="0.25">
      <c r="A131" s="1"/>
      <c r="B131" s="1"/>
      <c r="C131" s="123"/>
      <c r="D131" s="117"/>
      <c r="E131" s="117"/>
      <c r="F131" s="117"/>
      <c r="G131" s="117"/>
      <c r="H131" s="117"/>
      <c r="L131" s="1"/>
      <c r="M131" s="1"/>
      <c r="N131" s="1"/>
      <c r="O131" s="1"/>
      <c r="P131" s="1"/>
      <c r="Q131" s="1"/>
      <c r="R131" s="1"/>
      <c r="S131" s="1"/>
      <c r="T131" s="1"/>
      <c r="U131" s="1"/>
      <c r="V131" s="123"/>
      <c r="W131" s="117"/>
      <c r="X131" s="117"/>
      <c r="Y131" s="117"/>
      <c r="Z131" s="117"/>
      <c r="AA131" s="117"/>
      <c r="AB131" s="1"/>
      <c r="AC131" s="1"/>
      <c r="AD131" s="1"/>
      <c r="AE131" s="1"/>
      <c r="AF131" s="1"/>
    </row>
    <row r="132" spans="1:32" s="15" customFormat="1" x14ac:dyDescent="0.25">
      <c r="A132" s="1"/>
      <c r="B132" s="1"/>
      <c r="C132" s="123"/>
      <c r="D132" s="117"/>
      <c r="E132" s="117"/>
      <c r="F132" s="117"/>
      <c r="G132" s="117"/>
      <c r="H132" s="117"/>
      <c r="L132" s="1"/>
      <c r="M132" s="1"/>
      <c r="N132" s="1"/>
      <c r="O132" s="1"/>
      <c r="P132" s="1"/>
      <c r="Q132" s="1"/>
      <c r="R132" s="1"/>
      <c r="S132" s="1"/>
      <c r="T132" s="1"/>
      <c r="U132" s="1"/>
      <c r="V132" s="123"/>
      <c r="W132" s="117"/>
      <c r="X132" s="117"/>
      <c r="Y132" s="117"/>
      <c r="Z132" s="117"/>
      <c r="AA132" s="117"/>
      <c r="AB132" s="1"/>
      <c r="AC132" s="1"/>
      <c r="AD132" s="1"/>
      <c r="AE132" s="1"/>
      <c r="AF132" s="1"/>
    </row>
    <row r="133" spans="1:32" s="15" customFormat="1" x14ac:dyDescent="0.25">
      <c r="A133" s="1"/>
      <c r="B133" s="1"/>
      <c r="C133" s="123"/>
      <c r="D133" s="117"/>
      <c r="E133" s="117"/>
      <c r="F133" s="117"/>
      <c r="G133" s="117"/>
      <c r="H133" s="117"/>
      <c r="L133" s="1"/>
      <c r="M133" s="1"/>
      <c r="N133" s="1"/>
      <c r="O133" s="1"/>
      <c r="P133" s="1"/>
      <c r="Q133" s="1"/>
      <c r="R133" s="1"/>
      <c r="S133" s="1"/>
      <c r="T133" s="1"/>
      <c r="U133" s="1"/>
      <c r="V133" s="123"/>
      <c r="W133" s="117"/>
      <c r="X133" s="117"/>
      <c r="Y133" s="117"/>
      <c r="Z133" s="117"/>
      <c r="AA133" s="117"/>
      <c r="AB133" s="1"/>
      <c r="AC133" s="1"/>
      <c r="AD133" s="1"/>
      <c r="AE133" s="1"/>
      <c r="AF133" s="1"/>
    </row>
    <row r="134" spans="1:32" s="15" customFormat="1" x14ac:dyDescent="0.25">
      <c r="A134" s="1"/>
      <c r="B134" s="1"/>
      <c r="C134" s="123"/>
      <c r="D134" s="117"/>
      <c r="E134" s="117"/>
      <c r="F134" s="117"/>
      <c r="G134" s="117"/>
      <c r="H134" s="117"/>
      <c r="L134" s="1"/>
      <c r="M134" s="1"/>
      <c r="N134" s="1"/>
      <c r="O134" s="1"/>
      <c r="P134" s="1"/>
      <c r="Q134" s="1"/>
      <c r="R134" s="1"/>
      <c r="S134" s="1"/>
      <c r="T134" s="1"/>
      <c r="U134" s="1"/>
      <c r="V134" s="123"/>
      <c r="W134" s="117"/>
      <c r="X134" s="117"/>
      <c r="Y134" s="117"/>
      <c r="Z134" s="117"/>
      <c r="AA134" s="117"/>
      <c r="AB134" s="1"/>
      <c r="AC134" s="1"/>
      <c r="AD134" s="1"/>
      <c r="AE134" s="1"/>
      <c r="AF134" s="1"/>
    </row>
    <row r="135" spans="1:32" s="15" customFormat="1" x14ac:dyDescent="0.25">
      <c r="A135" s="1"/>
      <c r="B135" s="1"/>
      <c r="C135" s="123"/>
      <c r="D135" s="117"/>
      <c r="E135" s="117"/>
      <c r="F135" s="117"/>
      <c r="G135" s="117"/>
      <c r="H135" s="117"/>
      <c r="L135" s="1"/>
      <c r="M135" s="1"/>
      <c r="N135" s="1"/>
      <c r="O135" s="1"/>
      <c r="P135" s="1"/>
      <c r="Q135" s="1"/>
      <c r="R135" s="1"/>
      <c r="S135" s="1"/>
      <c r="T135" s="1"/>
      <c r="U135" s="1"/>
      <c r="V135" s="123"/>
      <c r="W135" s="117"/>
      <c r="X135" s="117"/>
      <c r="Y135" s="117"/>
      <c r="Z135" s="117"/>
      <c r="AA135" s="117"/>
      <c r="AB135" s="1"/>
      <c r="AC135" s="1"/>
      <c r="AD135" s="1"/>
      <c r="AE135" s="1"/>
      <c r="AF135" s="1"/>
    </row>
    <row r="136" spans="1:32" s="15" customFormat="1" x14ac:dyDescent="0.25">
      <c r="A136" s="1"/>
      <c r="B136" s="1"/>
      <c r="C136" s="123"/>
      <c r="D136" s="117"/>
      <c r="E136" s="117"/>
      <c r="F136" s="117"/>
      <c r="G136" s="117"/>
      <c r="H136" s="117"/>
      <c r="L136" s="1"/>
      <c r="M136" s="1"/>
      <c r="N136" s="1"/>
      <c r="O136" s="1"/>
      <c r="P136" s="1"/>
      <c r="Q136" s="1"/>
      <c r="R136" s="1"/>
      <c r="S136" s="1"/>
      <c r="T136" s="1"/>
      <c r="U136" s="1"/>
      <c r="V136" s="123"/>
      <c r="W136" s="117"/>
      <c r="X136" s="117"/>
      <c r="Y136" s="117"/>
      <c r="Z136" s="117"/>
      <c r="AA136" s="117"/>
      <c r="AB136" s="1"/>
      <c r="AC136" s="1"/>
      <c r="AD136" s="1"/>
      <c r="AE136" s="1"/>
      <c r="AF136" s="1"/>
    </row>
    <row r="137" spans="1:32" s="15" customFormat="1" x14ac:dyDescent="0.25">
      <c r="A137" s="1"/>
      <c r="B137" s="1"/>
      <c r="C137" s="123"/>
      <c r="D137" s="117"/>
      <c r="E137" s="117"/>
      <c r="F137" s="117"/>
      <c r="G137" s="117"/>
      <c r="H137" s="117"/>
      <c r="L137" s="1"/>
      <c r="M137" s="1"/>
      <c r="N137" s="1"/>
      <c r="O137" s="1"/>
      <c r="P137" s="1"/>
      <c r="Q137" s="1"/>
      <c r="R137" s="1"/>
      <c r="S137" s="1"/>
      <c r="T137" s="1"/>
      <c r="U137" s="1"/>
      <c r="V137" s="123"/>
      <c r="W137" s="117"/>
      <c r="X137" s="117"/>
      <c r="Y137" s="117"/>
      <c r="Z137" s="117"/>
      <c r="AA137" s="117"/>
      <c r="AB137" s="1"/>
      <c r="AC137" s="1"/>
      <c r="AD137" s="1"/>
      <c r="AE137" s="1"/>
      <c r="AF137" s="1"/>
    </row>
    <row r="138" spans="1:32" s="15" customFormat="1" x14ac:dyDescent="0.25">
      <c r="A138" s="1"/>
      <c r="B138" s="1"/>
      <c r="C138" s="123"/>
      <c r="D138" s="117"/>
      <c r="E138" s="117"/>
      <c r="F138" s="117"/>
      <c r="G138" s="117"/>
      <c r="H138" s="117"/>
      <c r="L138" s="1"/>
      <c r="M138" s="1"/>
      <c r="N138" s="1"/>
      <c r="O138" s="1"/>
      <c r="P138" s="1"/>
      <c r="Q138" s="1"/>
      <c r="R138" s="1"/>
      <c r="S138" s="1"/>
      <c r="T138" s="1"/>
      <c r="U138" s="1"/>
      <c r="V138" s="123"/>
      <c r="W138" s="117"/>
      <c r="X138" s="117"/>
      <c r="Y138" s="117"/>
      <c r="Z138" s="117"/>
      <c r="AA138" s="117"/>
      <c r="AB138" s="1"/>
      <c r="AC138" s="1"/>
      <c r="AD138" s="1"/>
      <c r="AE138" s="1"/>
      <c r="AF138" s="1"/>
    </row>
    <row r="139" spans="1:32" s="15" customFormat="1" x14ac:dyDescent="0.25">
      <c r="A139" s="1"/>
      <c r="B139" s="1"/>
      <c r="C139" s="123"/>
      <c r="D139" s="117"/>
      <c r="E139" s="117"/>
      <c r="F139" s="117"/>
      <c r="G139" s="117"/>
      <c r="H139" s="117"/>
      <c r="L139" s="1"/>
      <c r="M139" s="1"/>
      <c r="N139" s="1"/>
      <c r="O139" s="1"/>
      <c r="P139" s="1"/>
      <c r="Q139" s="1"/>
      <c r="R139" s="1"/>
      <c r="S139" s="1"/>
      <c r="T139" s="1"/>
      <c r="U139" s="1"/>
      <c r="V139" s="123"/>
      <c r="W139" s="117"/>
      <c r="X139" s="117"/>
      <c r="Y139" s="117"/>
      <c r="Z139" s="117"/>
      <c r="AA139" s="117"/>
      <c r="AB139" s="1"/>
      <c r="AC139" s="1"/>
      <c r="AD139" s="1"/>
      <c r="AE139" s="1"/>
      <c r="AF139" s="1"/>
    </row>
    <row r="140" spans="1:32" s="15" customFormat="1" x14ac:dyDescent="0.25">
      <c r="A140" s="1"/>
      <c r="B140" s="1"/>
      <c r="C140" s="123"/>
      <c r="D140" s="117"/>
      <c r="E140" s="117"/>
      <c r="F140" s="117"/>
      <c r="G140" s="117"/>
      <c r="H140" s="117"/>
      <c r="L140" s="1"/>
      <c r="M140" s="1"/>
      <c r="N140" s="1"/>
      <c r="O140" s="1"/>
      <c r="P140" s="1"/>
      <c r="Q140" s="1"/>
      <c r="R140" s="1"/>
      <c r="S140" s="1"/>
      <c r="T140" s="1"/>
      <c r="U140" s="1"/>
      <c r="V140" s="123"/>
      <c r="W140" s="117"/>
      <c r="X140" s="117"/>
      <c r="Y140" s="117"/>
      <c r="Z140" s="117"/>
      <c r="AA140" s="117"/>
      <c r="AB140" s="1"/>
      <c r="AC140" s="1"/>
      <c r="AD140" s="1"/>
      <c r="AE140" s="1"/>
      <c r="AF140" s="1"/>
    </row>
    <row r="141" spans="1:32" s="15" customFormat="1" x14ac:dyDescent="0.25">
      <c r="A141" s="1"/>
      <c r="B141" s="1"/>
      <c r="C141" s="123"/>
      <c r="D141" s="117"/>
      <c r="E141" s="117"/>
      <c r="F141" s="117"/>
      <c r="G141" s="117"/>
      <c r="H141" s="117"/>
      <c r="L141" s="1"/>
      <c r="M141" s="1"/>
      <c r="N141" s="1"/>
      <c r="O141" s="1"/>
      <c r="P141" s="1"/>
      <c r="Q141" s="1"/>
      <c r="R141" s="1"/>
      <c r="S141" s="1"/>
      <c r="T141" s="1"/>
      <c r="U141" s="1"/>
      <c r="V141" s="123"/>
      <c r="W141" s="117"/>
      <c r="X141" s="117"/>
      <c r="Y141" s="117"/>
      <c r="Z141" s="117"/>
      <c r="AA141" s="117"/>
      <c r="AB141" s="1"/>
      <c r="AC141" s="1"/>
      <c r="AD141" s="1"/>
      <c r="AE141" s="1"/>
      <c r="AF141" s="1"/>
    </row>
    <row r="142" spans="1:32" s="15" customFormat="1" x14ac:dyDescent="0.25">
      <c r="A142" s="1"/>
      <c r="B142" s="1"/>
      <c r="C142" s="123"/>
      <c r="D142" s="117"/>
      <c r="E142" s="117"/>
      <c r="F142" s="117"/>
      <c r="G142" s="117"/>
      <c r="H142" s="117"/>
      <c r="L142" s="1"/>
      <c r="M142" s="1"/>
      <c r="N142" s="1"/>
      <c r="O142" s="1"/>
      <c r="P142" s="1"/>
      <c r="Q142" s="1"/>
      <c r="R142" s="1"/>
      <c r="S142" s="1"/>
      <c r="T142" s="1"/>
      <c r="U142" s="1"/>
      <c r="V142" s="123"/>
      <c r="W142" s="117"/>
      <c r="X142" s="117"/>
      <c r="Y142" s="117"/>
      <c r="Z142" s="117"/>
      <c r="AA142" s="117"/>
      <c r="AB142" s="1"/>
      <c r="AC142" s="1"/>
      <c r="AD142" s="1"/>
      <c r="AE142" s="1"/>
      <c r="AF142" s="1"/>
    </row>
    <row r="143" spans="1:32" s="15" customFormat="1" x14ac:dyDescent="0.25">
      <c r="A143" s="1"/>
      <c r="B143" s="1"/>
      <c r="C143" s="123"/>
      <c r="D143" s="117"/>
      <c r="E143" s="117"/>
      <c r="F143" s="117"/>
      <c r="G143" s="117"/>
      <c r="H143" s="117"/>
      <c r="L143" s="1"/>
      <c r="M143" s="1"/>
      <c r="N143" s="1"/>
      <c r="O143" s="1"/>
      <c r="P143" s="1"/>
      <c r="Q143" s="1"/>
      <c r="R143" s="1"/>
      <c r="S143" s="1"/>
      <c r="T143" s="1"/>
      <c r="U143" s="1"/>
      <c r="V143" s="123"/>
      <c r="W143" s="117"/>
      <c r="X143" s="117"/>
      <c r="Y143" s="117"/>
      <c r="Z143" s="117"/>
      <c r="AA143" s="117"/>
      <c r="AB143" s="1"/>
      <c r="AC143" s="1"/>
      <c r="AD143" s="1"/>
      <c r="AE143" s="1"/>
      <c r="AF143" s="1"/>
    </row>
    <row r="144" spans="1:32" s="15" customFormat="1" x14ac:dyDescent="0.25">
      <c r="A144" s="1"/>
      <c r="B144" s="1"/>
      <c r="C144" s="123"/>
      <c r="D144" s="117"/>
      <c r="E144" s="117"/>
      <c r="F144" s="117"/>
      <c r="G144" s="117"/>
      <c r="H144" s="117"/>
      <c r="L144" s="1"/>
      <c r="M144" s="1"/>
      <c r="N144" s="1"/>
      <c r="O144" s="1"/>
      <c r="P144" s="1"/>
      <c r="Q144" s="1"/>
      <c r="R144" s="1"/>
      <c r="S144" s="1"/>
      <c r="T144" s="1"/>
      <c r="U144" s="1"/>
      <c r="V144" s="123"/>
      <c r="W144" s="117"/>
      <c r="X144" s="117"/>
      <c r="Y144" s="117"/>
      <c r="Z144" s="117"/>
      <c r="AA144" s="117"/>
      <c r="AB144" s="1"/>
      <c r="AC144" s="1"/>
      <c r="AD144" s="1"/>
      <c r="AE144" s="1"/>
      <c r="AF144" s="1"/>
    </row>
    <row r="145" spans="1:32" s="15" customFormat="1" x14ac:dyDescent="0.25">
      <c r="A145" s="1"/>
      <c r="B145" s="1"/>
      <c r="C145" s="123"/>
      <c r="D145" s="117"/>
      <c r="E145" s="117"/>
      <c r="F145" s="117"/>
      <c r="G145" s="117"/>
      <c r="H145" s="117"/>
      <c r="L145" s="1"/>
      <c r="M145" s="1"/>
      <c r="N145" s="1"/>
      <c r="O145" s="1"/>
      <c r="P145" s="1"/>
      <c r="Q145" s="1"/>
      <c r="R145" s="1"/>
      <c r="S145" s="1"/>
      <c r="T145" s="1"/>
      <c r="U145" s="1"/>
      <c r="V145" s="123"/>
      <c r="W145" s="117"/>
      <c r="X145" s="117"/>
      <c r="Y145" s="117"/>
      <c r="Z145" s="117"/>
      <c r="AA145" s="117"/>
      <c r="AB145" s="1"/>
      <c r="AC145" s="1"/>
      <c r="AD145" s="1"/>
      <c r="AE145" s="1"/>
      <c r="AF145" s="1"/>
    </row>
    <row r="146" spans="1:32" s="15" customFormat="1" x14ac:dyDescent="0.25">
      <c r="A146" s="1"/>
      <c r="B146" s="1"/>
      <c r="C146" s="123"/>
      <c r="D146" s="117"/>
      <c r="E146" s="117"/>
      <c r="F146" s="117"/>
      <c r="G146" s="117"/>
      <c r="H146" s="117"/>
      <c r="L146" s="1"/>
      <c r="M146" s="1"/>
      <c r="N146" s="1"/>
      <c r="O146" s="1"/>
      <c r="P146" s="1"/>
      <c r="Q146" s="1"/>
      <c r="R146" s="1"/>
      <c r="S146" s="1"/>
      <c r="T146" s="1"/>
      <c r="U146" s="1"/>
      <c r="V146" s="123"/>
      <c r="W146" s="117"/>
      <c r="X146" s="117"/>
      <c r="Y146" s="117"/>
      <c r="Z146" s="117"/>
      <c r="AA146" s="117"/>
      <c r="AB146" s="1"/>
      <c r="AC146" s="1"/>
      <c r="AD146" s="1"/>
      <c r="AE146" s="1"/>
      <c r="AF146" s="1"/>
    </row>
    <row r="147" spans="1:32" s="15" customFormat="1" x14ac:dyDescent="0.25">
      <c r="A147" s="1"/>
      <c r="B147" s="1"/>
      <c r="C147" s="123"/>
      <c r="D147" s="117"/>
      <c r="E147" s="117"/>
      <c r="F147" s="117"/>
      <c r="G147" s="117"/>
      <c r="H147" s="117"/>
      <c r="L147" s="1"/>
      <c r="M147" s="1"/>
      <c r="N147" s="1"/>
      <c r="O147" s="1"/>
      <c r="P147" s="1"/>
      <c r="Q147" s="1"/>
      <c r="R147" s="1"/>
      <c r="S147" s="1"/>
      <c r="T147" s="1"/>
      <c r="U147" s="1"/>
      <c r="V147" s="123"/>
      <c r="W147" s="117"/>
      <c r="X147" s="117"/>
      <c r="Y147" s="117"/>
      <c r="Z147" s="117"/>
      <c r="AA147" s="117"/>
      <c r="AB147" s="1"/>
      <c r="AC147" s="1"/>
      <c r="AD147" s="1"/>
      <c r="AE147" s="1"/>
      <c r="AF147" s="1"/>
    </row>
    <row r="148" spans="1:32" s="15" customFormat="1" x14ac:dyDescent="0.25">
      <c r="A148" s="1"/>
      <c r="B148" s="1"/>
      <c r="C148" s="123"/>
      <c r="D148" s="117"/>
      <c r="E148" s="117"/>
      <c r="F148" s="117"/>
      <c r="G148" s="117"/>
      <c r="H148" s="117"/>
      <c r="L148" s="1"/>
      <c r="M148" s="1"/>
      <c r="N148" s="1"/>
      <c r="O148" s="1"/>
      <c r="P148" s="1"/>
      <c r="Q148" s="1"/>
      <c r="R148" s="1"/>
      <c r="S148" s="1"/>
      <c r="T148" s="1"/>
      <c r="U148" s="1"/>
      <c r="V148" s="123"/>
      <c r="W148" s="117"/>
      <c r="X148" s="117"/>
      <c r="Y148" s="117"/>
      <c r="Z148" s="117"/>
      <c r="AA148" s="117"/>
      <c r="AB148" s="1"/>
      <c r="AC148" s="1"/>
      <c r="AD148" s="1"/>
      <c r="AE148" s="1"/>
      <c r="AF148" s="1"/>
    </row>
    <row r="149" spans="1:32" s="15" customFormat="1" x14ac:dyDescent="0.25">
      <c r="A149" s="1"/>
      <c r="B149" s="1"/>
      <c r="C149" s="123"/>
      <c r="D149" s="117"/>
      <c r="E149" s="117"/>
      <c r="F149" s="117"/>
      <c r="G149" s="117"/>
      <c r="H149" s="117"/>
      <c r="L149" s="1"/>
      <c r="M149" s="1"/>
      <c r="N149" s="1"/>
      <c r="O149" s="1"/>
      <c r="P149" s="1"/>
      <c r="Q149" s="1"/>
      <c r="R149" s="1"/>
      <c r="S149" s="1"/>
      <c r="T149" s="1"/>
      <c r="U149" s="1"/>
      <c r="V149" s="123"/>
      <c r="W149" s="117"/>
      <c r="X149" s="117"/>
      <c r="Y149" s="117"/>
      <c r="Z149" s="117"/>
      <c r="AA149" s="117"/>
      <c r="AB149" s="1"/>
      <c r="AC149" s="1"/>
      <c r="AD149" s="1"/>
      <c r="AE149" s="1"/>
      <c r="AF149" s="1"/>
    </row>
    <row r="150" spans="1:32" s="15" customFormat="1" x14ac:dyDescent="0.25">
      <c r="A150" s="1"/>
      <c r="B150" s="1"/>
      <c r="C150" s="123"/>
      <c r="D150" s="117"/>
      <c r="E150" s="117"/>
      <c r="F150" s="117"/>
      <c r="G150" s="117"/>
      <c r="H150" s="117"/>
      <c r="L150" s="1"/>
      <c r="M150" s="1"/>
      <c r="N150" s="1"/>
      <c r="O150" s="1"/>
      <c r="P150" s="1"/>
      <c r="Q150" s="1"/>
      <c r="R150" s="1"/>
      <c r="S150" s="1"/>
      <c r="T150" s="1"/>
      <c r="U150" s="1"/>
      <c r="V150" s="123"/>
      <c r="W150" s="117"/>
      <c r="X150" s="117"/>
      <c r="Y150" s="117"/>
      <c r="Z150" s="117"/>
      <c r="AA150" s="117"/>
      <c r="AB150" s="1"/>
      <c r="AC150" s="1"/>
      <c r="AD150" s="1"/>
      <c r="AE150" s="1"/>
      <c r="AF150" s="1"/>
    </row>
    <row r="151" spans="1:32" s="15" customFormat="1" x14ac:dyDescent="0.25">
      <c r="A151" s="1"/>
      <c r="B151" s="1"/>
      <c r="C151" s="123"/>
      <c r="D151" s="117"/>
      <c r="E151" s="117"/>
      <c r="F151" s="117"/>
      <c r="G151" s="117"/>
      <c r="H151" s="117"/>
      <c r="L151" s="1"/>
      <c r="M151" s="1"/>
      <c r="N151" s="1"/>
      <c r="O151" s="1"/>
      <c r="P151" s="1"/>
      <c r="Q151" s="1"/>
      <c r="R151" s="1"/>
      <c r="S151" s="1"/>
      <c r="T151" s="1"/>
      <c r="U151" s="1"/>
      <c r="V151" s="123"/>
      <c r="W151" s="117"/>
      <c r="X151" s="117"/>
      <c r="Y151" s="117"/>
      <c r="Z151" s="117"/>
      <c r="AA151" s="117"/>
      <c r="AB151" s="1"/>
      <c r="AC151" s="1"/>
      <c r="AD151" s="1"/>
      <c r="AE151" s="1"/>
      <c r="AF151" s="1"/>
    </row>
    <row r="152" spans="1:32" s="15" customFormat="1" x14ac:dyDescent="0.25">
      <c r="A152" s="1"/>
      <c r="B152" s="1"/>
      <c r="C152" s="123"/>
      <c r="D152" s="117"/>
      <c r="E152" s="117"/>
      <c r="F152" s="117"/>
      <c r="G152" s="117"/>
      <c r="H152" s="117"/>
      <c r="L152" s="1"/>
      <c r="M152" s="1"/>
      <c r="N152" s="1"/>
      <c r="O152" s="1"/>
      <c r="P152" s="1"/>
      <c r="Q152" s="1"/>
      <c r="R152" s="1"/>
      <c r="S152" s="1"/>
      <c r="T152" s="1"/>
      <c r="U152" s="1"/>
      <c r="V152" s="123"/>
      <c r="W152" s="117"/>
      <c r="X152" s="117"/>
      <c r="Y152" s="117"/>
      <c r="Z152" s="117"/>
      <c r="AA152" s="117"/>
      <c r="AB152" s="1"/>
      <c r="AC152" s="1"/>
      <c r="AD152" s="1"/>
      <c r="AE152" s="1"/>
      <c r="AF152" s="1"/>
    </row>
    <row r="153" spans="1:32" s="15" customFormat="1" x14ac:dyDescent="0.25">
      <c r="A153" s="1"/>
      <c r="B153" s="1"/>
      <c r="C153" s="123"/>
      <c r="D153" s="117"/>
      <c r="E153" s="117"/>
      <c r="F153" s="117"/>
      <c r="G153" s="117"/>
      <c r="H153" s="117"/>
      <c r="L153" s="1"/>
      <c r="M153" s="1"/>
      <c r="N153" s="1"/>
      <c r="O153" s="1"/>
      <c r="P153" s="1"/>
      <c r="Q153" s="1"/>
      <c r="R153" s="1"/>
      <c r="S153" s="1"/>
      <c r="T153" s="1"/>
      <c r="U153" s="1"/>
      <c r="V153" s="123"/>
      <c r="W153" s="117"/>
      <c r="X153" s="117"/>
      <c r="Y153" s="117"/>
      <c r="Z153" s="117"/>
      <c r="AA153" s="117"/>
      <c r="AB153" s="1"/>
      <c r="AC153" s="1"/>
      <c r="AD153" s="1"/>
      <c r="AE153" s="1"/>
      <c r="AF153" s="1"/>
    </row>
    <row r="154" spans="1:32" s="15" customFormat="1" x14ac:dyDescent="0.25">
      <c r="A154" s="1"/>
      <c r="B154" s="1"/>
      <c r="C154" s="123"/>
      <c r="D154" s="117"/>
      <c r="E154" s="117"/>
      <c r="F154" s="117"/>
      <c r="G154" s="117"/>
      <c r="H154" s="117"/>
      <c r="L154" s="1"/>
      <c r="M154" s="1"/>
      <c r="N154" s="1"/>
      <c r="O154" s="1"/>
      <c r="P154" s="1"/>
      <c r="Q154" s="1"/>
      <c r="R154" s="1"/>
      <c r="S154" s="1"/>
      <c r="T154" s="1"/>
      <c r="U154" s="1"/>
      <c r="V154" s="123"/>
      <c r="W154" s="117"/>
      <c r="X154" s="117"/>
      <c r="Y154" s="117"/>
      <c r="Z154" s="117"/>
      <c r="AA154" s="117"/>
      <c r="AB154" s="1"/>
      <c r="AC154" s="1"/>
      <c r="AD154" s="1"/>
      <c r="AE154" s="1"/>
      <c r="AF154" s="1"/>
    </row>
    <row r="155" spans="1:32" s="15" customFormat="1" x14ac:dyDescent="0.25">
      <c r="A155" s="1"/>
      <c r="B155" s="1"/>
      <c r="C155" s="123"/>
      <c r="D155" s="117"/>
      <c r="E155" s="117"/>
      <c r="F155" s="117"/>
      <c r="G155" s="117"/>
      <c r="H155" s="117"/>
      <c r="L155" s="1"/>
      <c r="M155" s="1"/>
      <c r="N155" s="1"/>
      <c r="O155" s="1"/>
      <c r="P155" s="1"/>
      <c r="Q155" s="1"/>
      <c r="R155" s="1"/>
      <c r="S155" s="1"/>
      <c r="T155" s="1"/>
      <c r="U155" s="1"/>
      <c r="V155" s="123"/>
      <c r="W155" s="117"/>
      <c r="X155" s="117"/>
      <c r="Y155" s="117"/>
      <c r="Z155" s="117"/>
      <c r="AA155" s="117"/>
      <c r="AB155" s="1"/>
      <c r="AC155" s="1"/>
      <c r="AD155" s="1"/>
      <c r="AE155" s="1"/>
      <c r="AF155" s="1"/>
    </row>
    <row r="156" spans="1:32" s="15" customFormat="1" x14ac:dyDescent="0.25">
      <c r="A156" s="1"/>
      <c r="B156" s="1"/>
      <c r="C156" s="123"/>
      <c r="D156" s="117"/>
      <c r="E156" s="117"/>
      <c r="F156" s="117"/>
      <c r="G156" s="117"/>
      <c r="H156" s="117"/>
      <c r="L156" s="1"/>
      <c r="M156" s="1"/>
      <c r="N156" s="1"/>
      <c r="O156" s="1"/>
      <c r="P156" s="1"/>
      <c r="Q156" s="1"/>
      <c r="R156" s="1"/>
      <c r="S156" s="1"/>
      <c r="T156" s="1"/>
      <c r="U156" s="1"/>
      <c r="V156" s="123"/>
      <c r="W156" s="117"/>
      <c r="X156" s="117"/>
      <c r="Y156" s="117"/>
      <c r="Z156" s="117"/>
      <c r="AA156" s="117"/>
      <c r="AB156" s="1"/>
      <c r="AC156" s="1"/>
      <c r="AD156" s="1"/>
      <c r="AE156" s="1"/>
      <c r="AF156" s="1"/>
    </row>
    <row r="157" spans="1:32" s="15" customFormat="1" x14ac:dyDescent="0.25">
      <c r="A157" s="1"/>
      <c r="B157" s="1"/>
      <c r="C157" s="123"/>
      <c r="D157" s="117"/>
      <c r="E157" s="117"/>
      <c r="F157" s="117"/>
      <c r="G157" s="117"/>
      <c r="H157" s="117"/>
      <c r="L157" s="1"/>
      <c r="M157" s="1"/>
      <c r="N157" s="1"/>
      <c r="O157" s="1"/>
      <c r="P157" s="1"/>
      <c r="Q157" s="1"/>
      <c r="R157" s="1"/>
      <c r="S157" s="1"/>
      <c r="T157" s="1"/>
      <c r="U157" s="1"/>
      <c r="V157" s="123"/>
      <c r="W157" s="117"/>
      <c r="X157" s="117"/>
      <c r="Y157" s="117"/>
      <c r="Z157" s="117"/>
      <c r="AA157" s="117"/>
      <c r="AB157" s="1"/>
      <c r="AC157" s="1"/>
      <c r="AD157" s="1"/>
      <c r="AE157" s="1"/>
      <c r="AF157" s="1"/>
    </row>
    <row r="158" spans="1:32" s="15" customFormat="1" x14ac:dyDescent="0.25">
      <c r="A158" s="1"/>
      <c r="B158" s="1"/>
      <c r="C158" s="123"/>
      <c r="D158" s="117"/>
      <c r="E158" s="117"/>
      <c r="F158" s="117"/>
      <c r="G158" s="117"/>
      <c r="H158" s="117"/>
      <c r="L158" s="1"/>
      <c r="M158" s="1"/>
      <c r="N158" s="1"/>
      <c r="O158" s="1"/>
      <c r="P158" s="1"/>
      <c r="Q158" s="1"/>
      <c r="R158" s="1"/>
      <c r="S158" s="1"/>
      <c r="T158" s="1"/>
      <c r="U158" s="1"/>
      <c r="V158" s="123"/>
      <c r="W158" s="117"/>
      <c r="X158" s="117"/>
      <c r="Y158" s="117"/>
      <c r="Z158" s="117"/>
      <c r="AA158" s="117"/>
      <c r="AB158" s="1"/>
      <c r="AC158" s="1"/>
      <c r="AD158" s="1"/>
      <c r="AE158" s="1"/>
      <c r="AF158" s="1"/>
    </row>
    <row r="159" spans="1:32" s="15" customFormat="1" x14ac:dyDescent="0.25">
      <c r="A159" s="1"/>
      <c r="B159" s="1"/>
      <c r="C159" s="123"/>
      <c r="D159" s="117"/>
      <c r="E159" s="117"/>
      <c r="F159" s="117"/>
      <c r="G159" s="117"/>
      <c r="H159" s="117"/>
      <c r="L159" s="1"/>
      <c r="M159" s="1"/>
      <c r="N159" s="1"/>
      <c r="O159" s="1"/>
      <c r="P159" s="1"/>
      <c r="Q159" s="1"/>
      <c r="R159" s="1"/>
      <c r="S159" s="1"/>
      <c r="T159" s="1"/>
      <c r="U159" s="1"/>
      <c r="V159" s="123"/>
      <c r="W159" s="117"/>
      <c r="X159" s="117"/>
      <c r="Y159" s="117"/>
      <c r="Z159" s="117"/>
      <c r="AA159" s="117"/>
      <c r="AB159" s="1"/>
      <c r="AC159" s="1"/>
      <c r="AD159" s="1"/>
      <c r="AE159" s="1"/>
      <c r="AF159" s="1"/>
    </row>
    <row r="160" spans="1:32" s="15" customFormat="1" x14ac:dyDescent="0.25">
      <c r="A160" s="1"/>
      <c r="B160" s="1"/>
      <c r="C160" s="123"/>
      <c r="D160" s="117"/>
      <c r="E160" s="117"/>
      <c r="F160" s="117"/>
      <c r="G160" s="117"/>
      <c r="H160" s="117"/>
      <c r="L160" s="1"/>
      <c r="M160" s="1"/>
      <c r="N160" s="1"/>
      <c r="O160" s="1"/>
      <c r="P160" s="1"/>
      <c r="Q160" s="1"/>
      <c r="R160" s="1"/>
      <c r="S160" s="1"/>
      <c r="T160" s="1"/>
      <c r="U160" s="1"/>
      <c r="V160" s="123"/>
      <c r="W160" s="117"/>
      <c r="X160" s="117"/>
      <c r="Y160" s="117"/>
      <c r="Z160" s="117"/>
      <c r="AA160" s="117"/>
      <c r="AB160" s="1"/>
      <c r="AC160" s="1"/>
      <c r="AD160" s="1"/>
      <c r="AE160" s="1"/>
      <c r="AF160" s="1"/>
    </row>
    <row r="161" spans="1:32" s="15" customFormat="1" x14ac:dyDescent="0.25">
      <c r="A161" s="1"/>
      <c r="B161" s="1"/>
      <c r="C161" s="123"/>
      <c r="D161" s="117"/>
      <c r="E161" s="117"/>
      <c r="F161" s="117"/>
      <c r="G161" s="117"/>
      <c r="H161" s="117"/>
      <c r="L161" s="1"/>
      <c r="M161" s="1"/>
      <c r="N161" s="1"/>
      <c r="O161" s="1"/>
      <c r="P161" s="1"/>
      <c r="Q161" s="1"/>
      <c r="R161" s="1"/>
      <c r="S161" s="1"/>
      <c r="T161" s="1"/>
      <c r="U161" s="1"/>
      <c r="V161" s="123"/>
      <c r="W161" s="117"/>
      <c r="X161" s="117"/>
      <c r="Y161" s="117"/>
      <c r="Z161" s="117"/>
      <c r="AA161" s="117"/>
      <c r="AB161" s="1"/>
      <c r="AC161" s="1"/>
      <c r="AD161" s="1"/>
      <c r="AE161" s="1"/>
      <c r="AF161" s="1"/>
    </row>
    <row r="162" spans="1:32" s="15" customFormat="1" x14ac:dyDescent="0.25">
      <c r="A162" s="1"/>
      <c r="B162" s="1"/>
      <c r="C162" s="123"/>
      <c r="D162" s="117"/>
      <c r="E162" s="117"/>
      <c r="F162" s="117"/>
      <c r="G162" s="117"/>
      <c r="H162" s="117"/>
      <c r="L162" s="1"/>
      <c r="M162" s="1"/>
      <c r="N162" s="1"/>
      <c r="O162" s="1"/>
      <c r="P162" s="1"/>
      <c r="Q162" s="1"/>
      <c r="R162" s="1"/>
      <c r="S162" s="1"/>
      <c r="T162" s="1"/>
      <c r="U162" s="1"/>
      <c r="V162" s="123"/>
      <c r="W162" s="117"/>
      <c r="X162" s="117"/>
      <c r="Y162" s="117"/>
      <c r="Z162" s="117"/>
      <c r="AA162" s="117"/>
      <c r="AB162" s="1"/>
      <c r="AC162" s="1"/>
      <c r="AD162" s="1"/>
      <c r="AE162" s="1"/>
      <c r="AF162" s="1"/>
    </row>
    <row r="163" spans="1:32" s="15" customFormat="1" x14ac:dyDescent="0.25">
      <c r="A163" s="1"/>
      <c r="B163" s="1"/>
      <c r="C163" s="123"/>
      <c r="D163" s="117"/>
      <c r="E163" s="117"/>
      <c r="F163" s="117"/>
      <c r="G163" s="117"/>
      <c r="H163" s="117"/>
      <c r="L163" s="1"/>
      <c r="M163" s="1"/>
      <c r="N163" s="1"/>
      <c r="O163" s="1"/>
      <c r="P163" s="1"/>
      <c r="Q163" s="1"/>
      <c r="R163" s="1"/>
      <c r="S163" s="1"/>
      <c r="T163" s="1"/>
      <c r="U163" s="1"/>
      <c r="V163" s="123"/>
      <c r="W163" s="117"/>
      <c r="X163" s="117"/>
      <c r="Y163" s="117"/>
      <c r="Z163" s="117"/>
      <c r="AA163" s="117"/>
      <c r="AB163" s="1"/>
      <c r="AC163" s="1"/>
      <c r="AD163" s="1"/>
      <c r="AE163" s="1"/>
      <c r="AF163" s="1"/>
    </row>
    <row r="164" spans="1:32" s="15" customFormat="1" x14ac:dyDescent="0.25">
      <c r="A164" s="1"/>
      <c r="B164" s="1"/>
      <c r="C164" s="123"/>
      <c r="D164" s="117"/>
      <c r="E164" s="117"/>
      <c r="F164" s="117"/>
      <c r="G164" s="117"/>
      <c r="H164" s="117"/>
      <c r="L164" s="1"/>
      <c r="M164" s="1"/>
      <c r="N164" s="1"/>
      <c r="O164" s="1"/>
      <c r="P164" s="1"/>
      <c r="Q164" s="1"/>
      <c r="R164" s="1"/>
      <c r="S164" s="1"/>
      <c r="T164" s="1"/>
      <c r="U164" s="1"/>
      <c r="V164" s="123"/>
      <c r="W164" s="117"/>
      <c r="X164" s="117"/>
      <c r="Y164" s="117"/>
      <c r="Z164" s="117"/>
      <c r="AA164" s="117"/>
      <c r="AB164" s="1"/>
      <c r="AC164" s="1"/>
      <c r="AD164" s="1"/>
      <c r="AE164" s="1"/>
      <c r="AF164" s="1"/>
    </row>
    <row r="165" spans="1:32" s="15" customFormat="1" x14ac:dyDescent="0.25">
      <c r="A165" s="1"/>
      <c r="B165" s="1"/>
      <c r="C165" s="123"/>
      <c r="D165" s="117"/>
      <c r="E165" s="117"/>
      <c r="F165" s="117"/>
      <c r="G165" s="117"/>
      <c r="H165" s="117"/>
      <c r="L165" s="1"/>
      <c r="M165" s="1"/>
      <c r="N165" s="1"/>
      <c r="O165" s="1"/>
      <c r="P165" s="1"/>
      <c r="Q165" s="1"/>
      <c r="R165" s="1"/>
      <c r="S165" s="1"/>
      <c r="T165" s="1"/>
      <c r="U165" s="1"/>
      <c r="V165" s="123"/>
      <c r="W165" s="117"/>
      <c r="X165" s="117"/>
      <c r="Y165" s="117"/>
      <c r="Z165" s="117"/>
      <c r="AA165" s="117"/>
      <c r="AB165" s="1"/>
      <c r="AC165" s="1"/>
      <c r="AD165" s="1"/>
      <c r="AE165" s="1"/>
      <c r="AF165" s="1"/>
    </row>
    <row r="166" spans="1:32" s="15" customFormat="1" x14ac:dyDescent="0.25">
      <c r="A166" s="1"/>
      <c r="B166" s="1"/>
      <c r="C166" s="123"/>
      <c r="D166" s="117"/>
      <c r="E166" s="117"/>
      <c r="F166" s="117"/>
      <c r="G166" s="117"/>
      <c r="H166" s="117"/>
      <c r="L166" s="1"/>
      <c r="M166" s="1"/>
      <c r="N166" s="1"/>
      <c r="O166" s="1"/>
      <c r="P166" s="1"/>
      <c r="Q166" s="1"/>
      <c r="R166" s="1"/>
      <c r="S166" s="1"/>
      <c r="T166" s="1"/>
      <c r="U166" s="1"/>
      <c r="V166" s="123"/>
      <c r="W166" s="117"/>
      <c r="X166" s="117"/>
      <c r="Y166" s="117"/>
      <c r="Z166" s="117"/>
      <c r="AA166" s="117"/>
      <c r="AB166" s="1"/>
      <c r="AC166" s="1"/>
      <c r="AD166" s="1"/>
      <c r="AE166" s="1"/>
      <c r="AF166" s="1"/>
    </row>
    <row r="167" spans="1:32" s="15" customFormat="1" x14ac:dyDescent="0.25">
      <c r="A167" s="1"/>
      <c r="B167" s="1"/>
      <c r="C167" s="123"/>
      <c r="D167" s="117"/>
      <c r="E167" s="117"/>
      <c r="F167" s="117"/>
      <c r="G167" s="117"/>
      <c r="H167" s="117"/>
      <c r="L167" s="1"/>
      <c r="M167" s="1"/>
      <c r="N167" s="1"/>
      <c r="O167" s="1"/>
      <c r="P167" s="1"/>
      <c r="Q167" s="1"/>
      <c r="R167" s="1"/>
      <c r="S167" s="1"/>
      <c r="T167" s="1"/>
      <c r="U167" s="1"/>
      <c r="V167" s="123"/>
      <c r="W167" s="117"/>
      <c r="X167" s="117"/>
      <c r="Y167" s="117"/>
      <c r="Z167" s="117"/>
      <c r="AA167" s="117"/>
      <c r="AB167" s="1"/>
      <c r="AC167" s="1"/>
      <c r="AD167" s="1"/>
      <c r="AE167" s="1"/>
      <c r="AF167" s="1"/>
    </row>
    <row r="168" spans="1:32" s="15" customFormat="1" x14ac:dyDescent="0.25">
      <c r="A168" s="1"/>
      <c r="B168" s="1"/>
      <c r="C168" s="123"/>
      <c r="D168" s="117"/>
      <c r="E168" s="117"/>
      <c r="F168" s="117"/>
      <c r="G168" s="117"/>
      <c r="H168" s="117"/>
      <c r="L168" s="1"/>
      <c r="M168" s="1"/>
      <c r="N168" s="1"/>
      <c r="O168" s="1"/>
      <c r="P168" s="1"/>
      <c r="Q168" s="1"/>
      <c r="R168" s="1"/>
      <c r="S168" s="1"/>
      <c r="T168" s="1"/>
      <c r="U168" s="1"/>
      <c r="V168" s="123"/>
      <c r="W168" s="117"/>
      <c r="X168" s="117"/>
      <c r="Y168" s="117"/>
      <c r="Z168" s="117"/>
      <c r="AA168" s="117"/>
      <c r="AB168" s="1"/>
      <c r="AC168" s="1"/>
      <c r="AD168" s="1"/>
      <c r="AE168" s="1"/>
      <c r="AF168" s="1"/>
    </row>
    <row r="169" spans="1:32" s="15" customFormat="1" x14ac:dyDescent="0.25">
      <c r="A169" s="1"/>
      <c r="B169" s="1"/>
      <c r="C169" s="123"/>
      <c r="D169" s="117"/>
      <c r="E169" s="117"/>
      <c r="F169" s="117"/>
      <c r="G169" s="117"/>
      <c r="H169" s="117"/>
      <c r="L169" s="1"/>
      <c r="M169" s="1"/>
      <c r="N169" s="1"/>
      <c r="O169" s="1"/>
      <c r="P169" s="1"/>
      <c r="Q169" s="1"/>
      <c r="R169" s="1"/>
      <c r="S169" s="1"/>
      <c r="T169" s="1"/>
      <c r="U169" s="1"/>
      <c r="V169" s="123"/>
      <c r="W169" s="117"/>
      <c r="X169" s="117"/>
      <c r="Y169" s="117"/>
      <c r="Z169" s="117"/>
      <c r="AA169" s="117"/>
      <c r="AB169" s="1"/>
      <c r="AC169" s="1"/>
      <c r="AD169" s="1"/>
      <c r="AE169" s="1"/>
      <c r="AF169" s="1"/>
    </row>
    <row r="170" spans="1:32" s="15" customFormat="1" x14ac:dyDescent="0.25">
      <c r="A170" s="1"/>
      <c r="B170" s="1"/>
      <c r="C170" s="123"/>
      <c r="D170" s="117"/>
      <c r="E170" s="117"/>
      <c r="F170" s="117"/>
      <c r="G170" s="117"/>
      <c r="H170" s="117"/>
      <c r="L170" s="1"/>
      <c r="M170" s="1"/>
      <c r="N170" s="1"/>
      <c r="O170" s="1"/>
      <c r="P170" s="1"/>
      <c r="Q170" s="1"/>
      <c r="R170" s="1"/>
      <c r="S170" s="1"/>
      <c r="T170" s="1"/>
      <c r="U170" s="1"/>
      <c r="V170" s="123"/>
      <c r="W170" s="117"/>
      <c r="X170" s="117"/>
      <c r="Y170" s="117"/>
      <c r="Z170" s="117"/>
      <c r="AA170" s="117"/>
      <c r="AB170" s="1"/>
      <c r="AC170" s="1"/>
      <c r="AD170" s="1"/>
      <c r="AE170" s="1"/>
      <c r="AF170" s="1"/>
    </row>
    <row r="171" spans="1:32" s="15" customFormat="1" x14ac:dyDescent="0.25">
      <c r="A171" s="1"/>
      <c r="B171" s="1"/>
      <c r="C171" s="123"/>
      <c r="D171" s="117"/>
      <c r="E171" s="117"/>
      <c r="F171" s="117"/>
      <c r="G171" s="117"/>
      <c r="H171" s="117"/>
      <c r="L171" s="1"/>
      <c r="M171" s="1"/>
      <c r="N171" s="1"/>
      <c r="O171" s="1"/>
      <c r="P171" s="1"/>
      <c r="Q171" s="1"/>
      <c r="R171" s="1"/>
      <c r="S171" s="1"/>
      <c r="T171" s="1"/>
      <c r="U171" s="1"/>
      <c r="V171" s="123"/>
      <c r="W171" s="117"/>
      <c r="X171" s="117"/>
      <c r="Y171" s="117"/>
      <c r="Z171" s="117"/>
      <c r="AA171" s="117"/>
      <c r="AB171" s="1"/>
      <c r="AC171" s="1"/>
      <c r="AD171" s="1"/>
      <c r="AE171" s="1"/>
      <c r="AF171" s="1"/>
    </row>
    <row r="172" spans="1:32" s="15" customFormat="1" x14ac:dyDescent="0.25">
      <c r="A172" s="1"/>
      <c r="B172" s="1"/>
      <c r="C172" s="123"/>
      <c r="D172" s="117"/>
      <c r="E172" s="117"/>
      <c r="F172" s="117"/>
      <c r="G172" s="117"/>
      <c r="H172" s="117"/>
      <c r="L172" s="1"/>
      <c r="M172" s="1"/>
      <c r="N172" s="1"/>
      <c r="O172" s="1"/>
      <c r="P172" s="1"/>
      <c r="Q172" s="1"/>
      <c r="R172" s="1"/>
      <c r="S172" s="1"/>
      <c r="T172" s="1"/>
      <c r="U172" s="1"/>
      <c r="V172" s="123"/>
      <c r="W172" s="117"/>
      <c r="X172" s="117"/>
      <c r="Y172" s="117"/>
      <c r="Z172" s="117"/>
      <c r="AA172" s="117"/>
      <c r="AB172" s="1"/>
      <c r="AC172" s="1"/>
      <c r="AD172" s="1"/>
      <c r="AE172" s="1"/>
      <c r="AF172" s="1"/>
    </row>
    <row r="173" spans="1:32" s="15" customFormat="1" x14ac:dyDescent="0.25">
      <c r="A173" s="1"/>
      <c r="B173" s="1"/>
      <c r="C173" s="123"/>
      <c r="D173" s="117"/>
      <c r="E173" s="117"/>
      <c r="F173" s="117"/>
      <c r="G173" s="117"/>
      <c r="H173" s="117"/>
      <c r="L173" s="1"/>
      <c r="M173" s="1"/>
      <c r="N173" s="1"/>
      <c r="O173" s="1"/>
      <c r="P173" s="1"/>
      <c r="Q173" s="1"/>
      <c r="R173" s="1"/>
      <c r="S173" s="1"/>
      <c r="T173" s="1"/>
      <c r="U173" s="1"/>
      <c r="V173" s="123"/>
      <c r="W173" s="117"/>
      <c r="X173" s="117"/>
      <c r="Y173" s="117"/>
      <c r="Z173" s="117"/>
      <c r="AA173" s="117"/>
      <c r="AB173" s="1"/>
      <c r="AC173" s="1"/>
      <c r="AD173" s="1"/>
      <c r="AE173" s="1"/>
      <c r="AF173" s="1"/>
    </row>
    <row r="174" spans="1:32" s="15" customFormat="1" x14ac:dyDescent="0.25">
      <c r="A174" s="1"/>
      <c r="B174" s="1"/>
      <c r="C174" s="123"/>
      <c r="D174" s="117"/>
      <c r="E174" s="117"/>
      <c r="F174" s="117"/>
      <c r="G174" s="117"/>
      <c r="H174" s="117"/>
      <c r="L174" s="1"/>
      <c r="M174" s="1"/>
      <c r="N174" s="1"/>
      <c r="O174" s="1"/>
      <c r="P174" s="1"/>
      <c r="Q174" s="1"/>
      <c r="R174" s="1"/>
      <c r="S174" s="1"/>
      <c r="T174" s="1"/>
      <c r="U174" s="1"/>
      <c r="V174" s="123"/>
      <c r="W174" s="117"/>
      <c r="X174" s="117"/>
      <c r="Y174" s="117"/>
      <c r="Z174" s="117"/>
      <c r="AA174" s="117"/>
      <c r="AB174" s="1"/>
      <c r="AC174" s="1"/>
      <c r="AD174" s="1"/>
      <c r="AE174" s="1"/>
      <c r="AF174" s="1"/>
    </row>
    <row r="175" spans="1:32" s="15" customFormat="1" x14ac:dyDescent="0.25">
      <c r="A175" s="1"/>
      <c r="B175" s="1"/>
      <c r="C175" s="123"/>
      <c r="D175" s="117"/>
      <c r="E175" s="117"/>
      <c r="F175" s="117"/>
      <c r="G175" s="117"/>
      <c r="H175" s="117"/>
      <c r="L175" s="1"/>
      <c r="M175" s="1"/>
      <c r="N175" s="1"/>
      <c r="O175" s="1"/>
      <c r="P175" s="1"/>
      <c r="Q175" s="1"/>
      <c r="R175" s="1"/>
      <c r="S175" s="1"/>
      <c r="T175" s="1"/>
      <c r="U175" s="1"/>
      <c r="V175" s="123"/>
      <c r="W175" s="117"/>
      <c r="X175" s="117"/>
      <c r="Y175" s="117"/>
      <c r="Z175" s="117"/>
      <c r="AA175" s="117"/>
      <c r="AB175" s="1"/>
      <c r="AC175" s="1"/>
      <c r="AD175" s="1"/>
      <c r="AE175" s="1"/>
      <c r="AF175" s="1"/>
    </row>
    <row r="176" spans="1:32" s="15" customFormat="1" x14ac:dyDescent="0.25">
      <c r="A176" s="1"/>
      <c r="B176" s="1"/>
      <c r="C176" s="123"/>
      <c r="D176" s="117"/>
      <c r="E176" s="117"/>
      <c r="F176" s="117"/>
      <c r="G176" s="117"/>
      <c r="H176" s="117"/>
      <c r="L176" s="1"/>
      <c r="M176" s="1"/>
      <c r="N176" s="1"/>
      <c r="O176" s="1"/>
      <c r="P176" s="1"/>
      <c r="Q176" s="1"/>
      <c r="R176" s="1"/>
      <c r="S176" s="1"/>
      <c r="T176" s="1"/>
      <c r="U176" s="1"/>
      <c r="V176" s="123"/>
      <c r="W176" s="117"/>
      <c r="X176" s="117"/>
      <c r="Y176" s="117"/>
      <c r="Z176" s="117"/>
      <c r="AA176" s="117"/>
      <c r="AB176" s="1"/>
      <c r="AC176" s="1"/>
      <c r="AD176" s="1"/>
      <c r="AE176" s="1"/>
      <c r="AF176" s="1"/>
    </row>
    <row r="177" spans="1:32" s="15" customFormat="1" x14ac:dyDescent="0.25">
      <c r="A177" s="1"/>
      <c r="B177" s="1"/>
      <c r="C177" s="123"/>
      <c r="D177" s="117"/>
      <c r="E177" s="117"/>
      <c r="F177" s="117"/>
      <c r="G177" s="117"/>
      <c r="H177" s="117"/>
      <c r="L177" s="1"/>
      <c r="M177" s="1"/>
      <c r="N177" s="1"/>
      <c r="O177" s="1"/>
      <c r="P177" s="1"/>
      <c r="Q177" s="1"/>
      <c r="R177" s="1"/>
      <c r="S177" s="1"/>
      <c r="T177" s="1"/>
      <c r="U177" s="1"/>
      <c r="V177" s="123"/>
      <c r="W177" s="117"/>
      <c r="X177" s="117"/>
      <c r="Y177" s="117"/>
      <c r="Z177" s="117"/>
      <c r="AA177" s="117"/>
      <c r="AB177" s="1"/>
      <c r="AC177" s="1"/>
      <c r="AD177" s="1"/>
      <c r="AE177" s="1"/>
      <c r="AF177" s="1"/>
    </row>
    <row r="178" spans="1:32" s="15" customFormat="1" x14ac:dyDescent="0.25">
      <c r="A178" s="1"/>
      <c r="B178" s="1"/>
      <c r="C178" s="123"/>
      <c r="D178" s="117"/>
      <c r="E178" s="117"/>
      <c r="F178" s="117"/>
      <c r="G178" s="117"/>
      <c r="H178" s="117"/>
      <c r="L178" s="1"/>
      <c r="M178" s="1"/>
      <c r="N178" s="1"/>
      <c r="O178" s="1"/>
      <c r="P178" s="1"/>
      <c r="Q178" s="1"/>
      <c r="R178" s="1"/>
      <c r="S178" s="1"/>
      <c r="T178" s="1"/>
      <c r="U178" s="1"/>
      <c r="V178" s="123"/>
      <c r="W178" s="117"/>
      <c r="X178" s="117"/>
      <c r="Y178" s="117"/>
      <c r="Z178" s="117"/>
      <c r="AA178" s="117"/>
      <c r="AB178" s="1"/>
      <c r="AC178" s="1"/>
      <c r="AD178" s="1"/>
      <c r="AE178" s="1"/>
      <c r="AF178" s="1"/>
    </row>
    <row r="179" spans="1:32" s="15" customFormat="1" x14ac:dyDescent="0.25">
      <c r="A179" s="1"/>
      <c r="B179" s="1"/>
      <c r="C179" s="123"/>
      <c r="D179" s="117"/>
      <c r="E179" s="117"/>
      <c r="F179" s="117"/>
      <c r="G179" s="117"/>
      <c r="H179" s="117"/>
      <c r="L179" s="1"/>
      <c r="M179" s="1"/>
      <c r="N179" s="1"/>
      <c r="O179" s="1"/>
      <c r="P179" s="1"/>
      <c r="Q179" s="1"/>
      <c r="R179" s="1"/>
      <c r="S179" s="1"/>
      <c r="T179" s="1"/>
      <c r="U179" s="1"/>
      <c r="V179" s="123"/>
      <c r="W179" s="117"/>
      <c r="X179" s="117"/>
      <c r="Y179" s="117"/>
      <c r="Z179" s="117"/>
      <c r="AA179" s="117"/>
      <c r="AB179" s="1"/>
      <c r="AC179" s="1"/>
      <c r="AD179" s="1"/>
      <c r="AE179" s="1"/>
      <c r="AF179" s="1"/>
    </row>
    <row r="180" spans="1:32" s="15" customFormat="1" x14ac:dyDescent="0.25">
      <c r="A180" s="1"/>
      <c r="B180" s="1"/>
      <c r="C180" s="123"/>
      <c r="D180" s="117"/>
      <c r="E180" s="117"/>
      <c r="F180" s="117"/>
      <c r="G180" s="117"/>
      <c r="H180" s="117"/>
      <c r="L180" s="1"/>
      <c r="M180" s="1"/>
      <c r="N180" s="1"/>
      <c r="O180" s="1"/>
      <c r="P180" s="1"/>
      <c r="Q180" s="1"/>
      <c r="R180" s="1"/>
      <c r="S180" s="1"/>
      <c r="T180" s="1"/>
      <c r="U180" s="1"/>
      <c r="V180" s="123"/>
      <c r="W180" s="117"/>
      <c r="X180" s="117"/>
      <c r="Y180" s="117"/>
      <c r="Z180" s="117"/>
      <c r="AA180" s="117"/>
      <c r="AB180" s="1"/>
      <c r="AC180" s="1"/>
      <c r="AD180" s="1"/>
      <c r="AE180" s="1"/>
      <c r="AF180" s="1"/>
    </row>
    <row r="181" spans="1:32" s="15" customFormat="1" x14ac:dyDescent="0.25">
      <c r="A181" s="1"/>
      <c r="B181" s="1"/>
      <c r="C181" s="123"/>
      <c r="D181" s="117"/>
      <c r="E181" s="117"/>
      <c r="F181" s="117"/>
      <c r="G181" s="117"/>
      <c r="H181" s="117"/>
      <c r="L181" s="1"/>
      <c r="M181" s="1"/>
      <c r="N181" s="1"/>
      <c r="O181" s="1"/>
      <c r="P181" s="1"/>
      <c r="Q181" s="1"/>
      <c r="R181" s="1"/>
      <c r="S181" s="1"/>
      <c r="T181" s="1"/>
      <c r="U181" s="1"/>
      <c r="V181" s="123"/>
      <c r="W181" s="117"/>
      <c r="X181" s="117"/>
      <c r="Y181" s="117"/>
      <c r="Z181" s="117"/>
      <c r="AA181" s="117"/>
      <c r="AB181" s="1"/>
      <c r="AC181" s="1"/>
      <c r="AD181" s="1"/>
      <c r="AE181" s="1"/>
      <c r="AF181" s="1"/>
    </row>
    <row r="182" spans="1:32" s="15" customFormat="1" x14ac:dyDescent="0.25">
      <c r="A182" s="1"/>
      <c r="B182" s="1"/>
      <c r="C182" s="123"/>
      <c r="D182" s="117"/>
      <c r="E182" s="117"/>
      <c r="F182" s="117"/>
      <c r="G182" s="117"/>
      <c r="H182" s="117"/>
      <c r="L182" s="1"/>
      <c r="M182" s="1"/>
      <c r="N182" s="1"/>
      <c r="O182" s="1"/>
      <c r="P182" s="1"/>
      <c r="Q182" s="1"/>
      <c r="R182" s="1"/>
      <c r="S182" s="1"/>
      <c r="T182" s="1"/>
      <c r="U182" s="1"/>
      <c r="V182" s="123"/>
      <c r="W182" s="117"/>
      <c r="X182" s="117"/>
      <c r="Y182" s="117"/>
      <c r="Z182" s="117"/>
      <c r="AA182" s="117"/>
      <c r="AB182" s="1"/>
      <c r="AC182" s="1"/>
      <c r="AD182" s="1"/>
      <c r="AE182" s="1"/>
      <c r="AF182" s="1"/>
    </row>
    <row r="183" spans="1:32" s="15" customFormat="1" x14ac:dyDescent="0.25">
      <c r="A183" s="1"/>
      <c r="B183" s="1"/>
      <c r="C183" s="123"/>
      <c r="D183" s="117"/>
      <c r="E183" s="117"/>
      <c r="F183" s="117"/>
      <c r="G183" s="117"/>
      <c r="H183" s="117"/>
      <c r="L183" s="1"/>
      <c r="M183" s="1"/>
      <c r="N183" s="1"/>
      <c r="O183" s="1"/>
      <c r="P183" s="1"/>
      <c r="Q183" s="1"/>
      <c r="R183" s="1"/>
      <c r="S183" s="1"/>
      <c r="T183" s="1"/>
      <c r="U183" s="1"/>
      <c r="V183" s="123"/>
      <c r="W183" s="117"/>
      <c r="X183" s="117"/>
      <c r="Y183" s="117"/>
      <c r="Z183" s="117"/>
      <c r="AA183" s="117"/>
      <c r="AB183" s="1"/>
      <c r="AC183" s="1"/>
      <c r="AD183" s="1"/>
      <c r="AE183" s="1"/>
      <c r="AF183" s="1"/>
    </row>
    <row r="184" spans="1:32" s="15" customFormat="1" x14ac:dyDescent="0.25">
      <c r="A184" s="1"/>
      <c r="B184" s="1"/>
      <c r="C184" s="123"/>
      <c r="D184" s="117"/>
      <c r="E184" s="117"/>
      <c r="F184" s="117"/>
      <c r="G184" s="117"/>
      <c r="H184" s="117"/>
      <c r="L184" s="1"/>
      <c r="M184" s="1"/>
      <c r="N184" s="1"/>
      <c r="O184" s="1"/>
      <c r="P184" s="1"/>
      <c r="Q184" s="1"/>
      <c r="R184" s="1"/>
      <c r="S184" s="1"/>
      <c r="T184" s="1"/>
      <c r="U184" s="1"/>
      <c r="V184" s="123"/>
      <c r="W184" s="117"/>
      <c r="X184" s="117"/>
      <c r="Y184" s="117"/>
      <c r="Z184" s="117"/>
      <c r="AA184" s="117"/>
      <c r="AB184" s="1"/>
      <c r="AC184" s="1"/>
      <c r="AD184" s="1"/>
      <c r="AE184" s="1"/>
      <c r="AF184" s="1"/>
    </row>
    <row r="185" spans="1:32" s="15" customFormat="1" x14ac:dyDescent="0.25">
      <c r="A185" s="1"/>
      <c r="B185" s="1"/>
      <c r="C185" s="123"/>
      <c r="D185" s="117"/>
      <c r="E185" s="117"/>
      <c r="F185" s="117"/>
      <c r="G185" s="117"/>
      <c r="H185" s="117"/>
      <c r="L185" s="1"/>
      <c r="M185" s="1"/>
      <c r="N185" s="1"/>
      <c r="O185" s="1"/>
      <c r="P185" s="1"/>
      <c r="Q185" s="1"/>
      <c r="R185" s="1"/>
      <c r="S185" s="1"/>
      <c r="T185" s="1"/>
      <c r="U185" s="1"/>
      <c r="V185" s="123"/>
      <c r="W185" s="117"/>
      <c r="X185" s="117"/>
      <c r="Y185" s="117"/>
      <c r="Z185" s="117"/>
      <c r="AA185" s="117"/>
      <c r="AB185" s="1"/>
      <c r="AC185" s="1"/>
      <c r="AD185" s="1"/>
      <c r="AE185" s="1"/>
      <c r="AF185" s="1"/>
    </row>
    <row r="186" spans="1:32" s="15" customFormat="1" x14ac:dyDescent="0.25">
      <c r="A186" s="1"/>
      <c r="B186" s="1"/>
      <c r="C186" s="123"/>
      <c r="D186" s="117"/>
      <c r="E186" s="117"/>
      <c r="F186" s="117"/>
      <c r="G186" s="117"/>
      <c r="H186" s="117"/>
      <c r="L186" s="1"/>
      <c r="M186" s="1"/>
      <c r="N186" s="1"/>
      <c r="O186" s="1"/>
      <c r="P186" s="1"/>
      <c r="Q186" s="1"/>
      <c r="R186" s="1"/>
      <c r="S186" s="1"/>
      <c r="T186" s="1"/>
      <c r="U186" s="1"/>
      <c r="V186" s="123"/>
      <c r="W186" s="117"/>
      <c r="X186" s="117"/>
      <c r="Y186" s="117"/>
      <c r="Z186" s="117"/>
      <c r="AA186" s="117"/>
      <c r="AB186" s="1"/>
      <c r="AC186" s="1"/>
      <c r="AD186" s="1"/>
      <c r="AE186" s="1"/>
      <c r="AF186" s="1"/>
    </row>
    <row r="187" spans="1:32" s="15" customFormat="1" x14ac:dyDescent="0.25">
      <c r="A187" s="1"/>
      <c r="B187" s="1"/>
      <c r="C187" s="123"/>
      <c r="D187" s="117"/>
      <c r="E187" s="117"/>
      <c r="F187" s="117"/>
      <c r="G187" s="117"/>
      <c r="H187" s="117"/>
      <c r="L187" s="1"/>
      <c r="M187" s="1"/>
      <c r="N187" s="1"/>
      <c r="O187" s="1"/>
      <c r="P187" s="1"/>
      <c r="Q187" s="1"/>
      <c r="R187" s="1"/>
      <c r="S187" s="1"/>
      <c r="T187" s="1"/>
      <c r="U187" s="1"/>
      <c r="V187" s="123"/>
      <c r="W187" s="117"/>
      <c r="X187" s="117"/>
      <c r="Y187" s="117"/>
      <c r="Z187" s="117"/>
      <c r="AA187" s="117"/>
      <c r="AB187" s="1"/>
      <c r="AC187" s="1"/>
      <c r="AD187" s="1"/>
      <c r="AE187" s="1"/>
      <c r="AF187" s="1"/>
    </row>
    <row r="188" spans="1:32" s="15" customFormat="1" x14ac:dyDescent="0.25">
      <c r="A188" s="1"/>
      <c r="B188" s="1"/>
      <c r="C188" s="123"/>
      <c r="D188" s="117"/>
      <c r="E188" s="117"/>
      <c r="F188" s="117"/>
      <c r="G188" s="117"/>
      <c r="H188" s="117"/>
      <c r="L188" s="1"/>
      <c r="M188" s="1"/>
      <c r="N188" s="1"/>
      <c r="O188" s="1"/>
      <c r="P188" s="1"/>
      <c r="Q188" s="1"/>
      <c r="R188" s="1"/>
      <c r="S188" s="1"/>
      <c r="T188" s="1"/>
      <c r="U188" s="1"/>
      <c r="V188" s="123"/>
      <c r="W188" s="117"/>
      <c r="X188" s="117"/>
      <c r="Y188" s="117"/>
      <c r="Z188" s="117"/>
      <c r="AA188" s="117"/>
      <c r="AB188" s="1"/>
      <c r="AC188" s="1"/>
      <c r="AD188" s="1"/>
      <c r="AE188" s="1"/>
      <c r="AF188" s="1"/>
    </row>
    <row r="189" spans="1:32" s="15" customFormat="1" x14ac:dyDescent="0.25">
      <c r="A189" s="1"/>
      <c r="B189" s="1"/>
      <c r="C189" s="123"/>
      <c r="D189" s="117"/>
      <c r="E189" s="117"/>
      <c r="F189" s="117"/>
      <c r="G189" s="117"/>
      <c r="H189" s="117"/>
      <c r="L189" s="1"/>
      <c r="M189" s="1"/>
      <c r="N189" s="1"/>
      <c r="O189" s="1"/>
      <c r="P189" s="1"/>
      <c r="Q189" s="1"/>
      <c r="R189" s="1"/>
      <c r="S189" s="1"/>
      <c r="T189" s="1"/>
      <c r="U189" s="1"/>
      <c r="V189" s="123"/>
      <c r="W189" s="117"/>
      <c r="X189" s="117"/>
      <c r="Y189" s="117"/>
      <c r="Z189" s="117"/>
      <c r="AA189" s="117"/>
      <c r="AB189" s="1"/>
      <c r="AC189" s="1"/>
      <c r="AD189" s="1"/>
      <c r="AE189" s="1"/>
      <c r="AF189" s="1"/>
    </row>
    <row r="190" spans="1:32" s="15" customFormat="1" x14ac:dyDescent="0.25">
      <c r="A190" s="1"/>
      <c r="B190" s="1"/>
      <c r="C190" s="123"/>
      <c r="D190" s="117"/>
      <c r="E190" s="117"/>
      <c r="F190" s="117"/>
      <c r="G190" s="117"/>
      <c r="H190" s="117"/>
      <c r="L190" s="1"/>
      <c r="M190" s="1"/>
      <c r="N190" s="1"/>
      <c r="O190" s="1"/>
      <c r="P190" s="1"/>
      <c r="Q190" s="1"/>
      <c r="R190" s="1"/>
      <c r="S190" s="1"/>
      <c r="T190" s="1"/>
      <c r="U190" s="1"/>
      <c r="V190" s="123"/>
      <c r="W190" s="117"/>
      <c r="X190" s="117"/>
      <c r="Y190" s="117"/>
      <c r="Z190" s="117"/>
      <c r="AA190" s="117"/>
      <c r="AB190" s="1"/>
      <c r="AC190" s="1"/>
      <c r="AD190" s="1"/>
      <c r="AE190" s="1"/>
      <c r="AF190" s="1"/>
    </row>
    <row r="191" spans="1:32" s="15" customFormat="1" x14ac:dyDescent="0.25">
      <c r="A191" s="1"/>
      <c r="B191" s="1"/>
      <c r="C191" s="123"/>
      <c r="D191" s="117"/>
      <c r="E191" s="117"/>
      <c r="F191" s="117"/>
      <c r="G191" s="117"/>
      <c r="H191" s="117"/>
      <c r="L191" s="1"/>
      <c r="M191" s="1"/>
      <c r="N191" s="1"/>
      <c r="O191" s="1"/>
      <c r="P191" s="1"/>
      <c r="Q191" s="1"/>
      <c r="R191" s="1"/>
      <c r="S191" s="1"/>
      <c r="T191" s="1"/>
      <c r="U191" s="1"/>
      <c r="V191" s="123"/>
      <c r="W191" s="117"/>
      <c r="X191" s="117"/>
      <c r="Y191" s="117"/>
      <c r="Z191" s="117"/>
      <c r="AA191" s="117"/>
      <c r="AB191" s="1"/>
      <c r="AC191" s="1"/>
      <c r="AD191" s="1"/>
      <c r="AE191" s="1"/>
      <c r="AF191" s="1"/>
    </row>
    <row r="192" spans="1:32" s="15" customFormat="1" x14ac:dyDescent="0.25">
      <c r="A192" s="1"/>
      <c r="B192" s="1"/>
      <c r="C192" s="123"/>
      <c r="D192" s="117"/>
      <c r="E192" s="117"/>
      <c r="F192" s="117"/>
      <c r="G192" s="117"/>
      <c r="H192" s="117"/>
      <c r="L192" s="1"/>
      <c r="M192" s="1"/>
      <c r="N192" s="1"/>
      <c r="O192" s="1"/>
      <c r="P192" s="1"/>
      <c r="Q192" s="1"/>
      <c r="R192" s="1"/>
      <c r="S192" s="1"/>
      <c r="T192" s="1"/>
      <c r="U192" s="1"/>
      <c r="V192" s="123"/>
      <c r="W192" s="117"/>
      <c r="X192" s="117"/>
      <c r="Y192" s="117"/>
      <c r="Z192" s="117"/>
      <c r="AA192" s="117"/>
      <c r="AB192" s="1"/>
      <c r="AC192" s="1"/>
      <c r="AD192" s="1"/>
      <c r="AE192" s="1"/>
      <c r="AF192" s="1"/>
    </row>
    <row r="193" spans="1:32" s="15" customFormat="1" x14ac:dyDescent="0.25">
      <c r="A193" s="1"/>
      <c r="B193" s="1"/>
      <c r="C193" s="123"/>
      <c r="D193" s="117"/>
      <c r="E193" s="117"/>
      <c r="F193" s="117"/>
      <c r="G193" s="117"/>
      <c r="H193" s="117"/>
      <c r="L193" s="1"/>
      <c r="M193" s="1"/>
      <c r="N193" s="1"/>
      <c r="O193" s="1"/>
      <c r="P193" s="1"/>
      <c r="Q193" s="1"/>
      <c r="R193" s="1"/>
      <c r="S193" s="1"/>
      <c r="T193" s="1"/>
      <c r="U193" s="1"/>
      <c r="V193" s="123"/>
      <c r="W193" s="117"/>
      <c r="X193" s="117"/>
      <c r="Y193" s="117"/>
      <c r="Z193" s="117"/>
      <c r="AA193" s="117"/>
      <c r="AB193" s="1"/>
      <c r="AC193" s="1"/>
      <c r="AD193" s="1"/>
      <c r="AE193" s="1"/>
      <c r="AF193" s="1"/>
    </row>
    <row r="194" spans="1:32" s="15" customFormat="1" x14ac:dyDescent="0.25">
      <c r="A194" s="1"/>
      <c r="B194" s="1"/>
      <c r="C194" s="123"/>
      <c r="D194" s="117"/>
      <c r="E194" s="117"/>
      <c r="F194" s="117"/>
      <c r="G194" s="117"/>
      <c r="H194" s="117"/>
      <c r="L194" s="1"/>
      <c r="M194" s="1"/>
      <c r="N194" s="1"/>
      <c r="O194" s="1"/>
      <c r="P194" s="1"/>
      <c r="Q194" s="1"/>
      <c r="R194" s="1"/>
      <c r="S194" s="1"/>
      <c r="T194" s="1"/>
      <c r="U194" s="1"/>
      <c r="V194" s="123"/>
      <c r="W194" s="117"/>
      <c r="X194" s="117"/>
      <c r="Y194" s="117"/>
      <c r="Z194" s="117"/>
      <c r="AA194" s="117"/>
      <c r="AB194" s="1"/>
      <c r="AC194" s="1"/>
      <c r="AD194" s="1"/>
      <c r="AE194" s="1"/>
      <c r="AF194" s="1"/>
    </row>
    <row r="195" spans="1:32" s="15" customFormat="1" x14ac:dyDescent="0.25">
      <c r="A195" s="1"/>
      <c r="B195" s="1"/>
      <c r="C195" s="123"/>
      <c r="D195" s="117"/>
      <c r="E195" s="117"/>
      <c r="F195" s="117"/>
      <c r="G195" s="117"/>
      <c r="H195" s="117"/>
      <c r="L195" s="1"/>
      <c r="M195" s="1"/>
      <c r="N195" s="1"/>
      <c r="O195" s="1"/>
      <c r="P195" s="1"/>
      <c r="Q195" s="1"/>
      <c r="R195" s="1"/>
      <c r="S195" s="1"/>
      <c r="T195" s="1"/>
      <c r="U195" s="1"/>
      <c r="V195" s="123"/>
      <c r="W195" s="117"/>
      <c r="X195" s="117"/>
      <c r="Y195" s="117"/>
      <c r="Z195" s="117"/>
      <c r="AA195" s="117"/>
      <c r="AB195" s="1"/>
      <c r="AC195" s="1"/>
      <c r="AD195" s="1"/>
      <c r="AE195" s="1"/>
      <c r="AF195" s="1"/>
    </row>
    <row r="196" spans="1:32" s="15" customFormat="1" x14ac:dyDescent="0.25">
      <c r="A196" s="1"/>
      <c r="B196" s="1"/>
      <c r="C196" s="123"/>
      <c r="D196" s="117"/>
      <c r="E196" s="117"/>
      <c r="F196" s="117"/>
      <c r="G196" s="117"/>
      <c r="H196" s="117"/>
      <c r="L196" s="1"/>
      <c r="M196" s="1"/>
      <c r="N196" s="1"/>
      <c r="O196" s="1"/>
      <c r="P196" s="1"/>
      <c r="Q196" s="1"/>
      <c r="R196" s="1"/>
      <c r="S196" s="1"/>
      <c r="T196" s="1"/>
      <c r="U196" s="1"/>
      <c r="V196" s="123"/>
      <c r="W196" s="117"/>
      <c r="X196" s="117"/>
      <c r="Y196" s="117"/>
      <c r="Z196" s="117"/>
      <c r="AA196" s="117"/>
      <c r="AB196" s="1"/>
      <c r="AC196" s="1"/>
      <c r="AD196" s="1"/>
      <c r="AE196" s="1"/>
      <c r="AF196" s="1"/>
    </row>
    <row r="197" spans="1:32" s="15" customFormat="1" x14ac:dyDescent="0.25">
      <c r="A197" s="1"/>
      <c r="B197" s="1"/>
      <c r="C197" s="123"/>
      <c r="D197" s="117"/>
      <c r="E197" s="117"/>
      <c r="F197" s="117"/>
      <c r="G197" s="117"/>
      <c r="H197" s="117"/>
      <c r="L197" s="1"/>
      <c r="M197" s="1"/>
      <c r="N197" s="1"/>
      <c r="O197" s="1"/>
      <c r="P197" s="1"/>
      <c r="Q197" s="1"/>
      <c r="R197" s="1"/>
      <c r="S197" s="1"/>
      <c r="T197" s="1"/>
      <c r="U197" s="1"/>
      <c r="V197" s="123"/>
      <c r="W197" s="117"/>
      <c r="X197" s="117"/>
      <c r="Y197" s="117"/>
      <c r="Z197" s="117"/>
      <c r="AA197" s="117"/>
      <c r="AB197" s="1"/>
      <c r="AC197" s="1"/>
      <c r="AD197" s="1"/>
      <c r="AE197" s="1"/>
      <c r="AF197" s="1"/>
    </row>
    <row r="198" spans="1:32" s="15" customFormat="1" x14ac:dyDescent="0.25">
      <c r="A198" s="1"/>
      <c r="B198" s="1"/>
      <c r="C198" s="123"/>
      <c r="D198" s="117"/>
      <c r="E198" s="117"/>
      <c r="F198" s="117"/>
      <c r="G198" s="117"/>
      <c r="H198" s="117"/>
      <c r="L198" s="1"/>
      <c r="M198" s="1"/>
      <c r="N198" s="1"/>
      <c r="O198" s="1"/>
      <c r="P198" s="1"/>
      <c r="Q198" s="1"/>
      <c r="R198" s="1"/>
      <c r="S198" s="1"/>
      <c r="T198" s="1"/>
      <c r="U198" s="1"/>
      <c r="V198" s="123"/>
      <c r="W198" s="117"/>
      <c r="X198" s="117"/>
      <c r="Y198" s="117"/>
      <c r="Z198" s="117"/>
      <c r="AA198" s="117"/>
      <c r="AB198" s="1"/>
      <c r="AC198" s="1"/>
      <c r="AD198" s="1"/>
      <c r="AE198" s="1"/>
      <c r="AF198" s="1"/>
    </row>
    <row r="199" spans="1:32" s="15" customFormat="1" x14ac:dyDescent="0.25">
      <c r="A199" s="1"/>
      <c r="B199" s="1"/>
      <c r="C199" s="123"/>
      <c r="D199" s="117"/>
      <c r="E199" s="117"/>
      <c r="F199" s="117"/>
      <c r="G199" s="117"/>
      <c r="H199" s="117"/>
      <c r="L199" s="1"/>
      <c r="M199" s="1"/>
      <c r="N199" s="1"/>
      <c r="O199" s="1"/>
      <c r="P199" s="1"/>
      <c r="Q199" s="1"/>
      <c r="R199" s="1"/>
      <c r="S199" s="1"/>
      <c r="T199" s="1"/>
      <c r="U199" s="1"/>
      <c r="V199" s="123"/>
      <c r="W199" s="117"/>
      <c r="X199" s="117"/>
      <c r="Y199" s="117"/>
      <c r="Z199" s="117"/>
      <c r="AA199" s="117"/>
      <c r="AB199" s="1"/>
      <c r="AC199" s="1"/>
      <c r="AD199" s="1"/>
      <c r="AE199" s="1"/>
      <c r="AF199" s="1"/>
    </row>
    <row r="200" spans="1:32" s="15" customFormat="1" x14ac:dyDescent="0.25">
      <c r="A200" s="1"/>
      <c r="B200" s="1"/>
      <c r="C200" s="123"/>
      <c r="D200" s="117"/>
      <c r="E200" s="117"/>
      <c r="F200" s="117"/>
      <c r="G200" s="117"/>
      <c r="H200" s="117"/>
      <c r="L200" s="1"/>
      <c r="M200" s="1"/>
      <c r="N200" s="1"/>
      <c r="O200" s="1"/>
      <c r="P200" s="1"/>
      <c r="Q200" s="1"/>
      <c r="R200" s="1"/>
      <c r="S200" s="1"/>
      <c r="T200" s="1"/>
      <c r="U200" s="1"/>
      <c r="V200" s="123"/>
      <c r="W200" s="117"/>
      <c r="X200" s="117"/>
      <c r="Y200" s="117"/>
      <c r="Z200" s="117"/>
      <c r="AA200" s="117"/>
      <c r="AB200" s="1"/>
      <c r="AC200" s="1"/>
      <c r="AD200" s="1"/>
      <c r="AE200" s="1"/>
      <c r="AF200" s="1"/>
    </row>
    <row r="201" spans="1:32" s="15" customFormat="1" x14ac:dyDescent="0.25">
      <c r="A201" s="1"/>
      <c r="B201" s="1"/>
      <c r="C201" s="123"/>
      <c r="D201" s="117"/>
      <c r="E201" s="117"/>
      <c r="F201" s="117"/>
      <c r="G201" s="117"/>
      <c r="H201" s="117"/>
      <c r="L201" s="1"/>
      <c r="M201" s="1"/>
      <c r="N201" s="1"/>
      <c r="O201" s="1"/>
      <c r="P201" s="1"/>
      <c r="Q201" s="1"/>
      <c r="R201" s="1"/>
      <c r="S201" s="1"/>
      <c r="T201" s="1"/>
      <c r="U201" s="1"/>
      <c r="V201" s="123"/>
      <c r="W201" s="117"/>
      <c r="X201" s="117"/>
      <c r="Y201" s="117"/>
      <c r="Z201" s="117"/>
      <c r="AA201" s="117"/>
      <c r="AB201" s="1"/>
      <c r="AC201" s="1"/>
      <c r="AD201" s="1"/>
      <c r="AE201" s="1"/>
      <c r="AF201" s="1"/>
    </row>
    <row r="202" spans="1:32" s="15" customFormat="1" x14ac:dyDescent="0.25">
      <c r="A202" s="1"/>
      <c r="B202" s="1"/>
      <c r="C202" s="123"/>
      <c r="D202" s="117"/>
      <c r="E202" s="117"/>
      <c r="F202" s="117"/>
      <c r="G202" s="117"/>
      <c r="H202" s="117"/>
      <c r="L202" s="1"/>
      <c r="M202" s="1"/>
      <c r="N202" s="1"/>
      <c r="O202" s="1"/>
      <c r="P202" s="1"/>
      <c r="Q202" s="1"/>
      <c r="R202" s="1"/>
      <c r="S202" s="1"/>
      <c r="T202" s="1"/>
      <c r="U202" s="1"/>
      <c r="V202" s="123"/>
      <c r="W202" s="117"/>
      <c r="X202" s="117"/>
      <c r="Y202" s="117"/>
      <c r="Z202" s="117"/>
      <c r="AA202" s="117"/>
      <c r="AB202" s="1"/>
      <c r="AC202" s="1"/>
      <c r="AD202" s="1"/>
      <c r="AE202" s="1"/>
      <c r="AF202" s="1"/>
    </row>
    <row r="203" spans="1:32" s="15" customFormat="1" x14ac:dyDescent="0.25">
      <c r="A203" s="1"/>
      <c r="B203" s="1"/>
      <c r="C203" s="123"/>
      <c r="D203" s="117"/>
      <c r="E203" s="117"/>
      <c r="F203" s="117"/>
      <c r="G203" s="117"/>
      <c r="H203" s="117"/>
      <c r="L203" s="1"/>
      <c r="M203" s="1"/>
      <c r="N203" s="1"/>
      <c r="O203" s="1"/>
      <c r="P203" s="1"/>
      <c r="Q203" s="1"/>
      <c r="R203" s="1"/>
      <c r="S203" s="1"/>
      <c r="T203" s="1"/>
      <c r="U203" s="1"/>
      <c r="V203" s="123"/>
      <c r="W203" s="117"/>
      <c r="X203" s="117"/>
      <c r="Y203" s="117"/>
      <c r="Z203" s="117"/>
      <c r="AA203" s="117"/>
      <c r="AB203" s="1"/>
      <c r="AC203" s="1"/>
      <c r="AD203" s="1"/>
      <c r="AE203" s="1"/>
      <c r="AF203" s="1"/>
    </row>
    <row r="204" spans="1:32" s="15" customFormat="1" x14ac:dyDescent="0.25">
      <c r="A204" s="1"/>
      <c r="B204" s="1"/>
      <c r="C204" s="123"/>
      <c r="D204" s="117"/>
      <c r="E204" s="117"/>
      <c r="F204" s="117"/>
      <c r="G204" s="117"/>
      <c r="H204" s="117"/>
      <c r="L204" s="1"/>
      <c r="M204" s="1"/>
      <c r="N204" s="1"/>
      <c r="O204" s="1"/>
      <c r="P204" s="1"/>
      <c r="Q204" s="1"/>
      <c r="R204" s="1"/>
      <c r="S204" s="1"/>
      <c r="T204" s="1"/>
      <c r="U204" s="1"/>
      <c r="V204" s="123"/>
      <c r="W204" s="117"/>
      <c r="X204" s="117"/>
      <c r="Y204" s="117"/>
      <c r="Z204" s="117"/>
      <c r="AA204" s="117"/>
      <c r="AB204" s="1"/>
      <c r="AC204" s="1"/>
      <c r="AD204" s="1"/>
      <c r="AE204" s="1"/>
      <c r="AF204" s="1"/>
    </row>
    <row r="205" spans="1:32" s="15" customFormat="1" x14ac:dyDescent="0.25">
      <c r="A205" s="1"/>
      <c r="B205" s="1"/>
      <c r="C205" s="123"/>
      <c r="D205" s="117"/>
      <c r="E205" s="117"/>
      <c r="F205" s="117"/>
      <c r="G205" s="117"/>
      <c r="H205" s="117"/>
      <c r="L205" s="1"/>
      <c r="M205" s="1"/>
      <c r="N205" s="1"/>
      <c r="O205" s="1"/>
      <c r="P205" s="1"/>
      <c r="Q205" s="1"/>
      <c r="R205" s="1"/>
      <c r="S205" s="1"/>
      <c r="T205" s="1"/>
      <c r="U205" s="1"/>
      <c r="V205" s="123"/>
      <c r="W205" s="117"/>
      <c r="X205" s="117"/>
      <c r="Y205" s="117"/>
      <c r="Z205" s="117"/>
      <c r="AA205" s="117"/>
      <c r="AB205" s="1"/>
      <c r="AC205" s="1"/>
      <c r="AD205" s="1"/>
      <c r="AE205" s="1"/>
      <c r="AF205" s="1"/>
    </row>
    <row r="206" spans="1:32" s="15" customFormat="1" x14ac:dyDescent="0.25">
      <c r="A206" s="1"/>
      <c r="B206" s="1"/>
      <c r="C206" s="123"/>
      <c r="D206" s="117"/>
      <c r="E206" s="117"/>
      <c r="F206" s="117"/>
      <c r="G206" s="117"/>
      <c r="H206" s="117"/>
      <c r="L206" s="1"/>
      <c r="M206" s="1"/>
      <c r="N206" s="1"/>
      <c r="O206" s="1"/>
      <c r="P206" s="1"/>
      <c r="Q206" s="1"/>
      <c r="R206" s="1"/>
      <c r="S206" s="1"/>
      <c r="T206" s="1"/>
      <c r="U206" s="1"/>
      <c r="V206" s="123"/>
      <c r="W206" s="117"/>
      <c r="X206" s="117"/>
      <c r="Y206" s="117"/>
      <c r="Z206" s="117"/>
      <c r="AA206" s="117"/>
      <c r="AB206" s="1"/>
      <c r="AC206" s="1"/>
      <c r="AD206" s="1"/>
      <c r="AE206" s="1"/>
      <c r="AF206" s="1"/>
    </row>
    <row r="207" spans="1:32" s="15" customFormat="1" x14ac:dyDescent="0.25">
      <c r="A207" s="1"/>
      <c r="B207" s="1"/>
      <c r="C207" s="123"/>
      <c r="D207" s="117"/>
      <c r="E207" s="117"/>
      <c r="F207" s="117"/>
      <c r="G207" s="117"/>
      <c r="H207" s="117"/>
      <c r="L207" s="1"/>
      <c r="M207" s="1"/>
      <c r="N207" s="1"/>
      <c r="O207" s="1"/>
      <c r="P207" s="1"/>
      <c r="Q207" s="1"/>
      <c r="R207" s="1"/>
      <c r="S207" s="1"/>
      <c r="T207" s="1"/>
      <c r="U207" s="1"/>
      <c r="V207" s="123"/>
      <c r="W207" s="117"/>
      <c r="X207" s="117"/>
      <c r="Y207" s="117"/>
      <c r="Z207" s="117"/>
      <c r="AA207" s="117"/>
      <c r="AB207" s="1"/>
      <c r="AC207" s="1"/>
      <c r="AD207" s="1"/>
      <c r="AE207" s="1"/>
      <c r="AF207" s="1"/>
    </row>
    <row r="208" spans="1:32" s="15" customFormat="1" x14ac:dyDescent="0.25">
      <c r="A208" s="1"/>
      <c r="B208" s="1"/>
      <c r="C208" s="123"/>
      <c r="D208" s="117"/>
      <c r="E208" s="117"/>
      <c r="F208" s="117"/>
      <c r="G208" s="117"/>
      <c r="H208" s="117"/>
      <c r="L208" s="1"/>
      <c r="M208" s="1"/>
      <c r="N208" s="1"/>
      <c r="O208" s="1"/>
      <c r="P208" s="1"/>
      <c r="Q208" s="1"/>
      <c r="R208" s="1"/>
      <c r="S208" s="1"/>
      <c r="T208" s="1"/>
      <c r="U208" s="1"/>
      <c r="V208" s="123"/>
      <c r="W208" s="117"/>
      <c r="X208" s="117"/>
      <c r="Y208" s="117"/>
      <c r="Z208" s="117"/>
      <c r="AA208" s="117"/>
      <c r="AB208" s="1"/>
      <c r="AC208" s="1"/>
      <c r="AD208" s="1"/>
      <c r="AE208" s="1"/>
      <c r="AF208" s="1"/>
    </row>
    <row r="209" spans="1:32" s="15" customFormat="1" x14ac:dyDescent="0.25">
      <c r="A209" s="1"/>
      <c r="B209" s="1"/>
      <c r="C209" s="123"/>
      <c r="D209" s="117"/>
      <c r="E209" s="117"/>
      <c r="F209" s="117"/>
      <c r="G209" s="117"/>
      <c r="H209" s="117"/>
      <c r="L209" s="1"/>
      <c r="M209" s="1"/>
      <c r="N209" s="1"/>
      <c r="O209" s="1"/>
      <c r="P209" s="1"/>
      <c r="Q209" s="1"/>
      <c r="R209" s="1"/>
      <c r="S209" s="1"/>
      <c r="T209" s="1"/>
      <c r="U209" s="1"/>
      <c r="V209" s="123"/>
      <c r="W209" s="117"/>
      <c r="X209" s="117"/>
      <c r="Y209" s="117"/>
      <c r="Z209" s="117"/>
      <c r="AA209" s="117"/>
      <c r="AB209" s="1"/>
      <c r="AC209" s="1"/>
      <c r="AD209" s="1"/>
      <c r="AE209" s="1"/>
      <c r="AF209" s="1"/>
    </row>
    <row r="210" spans="1:32" s="15" customFormat="1" x14ac:dyDescent="0.25">
      <c r="A210" s="1"/>
      <c r="B210" s="1"/>
      <c r="C210" s="123"/>
      <c r="D210" s="117"/>
      <c r="E210" s="117"/>
      <c r="F210" s="117"/>
      <c r="G210" s="117"/>
      <c r="H210" s="117"/>
      <c r="L210" s="1"/>
      <c r="M210" s="1"/>
      <c r="N210" s="1"/>
      <c r="O210" s="1"/>
      <c r="P210" s="1"/>
      <c r="Q210" s="1"/>
      <c r="R210" s="1"/>
      <c r="S210" s="1"/>
      <c r="T210" s="1"/>
      <c r="U210" s="1"/>
      <c r="V210" s="123"/>
      <c r="W210" s="117"/>
      <c r="X210" s="117"/>
      <c r="Y210" s="117"/>
      <c r="Z210" s="117"/>
      <c r="AA210" s="117"/>
      <c r="AB210" s="1"/>
      <c r="AC210" s="1"/>
      <c r="AD210" s="1"/>
      <c r="AE210" s="1"/>
      <c r="AF210" s="1"/>
    </row>
  </sheetData>
  <mergeCells count="35">
    <mergeCell ref="A1:V1"/>
    <mergeCell ref="A2:V2"/>
    <mergeCell ref="A3:V3"/>
    <mergeCell ref="A4:V4"/>
    <mergeCell ref="B122:B123"/>
    <mergeCell ref="B119:B120"/>
    <mergeCell ref="Y9:Y10"/>
    <mergeCell ref="X9:X10"/>
    <mergeCell ref="W9:W10"/>
    <mergeCell ref="C8:C10"/>
    <mergeCell ref="D9:D10"/>
    <mergeCell ref="E9:E10"/>
    <mergeCell ref="F9:F10"/>
    <mergeCell ref="G9:G10"/>
    <mergeCell ref="D8:H8"/>
    <mergeCell ref="H9:H10"/>
    <mergeCell ref="I8:K8"/>
    <mergeCell ref="I9:I10"/>
    <mergeCell ref="J9:K9"/>
    <mergeCell ref="Z1:AA1"/>
    <mergeCell ref="Z3:AA3"/>
    <mergeCell ref="Z4:AA4"/>
    <mergeCell ref="AA9:AA10"/>
    <mergeCell ref="Z9:Z10"/>
    <mergeCell ref="A6:AA6"/>
    <mergeCell ref="A8:A10"/>
    <mergeCell ref="B8:B10"/>
    <mergeCell ref="N9:O9"/>
    <mergeCell ref="P9:Q9"/>
    <mergeCell ref="R9:S9"/>
    <mergeCell ref="T9:U9"/>
    <mergeCell ref="V8:V10"/>
    <mergeCell ref="W8:Z8"/>
    <mergeCell ref="L8:S8"/>
    <mergeCell ref="L9:M9"/>
  </mergeCells>
  <pageMargins left="1.1811023622047245" right="0.39370078740157483" top="0.78740157480314965" bottom="0.78740157480314965" header="0.31496062992125984" footer="0.31496062992125984"/>
  <pageSetup paperSize="9" scale="89" fitToHeight="0" orientation="portrait" r:id="rId1"/>
  <ignoredErrors>
    <ignoredError sqref="W20:AA20 W25:AA25 W28:AA28 W31:AA31 W51:X52 Y51:AA52 W55:X56 Y55:AA56 W59:X62 Y59:AA62 W97:X100 Y97:AA100" formula="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E4CD6-52B9-4C5C-A931-FCF088E9DA7C}">
  <sheetPr>
    <tabColor rgb="FFFFFF00"/>
  </sheetPr>
  <dimension ref="A2:AF85"/>
  <sheetViews>
    <sheetView showZeros="0" workbookViewId="0">
      <pane xSplit="1" ySplit="3" topLeftCell="B29" activePane="bottomRight" state="frozen"/>
      <selection pane="topRight" activeCell="B1" sqref="B1"/>
      <selection pane="bottomLeft" activeCell="A4" sqref="A4"/>
      <selection pane="bottomRight" activeCell="E95" sqref="E95"/>
    </sheetView>
  </sheetViews>
  <sheetFormatPr defaultColWidth="9.140625" defaultRowHeight="12.75" x14ac:dyDescent="0.2"/>
  <cols>
    <col min="1" max="1" width="88.42578125" style="245" customWidth="1"/>
    <col min="2" max="4" width="13.140625" style="245" customWidth="1"/>
    <col min="5" max="5" width="10.140625" style="245" bestFit="1" customWidth="1"/>
    <col min="6" max="6" width="13.140625" style="245" bestFit="1" customWidth="1"/>
    <col min="7" max="7" width="11.5703125" style="245" bestFit="1" customWidth="1"/>
    <col min="8" max="8" width="13.140625" style="245" bestFit="1" customWidth="1"/>
    <col min="9" max="9" width="10.140625" style="245" bestFit="1" customWidth="1"/>
    <col min="10" max="10" width="10.140625" style="245" customWidth="1"/>
    <col min="11" max="12" width="9.28515625" style="245" bestFit="1" customWidth="1"/>
    <col min="13" max="29" width="9.140625" style="245"/>
    <col min="30" max="30" width="12.140625" style="245" bestFit="1" customWidth="1"/>
    <col min="31" max="31" width="11.7109375" style="245" customWidth="1"/>
    <col min="32" max="32" width="11.5703125" style="245" bestFit="1" customWidth="1"/>
    <col min="33" max="16384" width="9.140625" style="245"/>
  </cols>
  <sheetData>
    <row r="2" spans="1:11" x14ac:dyDescent="0.2">
      <c r="B2" s="246" t="s">
        <v>292</v>
      </c>
      <c r="C2" s="247" t="s">
        <v>293</v>
      </c>
      <c r="D2" s="246" t="s">
        <v>294</v>
      </c>
      <c r="F2" s="382" t="s">
        <v>321</v>
      </c>
      <c r="G2" s="382"/>
      <c r="H2" s="382"/>
      <c r="I2" s="382"/>
      <c r="J2" s="248"/>
    </row>
    <row r="3" spans="1:11" x14ac:dyDescent="0.2">
      <c r="B3" s="246" t="s">
        <v>297</v>
      </c>
      <c r="C3" s="247" t="s">
        <v>297</v>
      </c>
      <c r="D3" s="246"/>
      <c r="F3" s="249" t="s">
        <v>312</v>
      </c>
      <c r="G3" s="249" t="s">
        <v>313</v>
      </c>
      <c r="H3" s="249"/>
    </row>
    <row r="4" spans="1:11" ht="28.5" x14ac:dyDescent="0.2">
      <c r="A4" s="96" t="s">
        <v>166</v>
      </c>
      <c r="B4" s="149">
        <f>'1 priedas_pajamos'!E47</f>
        <v>6274.630000000001</v>
      </c>
      <c r="C4" s="149">
        <f>SUM(C5:C28)</f>
        <v>6274.630000000001</v>
      </c>
      <c r="D4" s="149">
        <f t="shared" ref="D4:D27" si="0">B4-C4</f>
        <v>0</v>
      </c>
      <c r="F4" s="245">
        <f>'1 priedas_pajamos'!E47</f>
        <v>6274.630000000001</v>
      </c>
      <c r="G4" s="245">
        <f>'3 priedas_asignavimai'!AD334</f>
        <v>6274.6299999999992</v>
      </c>
      <c r="I4" s="245">
        <f>F4-B4</f>
        <v>0</v>
      </c>
      <c r="K4" s="245">
        <f>G4-C4</f>
        <v>0</v>
      </c>
    </row>
    <row r="5" spans="1:11" x14ac:dyDescent="0.2">
      <c r="A5" s="65" t="s">
        <v>214</v>
      </c>
      <c r="B5" s="152">
        <f>'1 priedas_pajamos'!E48</f>
        <v>0.9</v>
      </c>
      <c r="C5" s="152">
        <f>'3 priedas_asignavimai'!AD17</f>
        <v>0.9</v>
      </c>
      <c r="D5" s="152">
        <f t="shared" si="0"/>
        <v>0</v>
      </c>
    </row>
    <row r="6" spans="1:11" x14ac:dyDescent="0.2">
      <c r="A6" s="65" t="s">
        <v>60</v>
      </c>
      <c r="B6" s="152">
        <f>'1 priedas_pajamos'!E49</f>
        <v>27.2</v>
      </c>
      <c r="C6" s="152">
        <f>'3 priedas_asignavimai'!AD18</f>
        <v>27.2</v>
      </c>
      <c r="D6" s="152">
        <f t="shared" si="0"/>
        <v>0</v>
      </c>
    </row>
    <row r="7" spans="1:11" x14ac:dyDescent="0.2">
      <c r="A7" s="65" t="s">
        <v>67</v>
      </c>
      <c r="B7" s="152">
        <f>'1 priedas_pajamos'!E50</f>
        <v>9</v>
      </c>
      <c r="C7" s="152">
        <f>'3 priedas_asignavimai'!AD19</f>
        <v>9</v>
      </c>
      <c r="D7" s="152">
        <f t="shared" si="0"/>
        <v>0</v>
      </c>
    </row>
    <row r="8" spans="1:11" x14ac:dyDescent="0.2">
      <c r="A8" s="65" t="s">
        <v>61</v>
      </c>
      <c r="B8" s="152">
        <f>'1 priedas_pajamos'!E51</f>
        <v>329.4</v>
      </c>
      <c r="C8" s="152">
        <f>'3 priedas_asignavimai'!AD20+'3 priedas_asignavimai'!AD90</f>
        <v>329.4</v>
      </c>
      <c r="D8" s="152">
        <f t="shared" si="0"/>
        <v>0</v>
      </c>
    </row>
    <row r="9" spans="1:11" x14ac:dyDescent="0.2">
      <c r="A9" s="65" t="s">
        <v>197</v>
      </c>
      <c r="B9" s="152">
        <f>'1 priedas_pajamos'!E52</f>
        <v>658.1</v>
      </c>
      <c r="C9" s="152">
        <f>'3 priedas_asignavimai'!AD21+'3 priedas_asignavimai'!AD91</f>
        <v>658.1</v>
      </c>
      <c r="D9" s="152">
        <f t="shared" si="0"/>
        <v>0</v>
      </c>
    </row>
    <row r="10" spans="1:11" x14ac:dyDescent="0.2">
      <c r="A10" s="65" t="s">
        <v>75</v>
      </c>
      <c r="B10" s="152">
        <f>'1 priedas_pajamos'!E53</f>
        <v>3068.2</v>
      </c>
      <c r="C10" s="152">
        <f>'3 priedas_asignavimai'!AD22+'3 priedas_asignavimai'!AD93+'3 priedas_asignavimai'!AD325+'3 priedas_asignavimai'!AD92+'3 priedas_asignavimai'!AD326</f>
        <v>3068.2</v>
      </c>
      <c r="D10" s="152">
        <f t="shared" si="0"/>
        <v>0</v>
      </c>
    </row>
    <row r="11" spans="1:11" x14ac:dyDescent="0.2">
      <c r="A11" s="65" t="s">
        <v>68</v>
      </c>
      <c r="B11" s="152">
        <f>'1 priedas_pajamos'!E54</f>
        <v>21.2</v>
      </c>
      <c r="C11" s="152">
        <f>'3 priedas_asignavimai'!AD25</f>
        <v>21.2</v>
      </c>
      <c r="D11" s="152">
        <f t="shared" si="0"/>
        <v>0</v>
      </c>
    </row>
    <row r="12" spans="1:11" x14ac:dyDescent="0.2">
      <c r="A12" s="65" t="s">
        <v>150</v>
      </c>
      <c r="B12" s="152">
        <f>'1 priedas_pajamos'!E55</f>
        <v>153.1</v>
      </c>
      <c r="C12" s="152">
        <f>'3 priedas_asignavimai'!AD26+'3 priedas_asignavimai'!AD89</f>
        <v>153.1</v>
      </c>
      <c r="D12" s="152">
        <f t="shared" si="0"/>
        <v>0</v>
      </c>
    </row>
    <row r="13" spans="1:11" ht="25.5" x14ac:dyDescent="0.2">
      <c r="A13" s="65" t="s">
        <v>215</v>
      </c>
      <c r="B13" s="152">
        <f>'1 priedas_pajamos'!E56</f>
        <v>373.01</v>
      </c>
      <c r="C13" s="152">
        <f>'3 priedas_asignavimai'!AD179</f>
        <v>373.01</v>
      </c>
      <c r="D13" s="152">
        <f t="shared" si="0"/>
        <v>0</v>
      </c>
    </row>
    <row r="14" spans="1:11" ht="25.5" x14ac:dyDescent="0.2">
      <c r="A14" s="65" t="s">
        <v>350</v>
      </c>
      <c r="B14" s="152">
        <f>'1 priedas_pajamos'!E57</f>
        <v>108.82</v>
      </c>
      <c r="C14" s="152">
        <f>'3 priedas_asignavimai'!AD181</f>
        <v>108.82</v>
      </c>
      <c r="D14" s="152">
        <f t="shared" si="0"/>
        <v>0</v>
      </c>
    </row>
    <row r="15" spans="1:11" x14ac:dyDescent="0.2">
      <c r="A15" s="65" t="s">
        <v>62</v>
      </c>
      <c r="B15" s="152">
        <f>'1 priedas_pajamos'!E58</f>
        <v>32.6</v>
      </c>
      <c r="C15" s="152">
        <f>'3 priedas_asignavimai'!AD27</f>
        <v>32.6</v>
      </c>
      <c r="D15" s="152">
        <f t="shared" si="0"/>
        <v>0</v>
      </c>
    </row>
    <row r="16" spans="1:11" x14ac:dyDescent="0.2">
      <c r="A16" s="65" t="s">
        <v>63</v>
      </c>
      <c r="B16" s="152">
        <f>'1 priedas_pajamos'!E59</f>
        <v>10</v>
      </c>
      <c r="C16" s="152">
        <f>'3 priedas_asignavimai'!AD28</f>
        <v>10</v>
      </c>
      <c r="D16" s="152">
        <f t="shared" si="0"/>
        <v>0</v>
      </c>
    </row>
    <row r="17" spans="1:4" x14ac:dyDescent="0.2">
      <c r="A17" s="65" t="s">
        <v>65</v>
      </c>
      <c r="B17" s="152">
        <f>'1 priedas_pajamos'!E60</f>
        <v>0.7</v>
      </c>
      <c r="C17" s="152">
        <f>'3 priedas_asignavimai'!AD29</f>
        <v>0.7</v>
      </c>
      <c r="D17" s="152">
        <f t="shared" si="0"/>
        <v>0</v>
      </c>
    </row>
    <row r="18" spans="1:4" x14ac:dyDescent="0.2">
      <c r="A18" s="65" t="s">
        <v>66</v>
      </c>
      <c r="B18" s="152">
        <f>'1 priedas_pajamos'!E61</f>
        <v>0.9</v>
      </c>
      <c r="C18" s="152">
        <f>'3 priedas_asignavimai'!AD30</f>
        <v>0.9</v>
      </c>
      <c r="D18" s="152">
        <f t="shared" si="0"/>
        <v>0</v>
      </c>
    </row>
    <row r="19" spans="1:4" x14ac:dyDescent="0.2">
      <c r="A19" s="65" t="s">
        <v>72</v>
      </c>
      <c r="B19" s="152">
        <f>'1 priedas_pajamos'!E62</f>
        <v>824.2</v>
      </c>
      <c r="C19" s="152">
        <f>'3 priedas_asignavimai'!AD176</f>
        <v>824.2</v>
      </c>
      <c r="D19" s="152">
        <f t="shared" si="0"/>
        <v>0</v>
      </c>
    </row>
    <row r="20" spans="1:4" ht="25.5" x14ac:dyDescent="0.2">
      <c r="A20" s="65" t="s">
        <v>199</v>
      </c>
      <c r="B20" s="152">
        <f>'1 priedas_pajamos'!E63</f>
        <v>4.3</v>
      </c>
      <c r="C20" s="152">
        <f>'3 priedas_asignavimai'!AD31+'3 priedas_asignavimai'!AD167</f>
        <v>4.3</v>
      </c>
      <c r="D20" s="152">
        <f t="shared" si="0"/>
        <v>0</v>
      </c>
    </row>
    <row r="21" spans="1:4" x14ac:dyDescent="0.2">
      <c r="A21" s="65" t="s">
        <v>192</v>
      </c>
      <c r="B21" s="152">
        <f>'1 priedas_pajamos'!E64</f>
        <v>270.3</v>
      </c>
      <c r="C21" s="152">
        <f>'3 priedas_asignavimai'!AD32+'3 priedas_asignavimai'!AD97+'3 priedas_asignavimai'!AD104+'3 priedas_asignavimai'!AD111+'3 priedas_asignavimai'!AD118+'3 priedas_asignavimai'!AD125+'3 priedas_asignavimai'!AD132+'3 priedas_asignavimai'!AD139+'3 priedas_asignavimai'!AD146+'3 priedas_asignavimai'!AD153+'3 priedas_asignavimai'!AD160</f>
        <v>270.3</v>
      </c>
      <c r="D21" s="152">
        <f t="shared" si="0"/>
        <v>0</v>
      </c>
    </row>
    <row r="22" spans="1:4" ht="25.5" x14ac:dyDescent="0.2">
      <c r="A22" s="65" t="s">
        <v>216</v>
      </c>
      <c r="B22" s="152">
        <f>'1 priedas_pajamos'!E65</f>
        <v>65.843999999999994</v>
      </c>
      <c r="C22" s="152">
        <f>'3 priedas_asignavimai'!AD35</f>
        <v>65.843999999999994</v>
      </c>
      <c r="D22" s="152">
        <f t="shared" si="0"/>
        <v>0</v>
      </c>
    </row>
    <row r="23" spans="1:4" ht="25.5" x14ac:dyDescent="0.2">
      <c r="A23" s="58" t="s">
        <v>73</v>
      </c>
      <c r="B23" s="152">
        <f>'1 priedas_pajamos'!E66</f>
        <v>221</v>
      </c>
      <c r="C23" s="152">
        <f>'3 priedas_asignavimai'!AD66</f>
        <v>221</v>
      </c>
      <c r="D23" s="152">
        <f t="shared" si="0"/>
        <v>0</v>
      </c>
    </row>
    <row r="24" spans="1:4" x14ac:dyDescent="0.2">
      <c r="A24" s="65" t="s">
        <v>64</v>
      </c>
      <c r="B24" s="152">
        <f>'1 priedas_pajamos'!E67</f>
        <v>30.7</v>
      </c>
      <c r="C24" s="152">
        <f>'3 priedas_asignavimai'!AD34</f>
        <v>30.7</v>
      </c>
      <c r="D24" s="152">
        <f t="shared" si="0"/>
        <v>0</v>
      </c>
    </row>
    <row r="25" spans="1:4" x14ac:dyDescent="0.2">
      <c r="A25" s="65" t="s">
        <v>74</v>
      </c>
      <c r="B25" s="152">
        <f>'1 priedas_pajamos'!E68</f>
        <v>9.3000000000000007</v>
      </c>
      <c r="C25" s="152">
        <f>'3 priedas_asignavimai'!AD88+'3 priedas_asignavimai'!AD36</f>
        <v>9.3000000000000007</v>
      </c>
      <c r="D25" s="152">
        <f t="shared" si="0"/>
        <v>0</v>
      </c>
    </row>
    <row r="26" spans="1:4" x14ac:dyDescent="0.2">
      <c r="A26" s="65" t="s">
        <v>144</v>
      </c>
      <c r="B26" s="152">
        <f>'1 priedas_pajamos'!E69</f>
        <v>5.0999999999999996</v>
      </c>
      <c r="C26" s="152">
        <f>'3 priedas_asignavimai'!AD87</f>
        <v>5.0999999999999996</v>
      </c>
      <c r="D26" s="152">
        <f t="shared" si="0"/>
        <v>0</v>
      </c>
    </row>
    <row r="27" spans="1:4" x14ac:dyDescent="0.2">
      <c r="A27" s="65" t="s">
        <v>157</v>
      </c>
      <c r="B27" s="152">
        <f>'1 priedas_pajamos'!E71</f>
        <v>16.504000000000001</v>
      </c>
      <c r="C27" s="152">
        <f>'3 priedas_asignavimai'!AD38</f>
        <v>16.504000000000001</v>
      </c>
      <c r="D27" s="152">
        <f t="shared" si="0"/>
        <v>0</v>
      </c>
    </row>
    <row r="28" spans="1:4" ht="25.5" x14ac:dyDescent="0.2">
      <c r="A28" s="54" t="s">
        <v>232</v>
      </c>
      <c r="B28" s="152">
        <f>'1 priedas_pajamos'!E70</f>
        <v>34.252000000000002</v>
      </c>
      <c r="C28" s="152">
        <f>'3 priedas_asignavimai'!AD37</f>
        <v>34.252000000000002</v>
      </c>
      <c r="D28" s="152"/>
    </row>
    <row r="29" spans="1:4" ht="14.25" x14ac:dyDescent="0.2">
      <c r="A29" s="96" t="s">
        <v>160</v>
      </c>
      <c r="B29" s="149">
        <f>'1 priedas_pajamos'!E73</f>
        <v>4665.5733199999995</v>
      </c>
      <c r="C29" s="149">
        <f>SUM(C30:C66)</f>
        <v>4665.5733199999995</v>
      </c>
      <c r="D29" s="149">
        <f>SUM(D30:D65)</f>
        <v>0</v>
      </c>
    </row>
    <row r="30" spans="1:4" ht="15" x14ac:dyDescent="0.25">
      <c r="A30" s="288" t="s">
        <v>452</v>
      </c>
      <c r="B30" s="140">
        <f>'1 priedas_pajamos'!E74</f>
        <v>232</v>
      </c>
      <c r="C30" s="140">
        <f>'3 priedas_asignavimai'!AE57+'3 priedas_asignavimai'!AE69</f>
        <v>232</v>
      </c>
      <c r="D30" s="152">
        <f t="shared" ref="D30:D37" si="1">B30-C30</f>
        <v>0</v>
      </c>
    </row>
    <row r="31" spans="1:4" ht="15" x14ac:dyDescent="0.25">
      <c r="A31" s="56" t="s">
        <v>295</v>
      </c>
      <c r="B31" s="140">
        <f>'1 priedas_pajamos'!E75</f>
        <v>195.2</v>
      </c>
      <c r="C31" s="140">
        <f>'3 priedas_asignavimai'!AE199</f>
        <v>195.2</v>
      </c>
      <c r="D31" s="152">
        <f t="shared" si="1"/>
        <v>0</v>
      </c>
    </row>
    <row r="32" spans="1:4" ht="15" x14ac:dyDescent="0.25">
      <c r="A32" s="98" t="s">
        <v>132</v>
      </c>
      <c r="B32" s="140">
        <f>'1 priedas_pajamos'!E76</f>
        <v>22.2</v>
      </c>
      <c r="C32" s="140">
        <f>'3 priedas_asignavimai'!AE319</f>
        <v>22.2</v>
      </c>
      <c r="D32" s="152">
        <f t="shared" si="1"/>
        <v>0</v>
      </c>
    </row>
    <row r="33" spans="1:10" ht="15" x14ac:dyDescent="0.25">
      <c r="A33" s="97" t="s">
        <v>200</v>
      </c>
      <c r="B33" s="140">
        <f>'1 priedas_pajamos'!E77</f>
        <v>50.752000000000002</v>
      </c>
      <c r="C33" s="140">
        <f>'3 priedas_asignavimai'!AE312</f>
        <v>50.752000000000002</v>
      </c>
      <c r="D33" s="152">
        <f t="shared" si="1"/>
        <v>0</v>
      </c>
    </row>
    <row r="34" spans="1:10" ht="15" x14ac:dyDescent="0.25">
      <c r="A34" s="97" t="s">
        <v>201</v>
      </c>
      <c r="B34" s="140">
        <f>'1 priedas_pajamos'!E78</f>
        <v>260</v>
      </c>
      <c r="C34" s="140">
        <f>'3 priedas_asignavimai'!AE39+'3 priedas_asignavimai'!AE72</f>
        <v>260</v>
      </c>
      <c r="D34" s="152">
        <f t="shared" si="1"/>
        <v>0</v>
      </c>
      <c r="F34" s="382" t="s">
        <v>323</v>
      </c>
      <c r="G34" s="382"/>
      <c r="H34" s="382"/>
      <c r="I34" s="382"/>
      <c r="J34" s="248"/>
    </row>
    <row r="35" spans="1:10" ht="15" x14ac:dyDescent="0.25">
      <c r="A35" s="97" t="s">
        <v>447</v>
      </c>
      <c r="B35" s="140">
        <f>'1 priedas_pajamos'!E107</f>
        <v>24.419</v>
      </c>
      <c r="C35" s="140">
        <f>'3 priedas_asignavimai'!AE40</f>
        <v>24.419</v>
      </c>
      <c r="D35" s="152"/>
      <c r="F35" s="153">
        <f>B29+B67+B68+B69</f>
        <v>4898.5733199999995</v>
      </c>
      <c r="G35" s="153">
        <f>C29+C67+C68+C69</f>
        <v>4898.5733199999995</v>
      </c>
      <c r="H35" s="153"/>
      <c r="I35" s="153">
        <f>G35-F35</f>
        <v>0</v>
      </c>
      <c r="J35" s="153"/>
    </row>
    <row r="36" spans="1:10" ht="15" x14ac:dyDescent="0.25">
      <c r="A36" s="97" t="s">
        <v>207</v>
      </c>
      <c r="B36" s="140">
        <f>'1 priedas_pajamos'!E79</f>
        <v>252.5</v>
      </c>
      <c r="C36" s="140">
        <f>'3 priedas_asignavimai'!AE63</f>
        <v>252.5</v>
      </c>
      <c r="D36" s="152">
        <f t="shared" si="1"/>
        <v>0</v>
      </c>
      <c r="F36" s="250" t="s">
        <v>312</v>
      </c>
      <c r="G36" s="250" t="s">
        <v>313</v>
      </c>
      <c r="H36" s="250"/>
      <c r="I36" s="250"/>
      <c r="J36" s="250"/>
    </row>
    <row r="37" spans="1:10" ht="30" hidden="1" x14ac:dyDescent="0.25">
      <c r="A37" s="165" t="s">
        <v>217</v>
      </c>
      <c r="B37" s="140">
        <f>'1 priedas_pajamos'!E80</f>
        <v>0</v>
      </c>
      <c r="C37" s="152">
        <f>'3 priedas_asignavimai'!AE185+'3 priedas_asignavimai'!AE192+'3 priedas_asignavimai'!AE204+'3 priedas_asignavimai'!AE214+'3 priedas_asignavimai'!AE221+'3 priedas_asignavimai'!AE233+'3 priedas_asignavimai'!AE241+'3 priedas_asignavimai'!AE246+'3 priedas_asignavimai'!AE252+'3 priedas_asignavimai'!AE258+'3 priedas_asignavimai'!AE263+'3 priedas_asignavimai'!AE269+'3 priedas_asignavimai'!AE275+'3 priedas_asignavimai'!AE286</f>
        <v>0</v>
      </c>
      <c r="D37" s="152">
        <f t="shared" si="1"/>
        <v>0</v>
      </c>
    </row>
    <row r="38" spans="1:10" ht="28.5" customHeight="1" x14ac:dyDescent="0.25">
      <c r="A38" s="99" t="s">
        <v>377</v>
      </c>
      <c r="B38" s="140">
        <f>'1 priedas_pajamos'!E81</f>
        <v>0</v>
      </c>
      <c r="C38" s="140">
        <f>'3 priedas_asignavimai'!AE73</f>
        <v>0</v>
      </c>
      <c r="D38" s="152"/>
      <c r="F38" s="382" t="s">
        <v>321</v>
      </c>
      <c r="G38" s="382"/>
      <c r="H38" s="382"/>
      <c r="I38" s="382"/>
      <c r="J38" s="248"/>
    </row>
    <row r="39" spans="1:10" ht="30" x14ac:dyDescent="0.25">
      <c r="A39" s="99" t="s">
        <v>211</v>
      </c>
      <c r="B39" s="140">
        <f>'1 priedas_pajamos'!E82</f>
        <v>136.78800000000001</v>
      </c>
      <c r="C39" s="140">
        <f>'3 priedas_asignavimai'!AE60+'3 priedas_asignavimai'!AE188+'3 priedas_asignavimai'!AE200+'3 priedas_asignavimai'!AE217+'3 priedas_asignavimai'!AE224+'3 priedas_asignavimai'!AE230+'3 priedas_asignavimai'!AE236+'3 priedas_asignavimai'!AE255+'3 priedas_asignavimai'!AE272+'3 priedas_asignavimai'!AE278+'3 priedas_asignavimai'!AE283+'3 priedas_asignavimai'!AE268+'3 priedas_asignavimai'!AE266+'3 priedas_asignavimai'!AE261</f>
        <v>136.78800000000001</v>
      </c>
      <c r="D39" s="140">
        <f t="shared" ref="D39:D65" si="2">B39-C39</f>
        <v>0</v>
      </c>
      <c r="F39" s="249" t="s">
        <v>312</v>
      </c>
      <c r="G39" s="249" t="s">
        <v>313</v>
      </c>
      <c r="H39" s="249"/>
    </row>
    <row r="40" spans="1:10" ht="15" x14ac:dyDescent="0.25">
      <c r="A40" s="100" t="s">
        <v>440</v>
      </c>
      <c r="B40" s="140">
        <f>'1 priedas_pajamos'!E83</f>
        <v>124.291</v>
      </c>
      <c r="C40" s="140">
        <f>'3 priedas_asignavimai'!AE295</f>
        <v>124.291</v>
      </c>
      <c r="D40" s="140">
        <f t="shared" si="2"/>
        <v>0</v>
      </c>
      <c r="F40" s="153">
        <f>'1 priedas_pajamos'!E46-'1 priedas_pajamos'!E47-'1 priedas_pajamos'!E72-'1 priedas_pajamos'!E114</f>
        <v>4898.5733199999995</v>
      </c>
      <c r="G40" s="153">
        <f>'3 priedas_asignavimai'!AE334</f>
        <v>4898.5733200000004</v>
      </c>
      <c r="H40" s="153"/>
      <c r="I40" s="153">
        <f>G40-F40</f>
        <v>0</v>
      </c>
    </row>
    <row r="41" spans="1:10" ht="15" x14ac:dyDescent="0.25">
      <c r="A41" s="100" t="s">
        <v>306</v>
      </c>
      <c r="B41" s="140">
        <f>'1 priedas_pajamos'!E84</f>
        <v>118.85</v>
      </c>
      <c r="C41" s="140">
        <f>'3 priedas_asignavimai'!AE74</f>
        <v>118.85</v>
      </c>
      <c r="D41" s="140">
        <f t="shared" si="2"/>
        <v>0</v>
      </c>
      <c r="F41" s="245">
        <f>F35-F40</f>
        <v>0</v>
      </c>
      <c r="G41" s="245">
        <f>G35-G40</f>
        <v>0</v>
      </c>
      <c r="H41" s="153">
        <f>H35-H40</f>
        <v>0</v>
      </c>
    </row>
    <row r="42" spans="1:10" ht="15" x14ac:dyDescent="0.25">
      <c r="A42" s="100" t="s">
        <v>352</v>
      </c>
      <c r="B42" s="140">
        <f>'1 priedas_pajamos'!E85</f>
        <v>115.657</v>
      </c>
      <c r="C42" s="140">
        <f>'3 priedas_asignavimai'!AE75+'3 priedas_asignavimai'!AE23</f>
        <v>115.657</v>
      </c>
      <c r="D42" s="140">
        <f t="shared" si="2"/>
        <v>0</v>
      </c>
    </row>
    <row r="43" spans="1:10" ht="30" x14ac:dyDescent="0.25">
      <c r="A43" s="100" t="s">
        <v>310</v>
      </c>
      <c r="B43" s="140">
        <f>'1 priedas_pajamos'!E87</f>
        <v>132</v>
      </c>
      <c r="C43" s="140">
        <f>'3 priedas_asignavimai'!AE317+'3 priedas_asignavimai'!AE322+'3 priedas_asignavimai'!AE328+'3 priedas_asignavimai'!AE333+'3 priedas_asignavimai'!AE24</f>
        <v>132</v>
      </c>
      <c r="D43" s="140">
        <f t="shared" si="2"/>
        <v>0</v>
      </c>
    </row>
    <row r="44" spans="1:10" ht="15" x14ac:dyDescent="0.25">
      <c r="A44" s="100" t="s">
        <v>356</v>
      </c>
      <c r="B44" s="140">
        <f>'1 priedas_pajamos'!E88</f>
        <v>25.001000000000001</v>
      </c>
      <c r="C44" s="140">
        <f>'3 priedas_asignavimai'!AE318</f>
        <v>25.001000000000001</v>
      </c>
      <c r="D44" s="140">
        <f t="shared" si="2"/>
        <v>0</v>
      </c>
    </row>
    <row r="45" spans="1:10" ht="15" x14ac:dyDescent="0.25">
      <c r="A45" s="163" t="s">
        <v>314</v>
      </c>
      <c r="B45" s="140">
        <f>'1 priedas_pajamos'!E89</f>
        <v>0</v>
      </c>
      <c r="C45" s="140">
        <f>'3 priedas_asignavimai'!AE61+'3 priedas_asignavimai'!AE190+'3 priedas_asignavimai'!AE201+'3 priedas_asignavimai'!AE212+'3 priedas_asignavimai'!AE219+'3 priedas_asignavimai'!AE225+'3 priedas_asignavimai'!AE231+'3 priedas_asignavimai'!AE238+'3 priedas_asignavimai'!AE250</f>
        <v>0</v>
      </c>
      <c r="D45" s="140">
        <f t="shared" si="2"/>
        <v>0</v>
      </c>
    </row>
    <row r="46" spans="1:10" ht="45" x14ac:dyDescent="0.25">
      <c r="A46" s="100" t="s">
        <v>375</v>
      </c>
      <c r="B46" s="140">
        <f>'1 priedas_pajamos'!E97</f>
        <v>0</v>
      </c>
      <c r="C46" s="140">
        <f>'3 priedas_asignavimai'!AE329+'3 priedas_asignavimai'!AE85+'3 priedas_asignavimai'!AE42</f>
        <v>0</v>
      </c>
      <c r="D46" s="140">
        <f t="shared" si="2"/>
        <v>0</v>
      </c>
    </row>
    <row r="47" spans="1:10" ht="15" x14ac:dyDescent="0.25">
      <c r="A47" s="100" t="s">
        <v>347</v>
      </c>
      <c r="B47" s="140">
        <f>'1 priedas_pajamos'!E96</f>
        <v>0</v>
      </c>
      <c r="C47" s="140">
        <f>'3 priedas_asignavimai'!AE51</f>
        <v>0</v>
      </c>
      <c r="D47" s="140">
        <f t="shared" si="2"/>
        <v>0</v>
      </c>
    </row>
    <row r="48" spans="1:10" ht="30" x14ac:dyDescent="0.25">
      <c r="A48" s="100" t="s">
        <v>315</v>
      </c>
      <c r="B48" s="140">
        <f>'1 priedas_pajamos'!E90</f>
        <v>0</v>
      </c>
      <c r="C48" s="140">
        <f>'3 priedas_asignavimai'!AE184+'3 priedas_asignavimai'!AE191+'3 priedas_asignavimai'!AE195+'3 priedas_asignavimai'!AE203+'3 priedas_asignavimai'!AE208+'3 priedas_asignavimai'!AE213+'3 priedas_asignavimai'!AE220+'3 priedas_asignavimai'!AE226+'3 priedas_asignavimai'!AE239+'3 priedas_asignavimai'!AE245+'3 priedas_asignavimai'!AE251+'3 priedas_asignavimai'!AE256+'3 priedas_asignavimai'!AE262+'3 priedas_asignavimai'!AE267+'3 priedas_asignavimai'!AE274+'3 priedas_asignavimai'!AE279+'3 priedas_asignavimai'!AE285+'3 priedas_asignavimai'!AE62</f>
        <v>0</v>
      </c>
      <c r="D48" s="140">
        <f t="shared" si="2"/>
        <v>0</v>
      </c>
    </row>
    <row r="49" spans="1:32" ht="15" x14ac:dyDescent="0.25">
      <c r="A49" s="100" t="s">
        <v>316</v>
      </c>
      <c r="B49" s="140">
        <f>'1 priedas_pajamos'!E91</f>
        <v>27.085000000000001</v>
      </c>
      <c r="C49" s="140">
        <f>'3 priedas_asignavimai'!AE68</f>
        <v>27.085000000000001</v>
      </c>
      <c r="D49" s="140">
        <f t="shared" si="2"/>
        <v>0</v>
      </c>
    </row>
    <row r="50" spans="1:32" ht="30" x14ac:dyDescent="0.25">
      <c r="A50" s="97" t="s">
        <v>131</v>
      </c>
      <c r="B50" s="140">
        <f>'1 priedas_pajamos'!E100</f>
        <v>2725.6</v>
      </c>
      <c r="C50" s="140">
        <f>'3 priedas_asignavimai'!AE54</f>
        <v>2725.6</v>
      </c>
      <c r="D50" s="140">
        <f t="shared" si="2"/>
        <v>0</v>
      </c>
      <c r="G50" s="267"/>
      <c r="H50" s="267"/>
      <c r="I50" s="267"/>
      <c r="J50" s="267"/>
      <c r="K50" s="267"/>
      <c r="L50" s="267"/>
      <c r="M50" s="267"/>
      <c r="N50" s="267"/>
      <c r="O50" s="267"/>
      <c r="P50" s="267"/>
      <c r="Q50" s="267"/>
      <c r="R50" s="267"/>
      <c r="S50" s="267"/>
      <c r="T50" s="267"/>
      <c r="U50" s="267"/>
      <c r="V50" s="267"/>
      <c r="W50" s="267"/>
      <c r="X50" s="267"/>
      <c r="Y50" s="267"/>
      <c r="Z50" s="267"/>
      <c r="AA50" s="267"/>
      <c r="AB50" s="267"/>
      <c r="AC50" s="267"/>
      <c r="AD50" s="267"/>
    </row>
    <row r="51" spans="1:32" ht="30" customHeight="1" x14ac:dyDescent="0.25">
      <c r="A51" s="164" t="s">
        <v>332</v>
      </c>
      <c r="B51" s="140">
        <f>'1 priedas_pajamos'!E92</f>
        <v>0</v>
      </c>
      <c r="C51" s="140">
        <f>'3 priedas_asignavimai'!AB294</f>
        <v>0</v>
      </c>
      <c r="D51" s="140">
        <f t="shared" si="2"/>
        <v>0</v>
      </c>
      <c r="I51" s="267"/>
      <c r="J51" s="267"/>
      <c r="K51" s="267"/>
      <c r="L51" s="267"/>
      <c r="M51" s="267"/>
      <c r="N51" s="267"/>
      <c r="O51" s="267"/>
      <c r="P51" s="267"/>
      <c r="Q51" s="267"/>
      <c r="R51" s="267"/>
      <c r="S51" s="267"/>
      <c r="T51" s="267"/>
      <c r="U51" s="267"/>
      <c r="V51" s="267"/>
      <c r="W51" s="267"/>
      <c r="X51" s="267"/>
      <c r="Y51" s="267"/>
      <c r="Z51" s="267"/>
      <c r="AA51" s="267"/>
      <c r="AB51" s="267"/>
      <c r="AC51" s="267"/>
      <c r="AD51" s="267"/>
      <c r="AE51" s="170" t="s">
        <v>373</v>
      </c>
      <c r="AF51" s="171" t="s">
        <v>374</v>
      </c>
    </row>
    <row r="52" spans="1:32" ht="30" x14ac:dyDescent="0.25">
      <c r="A52" s="106" t="s">
        <v>442</v>
      </c>
      <c r="B52" s="140">
        <f>'1 priedas_pajamos'!E93</f>
        <v>11.756640000000001</v>
      </c>
      <c r="C52" s="140">
        <f>'3 priedas_asignavimai'!AE77+'3 priedas_asignavimai'!AE41</f>
        <v>11.756640000000001</v>
      </c>
      <c r="D52" s="140">
        <f t="shared" si="2"/>
        <v>0</v>
      </c>
      <c r="G52" s="258"/>
      <c r="H52" s="259"/>
      <c r="I52" s="259"/>
      <c r="J52" s="258"/>
      <c r="K52" s="258"/>
      <c r="L52" s="259"/>
      <c r="M52" s="258"/>
      <c r="N52" s="259"/>
      <c r="O52" s="258"/>
      <c r="P52" s="259"/>
      <c r="Q52" s="258"/>
      <c r="R52" s="259"/>
      <c r="S52" s="258"/>
      <c r="T52" s="259"/>
      <c r="U52" s="258"/>
      <c r="V52" s="259"/>
      <c r="W52" s="259"/>
      <c r="X52" s="260"/>
      <c r="Y52" s="259"/>
      <c r="Z52" s="260"/>
      <c r="AA52" s="259"/>
      <c r="AB52" s="260"/>
      <c r="AC52" s="259"/>
      <c r="AE52" s="251">
        <f>G52+J52+K52+M52+O52+Q52+S52+U52+X52+Z52+AB52</f>
        <v>0</v>
      </c>
      <c r="AF52" s="252">
        <f>H52+I52+L52+N52+P52+R52+T52+V52+W52+Y52+AA52+AC52</f>
        <v>0</v>
      </c>
    </row>
    <row r="53" spans="1:32" ht="30" x14ac:dyDescent="0.25">
      <c r="A53" s="106" t="s">
        <v>339</v>
      </c>
      <c r="B53" s="140">
        <f>'1 priedas_pajamos'!E94</f>
        <v>0</v>
      </c>
      <c r="C53" s="140">
        <f>'3 priedas_asignavimai'!AE96</f>
        <v>0</v>
      </c>
      <c r="D53" s="140">
        <f t="shared" si="2"/>
        <v>0</v>
      </c>
      <c r="G53" s="261"/>
      <c r="H53" s="262"/>
      <c r="I53" s="262"/>
      <c r="J53" s="261"/>
      <c r="K53" s="261"/>
      <c r="L53" s="262"/>
      <c r="M53" s="261"/>
      <c r="N53" s="262"/>
      <c r="O53" s="261"/>
      <c r="P53" s="262"/>
      <c r="Q53" s="261"/>
      <c r="R53" s="262"/>
      <c r="S53" s="261"/>
      <c r="T53" s="262"/>
      <c r="U53" s="261"/>
      <c r="V53" s="262"/>
      <c r="W53" s="262"/>
      <c r="X53" s="263"/>
      <c r="Y53" s="262"/>
      <c r="Z53" s="263"/>
      <c r="AA53" s="262"/>
      <c r="AB53" s="263"/>
      <c r="AC53" s="262"/>
      <c r="AE53" s="253" t="e">
        <f>AE52+#REF!</f>
        <v>#REF!</v>
      </c>
      <c r="AF53" s="254" t="e">
        <f>AF52+#REF!</f>
        <v>#REF!</v>
      </c>
    </row>
    <row r="54" spans="1:32" ht="15" x14ac:dyDescent="0.25">
      <c r="A54" s="106" t="s">
        <v>344</v>
      </c>
      <c r="B54" s="140">
        <f>'1 priedas_pajamos'!E95</f>
        <v>0</v>
      </c>
      <c r="C54" s="140">
        <f>'3 priedas_asignavimai'!AE50</f>
        <v>0</v>
      </c>
      <c r="D54" s="140">
        <f t="shared" si="2"/>
        <v>0</v>
      </c>
      <c r="G54" s="264"/>
      <c r="H54" s="265"/>
      <c r="I54" s="265"/>
      <c r="J54" s="264"/>
      <c r="K54" s="264"/>
      <c r="L54" s="265"/>
      <c r="M54" s="264"/>
      <c r="N54" s="265"/>
      <c r="O54" s="264"/>
      <c r="P54" s="265"/>
      <c r="Q54" s="264"/>
      <c r="R54" s="265"/>
      <c r="S54" s="264"/>
      <c r="T54" s="265"/>
      <c r="U54" s="264"/>
      <c r="V54" s="265"/>
      <c r="W54" s="265"/>
      <c r="X54" s="266"/>
      <c r="Y54" s="265"/>
      <c r="Z54" s="266"/>
      <c r="AA54" s="265"/>
      <c r="AB54" s="266"/>
      <c r="AC54" s="265"/>
    </row>
    <row r="55" spans="1:32" ht="30" x14ac:dyDescent="0.25">
      <c r="A55" s="164" t="s">
        <v>334</v>
      </c>
      <c r="B55" s="140">
        <f>'1 priedas_pajamos'!E99</f>
        <v>0</v>
      </c>
      <c r="C55" s="140">
        <f>'3 priedas_asignavimai'!AE180</f>
        <v>0</v>
      </c>
      <c r="D55" s="140">
        <f t="shared" si="2"/>
        <v>0</v>
      </c>
    </row>
    <row r="56" spans="1:32" ht="45" x14ac:dyDescent="0.25">
      <c r="A56" s="106" t="s">
        <v>330</v>
      </c>
      <c r="B56" s="140">
        <f>'1 priedas_pajamos'!E98</f>
        <v>0</v>
      </c>
      <c r="C56" s="140">
        <f>'3 priedas_asignavimai'!AE205+'3 priedas_asignavimai'!AE240</f>
        <v>0</v>
      </c>
      <c r="D56" s="140">
        <f t="shared" si="2"/>
        <v>0</v>
      </c>
    </row>
    <row r="57" spans="1:32" ht="15" x14ac:dyDescent="0.25">
      <c r="A57" s="100" t="s">
        <v>307</v>
      </c>
      <c r="B57" s="140">
        <f>'1 priedas_pajamos'!E86</f>
        <v>165.52699999999999</v>
      </c>
      <c r="C57" s="140">
        <f>'3 priedas_asignavimai'!AE76</f>
        <v>165.52699999999999</v>
      </c>
      <c r="D57" s="140">
        <f t="shared" si="2"/>
        <v>0</v>
      </c>
    </row>
    <row r="58" spans="1:32" ht="45" x14ac:dyDescent="0.25">
      <c r="A58" s="97" t="s">
        <v>367</v>
      </c>
      <c r="B58" s="140">
        <f>'1 priedas_pajamos'!E102</f>
        <v>0</v>
      </c>
      <c r="C58" s="140">
        <f>'3 priedas_asignavimai'!AE78+'3 priedas_asignavimai'!AE43</f>
        <v>0</v>
      </c>
      <c r="D58" s="140">
        <f t="shared" si="2"/>
        <v>0</v>
      </c>
    </row>
    <row r="59" spans="1:32" ht="45" x14ac:dyDescent="0.25">
      <c r="A59" s="97" t="s">
        <v>368</v>
      </c>
      <c r="B59" s="140">
        <f>'1 priedas_pajamos'!E103</f>
        <v>0</v>
      </c>
      <c r="C59" s="140">
        <f>'3 priedas_asignavimai'!AE79+'3 priedas_asignavimai'!AE44</f>
        <v>0</v>
      </c>
      <c r="D59" s="140">
        <f t="shared" si="2"/>
        <v>0</v>
      </c>
    </row>
    <row r="60" spans="1:32" ht="45" x14ac:dyDescent="0.25">
      <c r="A60" s="97" t="s">
        <v>369</v>
      </c>
      <c r="B60" s="140">
        <f>'1 priedas_pajamos'!E104</f>
        <v>0</v>
      </c>
      <c r="C60" s="140">
        <f>'3 priedas_asignavimai'!AE80</f>
        <v>0</v>
      </c>
      <c r="D60" s="140">
        <f t="shared" si="2"/>
        <v>0</v>
      </c>
    </row>
    <row r="61" spans="1:32" ht="44.25" customHeight="1" x14ac:dyDescent="0.25">
      <c r="A61" s="97" t="s">
        <v>385</v>
      </c>
      <c r="B61" s="140">
        <f>'1 priedas_pajamos'!E105</f>
        <v>0</v>
      </c>
      <c r="C61" s="140">
        <f>'3 priedas_asignavimai'!AE86</f>
        <v>0</v>
      </c>
      <c r="D61" s="140">
        <f t="shared" si="2"/>
        <v>0</v>
      </c>
    </row>
    <row r="62" spans="1:32" ht="30" x14ac:dyDescent="0.25">
      <c r="A62" s="97" t="s">
        <v>370</v>
      </c>
      <c r="B62" s="140">
        <f>'1 priedas_pajamos'!E106</f>
        <v>45.946680000000001</v>
      </c>
      <c r="C62" s="140">
        <f>'3 priedas_asignavimai'!AE81</f>
        <v>45.946680000000001</v>
      </c>
      <c r="D62" s="140">
        <f t="shared" si="2"/>
        <v>0</v>
      </c>
    </row>
    <row r="63" spans="1:32" ht="30" x14ac:dyDescent="0.25">
      <c r="A63" s="97" t="s">
        <v>371</v>
      </c>
      <c r="B63" s="140">
        <f>'1 priedas_pajamos'!E108</f>
        <v>0</v>
      </c>
      <c r="C63" s="140">
        <f>'3 priedas_asignavimai'!AE52</f>
        <v>0</v>
      </c>
      <c r="D63" s="140">
        <f t="shared" si="2"/>
        <v>0</v>
      </c>
    </row>
    <row r="64" spans="1:32" ht="30" x14ac:dyDescent="0.25">
      <c r="A64" s="97" t="s">
        <v>372</v>
      </c>
      <c r="B64" s="140">
        <f>'1 priedas_pajamos'!E109</f>
        <v>0</v>
      </c>
      <c r="C64" s="140">
        <f>'3 priedas_asignavimai'!AE82</f>
        <v>0</v>
      </c>
      <c r="D64" s="140">
        <f t="shared" si="2"/>
        <v>0</v>
      </c>
    </row>
    <row r="65" spans="1:12" ht="15" x14ac:dyDescent="0.25">
      <c r="A65" s="100" t="s">
        <v>362</v>
      </c>
      <c r="B65" s="140">
        <f>'1 priedas_pajamos'!E101</f>
        <v>0</v>
      </c>
      <c r="C65" s="140">
        <f>'3 priedas_asignavimai'!AE83</f>
        <v>0</v>
      </c>
      <c r="D65" s="140">
        <f t="shared" si="2"/>
        <v>0</v>
      </c>
    </row>
    <row r="66" spans="1:12" ht="15" x14ac:dyDescent="0.25">
      <c r="A66" s="36" t="s">
        <v>381</v>
      </c>
      <c r="B66" s="140">
        <f>'1 priedas_pajamos'!E110</f>
        <v>0</v>
      </c>
      <c r="C66" s="140">
        <f>'3 priedas_asignavimai'!AE53</f>
        <v>0</v>
      </c>
      <c r="D66" s="140"/>
    </row>
    <row r="67" spans="1:12" ht="28.5" x14ac:dyDescent="0.2">
      <c r="A67" s="96" t="s">
        <v>298</v>
      </c>
      <c r="B67" s="149">
        <f>'1 priedas_pajamos'!E111</f>
        <v>0</v>
      </c>
      <c r="C67" s="149">
        <f>'3 priedas_asignavimai'!AE47</f>
        <v>0</v>
      </c>
      <c r="D67" s="149">
        <f t="shared" ref="D67:D73" si="3">B67-C67</f>
        <v>0</v>
      </c>
    </row>
    <row r="68" spans="1:12" ht="14.25" x14ac:dyDescent="0.2">
      <c r="A68" s="96" t="s">
        <v>143</v>
      </c>
      <c r="B68" s="149">
        <f>'1 priedas_pajamos'!E115</f>
        <v>214</v>
      </c>
      <c r="C68" s="149">
        <f>'3 priedas_asignavimai'!AE48+'3 priedas_asignavimai'!AE58+'3 priedas_asignavimai'!AE71+'3 priedas_asignavimai'!AE330</f>
        <v>214</v>
      </c>
      <c r="D68" s="149">
        <f t="shared" si="3"/>
        <v>0</v>
      </c>
      <c r="F68" s="382" t="s">
        <v>321</v>
      </c>
      <c r="G68" s="382"/>
      <c r="H68" s="382"/>
      <c r="I68" s="382"/>
      <c r="J68" s="248"/>
    </row>
    <row r="69" spans="1:12" ht="28.5" x14ac:dyDescent="0.2">
      <c r="A69" s="96" t="s">
        <v>299</v>
      </c>
      <c r="B69" s="149">
        <f>'1 priedas_pajamos'!E119</f>
        <v>19</v>
      </c>
      <c r="C69" s="149">
        <f>'3 priedas_asignavimai'!AE49+'3 priedas_asignavimai'!AE59</f>
        <v>19</v>
      </c>
      <c r="D69" s="149">
        <f t="shared" si="3"/>
        <v>0</v>
      </c>
      <c r="F69" s="249" t="s">
        <v>312</v>
      </c>
      <c r="G69" s="249" t="s">
        <v>313</v>
      </c>
      <c r="H69" s="249"/>
    </row>
    <row r="70" spans="1:12" ht="14.25" x14ac:dyDescent="0.2">
      <c r="A70" s="96" t="s">
        <v>213</v>
      </c>
      <c r="B70" s="149">
        <f>'1 priedas_pajamos'!E72</f>
        <v>16927.3</v>
      </c>
      <c r="C70" s="149">
        <f>'3 priedas_asignavimai'!AF56+'3 priedas_asignavimai'!AF187+'3 priedas_asignavimai'!AF183+'3 priedas_asignavimai'!AF194+'3 priedas_asignavimai'!AF198+'3 priedas_asignavimai'!AF207+'3 priedas_asignavimai'!AF210+'3 priedas_asignavimai'!AF216+'3 priedas_asignavimai'!AF223+'3 priedas_asignavimai'!AF229+'3 priedas_asignavimai'!AF235+'3 priedas_asignavimai'!AF243+'3 priedas_asignavimai'!AF248+'3 priedas_asignavimai'!AF254+'3 priedas_asignavimai'!AF260+'3 priedas_asignavimai'!AF265+'3 priedas_asignavimai'!AF271+'3 priedas_asignavimai'!AF277+'3 priedas_asignavimai'!AF282+'3 priedas_asignavimai'!AF288+'3 priedas_asignavimai'!AF291+'3 priedas_asignavimai'!AF293</f>
        <v>16927.300000000003</v>
      </c>
      <c r="D70" s="149">
        <f t="shared" si="3"/>
        <v>0</v>
      </c>
      <c r="F70" s="153">
        <f>'1 priedas_pajamos'!E72</f>
        <v>16927.3</v>
      </c>
      <c r="G70" s="153">
        <f>'3 priedas_asignavimai'!AF334</f>
        <v>16927.300000000003</v>
      </c>
      <c r="H70" s="153">
        <f>F70-G70</f>
        <v>0</v>
      </c>
      <c r="I70" s="153">
        <f>F70-B70</f>
        <v>0</v>
      </c>
      <c r="J70" s="153"/>
      <c r="K70" s="153">
        <f>G70-C70</f>
        <v>0</v>
      </c>
      <c r="L70" s="153"/>
    </row>
    <row r="71" spans="1:12" ht="14.25" x14ac:dyDescent="0.2">
      <c r="A71" s="96" t="s">
        <v>301</v>
      </c>
      <c r="B71" s="154">
        <f>'1 priedas_pajamos'!E13+'1 priedas_pajamos'!E15+'1 priedas_pajamos'!E23+'1 priedas_pajamos'!E33+'1 priedas_pajamos'!E34+'1 priedas_pajamos'!E35+'1 priedas_pajamos'!E37+'1 priedas_pajamos'!E39-'1 priedas_pajamos'!E38+'1 priedas_pajamos'!E114+'1 priedas_pajamos'!E26</f>
        <v>43106</v>
      </c>
      <c r="C71" s="154">
        <f>'3 priedas_asignavimai'!AC13+'3 priedas_asignavimai'!AC15+'3 priedas_asignavimai'!AC94+'3 priedas_asignavimai'!AC102+'3 priedas_asignavimai'!AC109+'3 priedas_asignavimai'!AC116+'3 priedas_asignavimai'!AC123+'3 priedas_asignavimai'!AC130+'3 priedas_asignavimai'!AC137+'3 priedas_asignavimai'!AC144+'3 priedas_asignavimai'!AC151+'3 priedas_asignavimai'!AC158+'3 priedas_asignavimai'!AC165+'3 priedas_asignavimai'!AC172+'3 priedas_asignavimai'!AC174+'3 priedas_asignavimai'!AC177+'3 priedas_asignavimai'!AC182+'3 priedas_asignavimai'!AC186+'3 priedas_asignavimai'!AC193+'3 priedas_asignavimai'!AC197+'3 priedas_asignavimai'!AC206+'3 priedas_asignavimai'!AC209+'3 priedas_asignavimai'!AC215+'3 priedas_asignavimai'!AC222+'3 priedas_asignavimai'!AC228+'3 priedas_asignavimai'!AC234+'3 priedas_asignavimai'!AC242+'3 priedas_asignavimai'!AC247+'3 priedas_asignavimai'!AC253+'3 priedas_asignavimai'!AC259+'3 priedas_asignavimai'!AC264+'3 priedas_asignavimai'!AC270+'3 priedas_asignavimai'!AC276+'3 priedas_asignavimai'!AC281+'3 priedas_asignavimai'!AC287+'3 priedas_asignavimai'!AC290+'3 priedas_asignavimai'!AC292+'3 priedas_asignavimai'!AC296+'3 priedas_asignavimai'!AC298+'3 priedas_asignavimai'!AC300+'3 priedas_asignavimai'!AC302+'3 priedas_asignavimai'!AC304+'3 priedas_asignavimai'!AC306+'3 priedas_asignavimai'!AC308+'3 priedas_asignavimai'!AC310+'3 priedas_asignavimai'!AC313+'3 priedas_asignavimai'!AC315+'3 priedas_asignavimai'!AC320+'3 priedas_asignavimai'!AC323+'3 priedas_asignavimai'!AC331</f>
        <v>43106</v>
      </c>
      <c r="D71" s="149">
        <f t="shared" si="3"/>
        <v>0</v>
      </c>
      <c r="F71" s="153">
        <f>'1 priedas_pajamos'!E122-'1 priedas_pajamos'!E46-'1 priedas_pajamos'!E38-'1 priedas_pajamos'!E30-'1 priedas_pajamos'!E29-'1 priedas_pajamos'!E28-'1 priedas_pajamos'!E25-'1 priedas_pajamos'!E24-'1 priedas_pajamos'!E20+'1 priedas_pajamos'!E114-'1 priedas_pajamos'!E31</f>
        <v>43105.999999999993</v>
      </c>
      <c r="G71" s="153">
        <f>'3 priedas_asignavimai'!AC334</f>
        <v>43106</v>
      </c>
      <c r="H71" s="153">
        <f t="shared" ref="H71:H77" si="4">F71-G71</f>
        <v>0</v>
      </c>
      <c r="I71" s="153">
        <f>F71-B71</f>
        <v>0</v>
      </c>
      <c r="J71" s="153"/>
      <c r="K71" s="153">
        <f>G71-C71</f>
        <v>0</v>
      </c>
      <c r="L71" s="153"/>
    </row>
    <row r="72" spans="1:12" ht="15" thickBot="1" x14ac:dyDescent="0.25">
      <c r="A72" s="102" t="s">
        <v>320</v>
      </c>
      <c r="B72" s="155">
        <f>'1 priedas_pajamos'!E20+'1 priedas_pajamos'!E24+'1 priedas_pajamos'!E25+'1 priedas_pajamos'!E28+'1 priedas_pajamos'!E29+'1 priedas_pajamos'!E30+'1 priedas_pajamos'!E38+'1 priedas_pajamos'!E31</f>
        <v>2507.1000000000004</v>
      </c>
      <c r="C72" s="155">
        <f>'3 priedas_asignavimai'!AG334</f>
        <v>2507.0999999999995</v>
      </c>
      <c r="D72" s="149">
        <f t="shared" si="3"/>
        <v>0</v>
      </c>
      <c r="F72" s="153">
        <f>'1 priedas_pajamos'!E20+'1 priedas_pajamos'!E24+'1 priedas_pajamos'!E25+'1 priedas_pajamos'!E28+'1 priedas_pajamos'!E29+'1 priedas_pajamos'!E30+'1 priedas_pajamos'!E38+'1 priedas_pajamos'!E31</f>
        <v>2507.1000000000004</v>
      </c>
      <c r="G72" s="153">
        <f>'3 priedas_asignavimai'!AG334</f>
        <v>2507.0999999999995</v>
      </c>
      <c r="H72" s="153">
        <f t="shared" si="4"/>
        <v>0</v>
      </c>
      <c r="I72" s="153">
        <f>F72-B72</f>
        <v>0</v>
      </c>
      <c r="J72" s="153"/>
      <c r="K72" s="153">
        <f>G72-C72</f>
        <v>0</v>
      </c>
      <c r="L72" s="153"/>
    </row>
    <row r="73" spans="1:12" ht="18" customHeight="1" thickBot="1" x14ac:dyDescent="0.3">
      <c r="A73" s="103" t="s">
        <v>325</v>
      </c>
      <c r="B73" s="150">
        <f>B4+B29+B67+B68+B69+B70+B71+B72</f>
        <v>73713.603320000009</v>
      </c>
      <c r="C73" s="150">
        <f>C4+C29+C67+C68+C69+C70+C71+C72</f>
        <v>73713.603320000009</v>
      </c>
      <c r="D73" s="151">
        <f t="shared" si="3"/>
        <v>0</v>
      </c>
      <c r="F73" s="153"/>
      <c r="G73" s="153"/>
      <c r="H73" s="153">
        <f t="shared" si="4"/>
        <v>0</v>
      </c>
      <c r="I73" s="153"/>
      <c r="J73" s="153"/>
      <c r="K73" s="153"/>
      <c r="L73" s="153"/>
    </row>
    <row r="74" spans="1:12" x14ac:dyDescent="0.2">
      <c r="A74" s="255" t="s">
        <v>322</v>
      </c>
      <c r="B74" s="153">
        <f>'1 priedas_pajamos'!E122</f>
        <v>73713.603319999995</v>
      </c>
      <c r="C74" s="153">
        <f>'3 priedas_asignavimai'!AC334+'3 priedas_asignavimai'!AD334+'3 priedas_asignavimai'!AE334+'3 priedas_asignavimai'!AF334+'3 priedas_asignavimai'!AG334</f>
        <v>73713.603320000009</v>
      </c>
      <c r="F74" s="256" t="s">
        <v>312</v>
      </c>
      <c r="G74" s="256" t="s">
        <v>313</v>
      </c>
      <c r="H74" s="153"/>
      <c r="I74" s="153"/>
      <c r="J74" s="153"/>
      <c r="K74" s="153"/>
      <c r="L74" s="153"/>
    </row>
    <row r="75" spans="1:12" x14ac:dyDescent="0.2">
      <c r="B75" s="11">
        <f>B73-B74</f>
        <v>0</v>
      </c>
      <c r="C75" s="153">
        <f>C73-C74</f>
        <v>0</v>
      </c>
      <c r="F75" s="153"/>
      <c r="G75" s="153"/>
      <c r="H75" s="153">
        <f t="shared" si="4"/>
        <v>0</v>
      </c>
      <c r="I75" s="153"/>
      <c r="J75" s="153"/>
      <c r="K75" s="153"/>
      <c r="L75" s="153"/>
    </row>
    <row r="76" spans="1:12" ht="14.25" x14ac:dyDescent="0.2">
      <c r="A76" s="96" t="s">
        <v>324</v>
      </c>
      <c r="B76" s="149">
        <v>1023</v>
      </c>
      <c r="C76" s="149">
        <f>'3 priedas_asignavimai'!AH46+'3 priedas_asignavimai'!AH56+'3 priedas_asignavimai'!AH64+'3 priedas_asignavimai'!AH67+'3 priedas_asignavimai'!AH70</f>
        <v>1023</v>
      </c>
      <c r="D76" s="149">
        <f>B76-C76</f>
        <v>0</v>
      </c>
      <c r="F76" s="153">
        <f>B76</f>
        <v>1023</v>
      </c>
      <c r="G76" s="153">
        <f>'3 priedas_asignavimai'!AH334</f>
        <v>1023</v>
      </c>
      <c r="H76" s="153">
        <f t="shared" si="4"/>
        <v>0</v>
      </c>
      <c r="I76" s="153">
        <f>F76-B76</f>
        <v>0</v>
      </c>
      <c r="J76" s="153"/>
      <c r="K76" s="153">
        <f>G76-C76</f>
        <v>0</v>
      </c>
      <c r="L76" s="153"/>
    </row>
    <row r="77" spans="1:12" ht="15" thickBot="1" x14ac:dyDescent="0.25">
      <c r="A77" s="96" t="s">
        <v>159</v>
      </c>
      <c r="B77" s="149">
        <f>'4 priedas_ nepanaudotos lėšos'!V117</f>
        <v>4700.3236300000008</v>
      </c>
      <c r="C77" s="149">
        <f>'3 priedas_asignavimai'!AI13+'3 priedas_asignavimai'!AI15+'3 priedas_asignavimai'!AI94+'3 priedas_asignavimai'!AI102+'3 priedas_asignavimai'!AI109+'3 priedas_asignavimai'!AI116+'3 priedas_asignavimai'!AI123+'3 priedas_asignavimai'!AI130+'3 priedas_asignavimai'!AI137+'3 priedas_asignavimai'!AI144+'3 priedas_asignavimai'!AI158+'3 priedas_asignavimai'!AI165+'3 priedas_asignavimai'!AI177+'3 priedas_asignavimai'!AI182+'3 priedas_asignavimai'!AI186+'3 priedas_asignavimai'!AI193+'3 priedas_asignavimai'!AI197+'3 priedas_asignavimai'!AI206+'3 priedas_asignavimai'!AI209+'3 priedas_asignavimai'!AI215+'3 priedas_asignavimai'!AI222+'3 priedas_asignavimai'!AI228+'3 priedas_asignavimai'!AI234+'3 priedas_asignavimai'!AI242+'3 priedas_asignavimai'!AI247+'3 priedas_asignavimai'!AI253+'3 priedas_asignavimai'!AI264+'3 priedas_asignavimai'!AI259+'3 priedas_asignavimai'!AI270+'3 priedas_asignavimai'!AI276+'3 priedas_asignavimai'!AI281+'3 priedas_asignavimai'!AI287+'3 priedas_asignavimai'!AI290+'3 priedas_asignavimai'!AI292+'3 priedas_asignavimai'!AI296+'3 priedas_asignavimai'!AI300+'3 priedas_asignavimai'!AI302+'3 priedas_asignavimai'!AI308+'3 priedas_asignavimai'!AI310+'3 priedas_asignavimai'!AI313+'3 priedas_asignavimai'!AI315+'3 priedas_asignavimai'!AI320+'3 priedas_asignavimai'!AI323+'3 priedas_asignavimai'!AI331+'3 priedas_asignavimai'!AI175+'3 priedas_asignavimai'!AI151+'3 priedas_asignavimai'!AI298+'3 priedas_asignavimai'!AI306</f>
        <v>4700.3236300000017</v>
      </c>
      <c r="D77" s="149">
        <f t="shared" ref="D77" si="5">B77-C77</f>
        <v>0</v>
      </c>
      <c r="F77" s="153">
        <f>B77</f>
        <v>4700.3236300000008</v>
      </c>
      <c r="G77" s="153">
        <f>'3 priedas_asignavimai'!AI334</f>
        <v>4700.3236300000017</v>
      </c>
      <c r="H77" s="153">
        <f t="shared" si="4"/>
        <v>0</v>
      </c>
      <c r="I77" s="153">
        <f>F77-B77</f>
        <v>0</v>
      </c>
      <c r="J77" s="153"/>
      <c r="K77" s="153">
        <f>G77-C77</f>
        <v>0</v>
      </c>
      <c r="L77" s="153"/>
    </row>
    <row r="78" spans="1:12" ht="16.5" thickBot="1" x14ac:dyDescent="0.3">
      <c r="A78" s="103" t="s">
        <v>326</v>
      </c>
      <c r="B78" s="150">
        <f>B73+B76+B77</f>
        <v>79436.926950000008</v>
      </c>
      <c r="C78" s="150">
        <f>C73+C76+C77</f>
        <v>79436.926950000008</v>
      </c>
      <c r="D78" s="151">
        <f>B78-C78</f>
        <v>0</v>
      </c>
    </row>
    <row r="81" spans="4:7" x14ac:dyDescent="0.2">
      <c r="G81" s="257"/>
    </row>
    <row r="85" spans="4:7" x14ac:dyDescent="0.2">
      <c r="D85" s="245" t="s">
        <v>363</v>
      </c>
    </row>
  </sheetData>
  <mergeCells count="4">
    <mergeCell ref="F34:I34"/>
    <mergeCell ref="F68:I68"/>
    <mergeCell ref="F38:I38"/>
    <mergeCell ref="F2:I2"/>
  </mergeCells>
  <phoneticPr fontId="17"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5</vt:i4>
      </vt:variant>
      <vt:variant>
        <vt:lpstr>Įvardytieji diapazonai</vt:lpstr>
      </vt:variant>
      <vt:variant>
        <vt:i4>4</vt:i4>
      </vt:variant>
    </vt:vector>
  </HeadingPairs>
  <TitlesOfParts>
    <vt:vector size="9" baseType="lpstr">
      <vt:lpstr>1 priedas_pajamos</vt:lpstr>
      <vt:lpstr>2 priedas_pajamų įmokos</vt:lpstr>
      <vt:lpstr>3 priedas_asignavimai</vt:lpstr>
      <vt:lpstr>4 priedas_ nepanaudotos lėšos</vt:lpstr>
      <vt:lpstr>tikrinimui</vt:lpstr>
      <vt:lpstr>'1 priedas_pajamos'!Print_Titles</vt:lpstr>
      <vt:lpstr>'2 priedas_pajamų įmokos'!Print_Titles</vt:lpstr>
      <vt:lpstr>'3 priedas_asignavimai'!Print_Titles</vt:lpstr>
      <vt:lpstr>'4 priedas_ nepanaudotos lėšos'!Print_Titles</vt:lpstr>
    </vt:vector>
  </TitlesOfParts>
  <Company>TELSIU RAJONO SAVIVALDYBE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vartotojas</dc:creator>
  <cp:lastModifiedBy>vartotojas</cp:lastModifiedBy>
  <cp:lastPrinted>2024-02-15T13:10:19Z</cp:lastPrinted>
  <dcterms:created xsi:type="dcterms:W3CDTF">2007-01-10T08:42:24Z</dcterms:created>
  <dcterms:modified xsi:type="dcterms:W3CDTF">2024-03-01T11:17:52Z</dcterms:modified>
</cp:coreProperties>
</file>