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ualda Baginienė\Desktop\2021-02-25 tarybos posėdis\sprendimai\02\"/>
    </mc:Choice>
  </mc:AlternateContent>
  <xr:revisionPtr revIDLastSave="0" documentId="8_{D12E3CBB-799E-4857-93A0-E1AEFEE41DE5}" xr6:coauthVersionLast="46" xr6:coauthVersionMax="46" xr10:uidLastSave="{00000000-0000-0000-0000-000000000000}"/>
  <bookViews>
    <workbookView xWindow="-120" yWindow="-120" windowWidth="29040" windowHeight="15840"/>
  </bookViews>
  <sheets>
    <sheet name="Lapas1" sheetId="1" r:id="rId1"/>
    <sheet name="Lapas2" sheetId="2" r:id="rId2"/>
  </sheets>
  <definedNames>
    <definedName name="_xlnm.Print_Titles" localSheetId="0">Lapas1!$9:$12</definedName>
  </definedNames>
  <calcPr calcId="191029" fullCalcOnLoad="1"/>
</workbook>
</file>

<file path=xl/calcChain.xml><?xml version="1.0" encoding="utf-8"?>
<calcChain xmlns="http://schemas.openxmlformats.org/spreadsheetml/2006/main">
  <c r="E25" i="1" l="1"/>
  <c r="E16" i="1"/>
  <c r="F480" i="1"/>
  <c r="G480" i="1"/>
  <c r="G478" i="1"/>
  <c r="F483" i="1"/>
  <c r="F478" i="1"/>
  <c r="G483" i="1"/>
  <c r="H483" i="1"/>
  <c r="H480" i="1"/>
  <c r="H478" i="1"/>
  <c r="F492" i="1"/>
  <c r="G479" i="1"/>
  <c r="H479" i="1"/>
  <c r="F479" i="1"/>
  <c r="E479" i="1"/>
  <c r="E45" i="1"/>
  <c r="H212" i="1"/>
  <c r="G493" i="1"/>
  <c r="H493" i="1"/>
  <c r="F493" i="1"/>
  <c r="E102" i="1"/>
  <c r="G486" i="1"/>
  <c r="H486" i="1"/>
  <c r="F486" i="1"/>
  <c r="G482" i="1"/>
  <c r="H482" i="1"/>
  <c r="F482" i="1"/>
  <c r="G484" i="1"/>
  <c r="H484" i="1"/>
  <c r="F484" i="1"/>
  <c r="G497" i="1"/>
  <c r="H497" i="1"/>
  <c r="F497" i="1"/>
  <c r="E497" i="1"/>
  <c r="G496" i="1"/>
  <c r="H496" i="1"/>
  <c r="F496" i="1"/>
  <c r="E496" i="1"/>
  <c r="E176" i="1"/>
  <c r="E79" i="1"/>
  <c r="E395" i="1"/>
  <c r="E288" i="1"/>
  <c r="E240" i="1"/>
  <c r="E230" i="1"/>
  <c r="E209" i="1"/>
  <c r="E195" i="1"/>
  <c r="E192" i="1"/>
  <c r="E211" i="1"/>
  <c r="G494" i="1"/>
  <c r="H494" i="1"/>
  <c r="F494" i="1"/>
  <c r="E494" i="1"/>
  <c r="E485" i="1"/>
  <c r="G500" i="1"/>
  <c r="H500" i="1"/>
  <c r="F500" i="1"/>
  <c r="E500" i="1"/>
  <c r="E26" i="1"/>
  <c r="E276" i="1"/>
  <c r="E436" i="1"/>
  <c r="E383" i="1"/>
  <c r="E373" i="1"/>
  <c r="E361" i="1"/>
  <c r="E351" i="1"/>
  <c r="E340" i="1"/>
  <c r="E329" i="1"/>
  <c r="E318" i="1"/>
  <c r="E308" i="1"/>
  <c r="E296" i="1"/>
  <c r="E286" i="1"/>
  <c r="E475" i="1"/>
  <c r="G462" i="1"/>
  <c r="H462" i="1"/>
  <c r="F462" i="1"/>
  <c r="E470" i="1"/>
  <c r="E471" i="1"/>
  <c r="E460" i="1"/>
  <c r="G452" i="1"/>
  <c r="H452" i="1"/>
  <c r="F452" i="1"/>
  <c r="E461" i="1"/>
  <c r="E235" i="1"/>
  <c r="E221" i="1"/>
  <c r="E208" i="1"/>
  <c r="E200" i="1"/>
  <c r="E197" i="1"/>
  <c r="E186" i="1"/>
  <c r="E170" i="1"/>
  <c r="E159" i="1"/>
  <c r="E135" i="1"/>
  <c r="E136" i="1"/>
  <c r="E114" i="1"/>
  <c r="E92" i="1"/>
  <c r="E81" i="1"/>
  <c r="E216" i="1"/>
  <c r="G495" i="1"/>
  <c r="H495" i="1"/>
  <c r="E495" i="1"/>
  <c r="F495" i="1"/>
  <c r="E343" i="1"/>
  <c r="E332" i="1"/>
  <c r="E321" i="1"/>
  <c r="E300" i="1"/>
  <c r="E365" i="1"/>
  <c r="G481" i="1"/>
  <c r="H481" i="1"/>
  <c r="F481" i="1"/>
  <c r="E260" i="1"/>
  <c r="E241" i="1"/>
  <c r="G498" i="1"/>
  <c r="H498" i="1"/>
  <c r="F498" i="1"/>
  <c r="E498" i="1"/>
  <c r="G42" i="1"/>
  <c r="H42" i="1"/>
  <c r="F42" i="1"/>
  <c r="E44" i="1"/>
  <c r="E31" i="1"/>
  <c r="G472" i="1"/>
  <c r="H472" i="1"/>
  <c r="F472" i="1"/>
  <c r="E35" i="1"/>
  <c r="F16" i="1"/>
  <c r="E18" i="1"/>
  <c r="E19" i="1"/>
  <c r="E20" i="1"/>
  <c r="E21" i="1"/>
  <c r="E22" i="1"/>
  <c r="E23" i="1"/>
  <c r="E24" i="1"/>
  <c r="E27" i="1"/>
  <c r="E28" i="1"/>
  <c r="E29" i="1"/>
  <c r="E30" i="1"/>
  <c r="E32" i="1"/>
  <c r="E33" i="1"/>
  <c r="E36" i="1"/>
  <c r="E37" i="1"/>
  <c r="E38" i="1"/>
  <c r="E39" i="1"/>
  <c r="E40" i="1"/>
  <c r="E41" i="1"/>
  <c r="E270" i="1"/>
  <c r="E172" i="1"/>
  <c r="G489" i="1"/>
  <c r="H489" i="1"/>
  <c r="F489" i="1"/>
  <c r="G491" i="1"/>
  <c r="H491" i="1"/>
  <c r="F491" i="1"/>
  <c r="G488" i="1"/>
  <c r="H488" i="1"/>
  <c r="H485" i="1"/>
  <c r="F488" i="1"/>
  <c r="G490" i="1"/>
  <c r="H490" i="1"/>
  <c r="F490" i="1"/>
  <c r="G487" i="1"/>
  <c r="H487" i="1"/>
  <c r="F487" i="1"/>
  <c r="G501" i="1"/>
  <c r="H501" i="1"/>
  <c r="F501" i="1"/>
  <c r="E93" i="1"/>
  <c r="E94" i="1"/>
  <c r="E177" i="1"/>
  <c r="E171" i="1"/>
  <c r="E190" i="1"/>
  <c r="E144" i="1"/>
  <c r="E163" i="1"/>
  <c r="E160" i="1"/>
  <c r="E464" i="1"/>
  <c r="E285" i="1"/>
  <c r="E283" i="1"/>
  <c r="G251" i="1"/>
  <c r="H251" i="1"/>
  <c r="F251" i="1"/>
  <c r="E254" i="1"/>
  <c r="E279" i="1"/>
  <c r="E149" i="1"/>
  <c r="E184" i="1"/>
  <c r="F283" i="1"/>
  <c r="G283" i="1"/>
  <c r="H283" i="1"/>
  <c r="E468" i="1"/>
  <c r="E450" i="1"/>
  <c r="E441" i="1"/>
  <c r="E423" i="1"/>
  <c r="E407" i="1"/>
  <c r="F399" i="1"/>
  <c r="G399" i="1"/>
  <c r="H399" i="1"/>
  <c r="F390" i="1"/>
  <c r="G390" i="1"/>
  <c r="H390" i="1"/>
  <c r="E398" i="1"/>
  <c r="E388" i="1"/>
  <c r="E378" i="1"/>
  <c r="E356" i="1"/>
  <c r="E346" i="1"/>
  <c r="E335" i="1"/>
  <c r="E324" i="1"/>
  <c r="E313" i="1"/>
  <c r="E303" i="1"/>
  <c r="E291" i="1"/>
  <c r="E281" i="1"/>
  <c r="E403" i="1"/>
  <c r="E394" i="1"/>
  <c r="E269" i="1"/>
  <c r="E301" i="1"/>
  <c r="E223" i="1"/>
  <c r="F98" i="1"/>
  <c r="G98" i="1"/>
  <c r="H98" i="1"/>
  <c r="F237" i="1"/>
  <c r="G237" i="1"/>
  <c r="H237" i="1"/>
  <c r="E243" i="1"/>
  <c r="F197" i="1"/>
  <c r="G197" i="1"/>
  <c r="H197" i="1"/>
  <c r="E203" i="1"/>
  <c r="E107" i="1"/>
  <c r="F75" i="1"/>
  <c r="G75" i="1"/>
  <c r="H75" i="1"/>
  <c r="E85" i="1"/>
  <c r="G129" i="1"/>
  <c r="H129" i="1"/>
  <c r="F129" i="1"/>
  <c r="E139" i="1"/>
  <c r="F425" i="1"/>
  <c r="G425" i="1"/>
  <c r="H425" i="1"/>
  <c r="E393" i="1"/>
  <c r="E476" i="1"/>
  <c r="E456" i="1"/>
  <c r="E452" i="1"/>
  <c r="E447" i="1"/>
  <c r="E438" i="1"/>
  <c r="E429" i="1"/>
  <c r="E420" i="1"/>
  <c r="E416" i="1"/>
  <c r="E412" i="1"/>
  <c r="E404" i="1"/>
  <c r="E385" i="1"/>
  <c r="E375" i="1"/>
  <c r="E364" i="1"/>
  <c r="E353" i="1"/>
  <c r="E342" i="1"/>
  <c r="E331" i="1"/>
  <c r="E320" i="1"/>
  <c r="E310" i="1"/>
  <c r="E299" i="1"/>
  <c r="E278" i="1"/>
  <c r="E259" i="1"/>
  <c r="E249" i="1"/>
  <c r="E222" i="1"/>
  <c r="E215" i="1"/>
  <c r="E201" i="1"/>
  <c r="E157" i="1"/>
  <c r="E147" i="1"/>
  <c r="E133" i="1"/>
  <c r="E127" i="1"/>
  <c r="E117" i="1"/>
  <c r="E73" i="1"/>
  <c r="E64" i="1"/>
  <c r="F358" i="1"/>
  <c r="G358" i="1"/>
  <c r="H358" i="1"/>
  <c r="E234" i="1"/>
  <c r="F380" i="1"/>
  <c r="G380" i="1"/>
  <c r="H380" i="1"/>
  <c r="E369" i="1"/>
  <c r="E268" i="1"/>
  <c r="G499" i="1"/>
  <c r="H499" i="1"/>
  <c r="F499" i="1"/>
  <c r="E312" i="1"/>
  <c r="E242" i="1"/>
  <c r="E239" i="1"/>
  <c r="E237" i="1"/>
  <c r="E265" i="1"/>
  <c r="G47" i="1"/>
  <c r="H47" i="1"/>
  <c r="F47" i="1"/>
  <c r="E53" i="1"/>
  <c r="E60" i="1"/>
  <c r="G204" i="1"/>
  <c r="H204" i="1"/>
  <c r="F204" i="1"/>
  <c r="E206" i="1"/>
  <c r="G54" i="1"/>
  <c r="H54" i="1"/>
  <c r="F54" i="1"/>
  <c r="E103" i="1"/>
  <c r="H503" i="1"/>
  <c r="F503" i="1"/>
  <c r="E503" i="1"/>
  <c r="F502" i="1"/>
  <c r="E502" i="1"/>
  <c r="H218" i="1"/>
  <c r="G218" i="1"/>
  <c r="F218" i="1"/>
  <c r="E427" i="1"/>
  <c r="E425" i="1"/>
  <c r="E57" i="1"/>
  <c r="E228" i="1"/>
  <c r="E421" i="1"/>
  <c r="E210" i="1"/>
  <c r="E458" i="1"/>
  <c r="E272" i="1"/>
  <c r="E271" i="1"/>
  <c r="E90" i="1"/>
  <c r="H13" i="1"/>
  <c r="F192" i="1"/>
  <c r="G192" i="1"/>
  <c r="H192" i="1"/>
  <c r="E56" i="1"/>
  <c r="E54" i="1"/>
  <c r="F225" i="1"/>
  <c r="G225" i="1"/>
  <c r="H225" i="1"/>
  <c r="E231" i="1"/>
  <c r="E469" i="1"/>
  <c r="F348" i="1"/>
  <c r="G348" i="1"/>
  <c r="H348" i="1"/>
  <c r="E465" i="1"/>
  <c r="E477" i="1"/>
  <c r="E474" i="1"/>
  <c r="E466" i="1"/>
  <c r="E462" i="1"/>
  <c r="E405" i="1"/>
  <c r="E396" i="1"/>
  <c r="E457" i="1"/>
  <c r="E448" i="1"/>
  <c r="E443" i="1"/>
  <c r="E430" i="1"/>
  <c r="E413" i="1"/>
  <c r="E247" i="1"/>
  <c r="E439" i="1"/>
  <c r="E433" i="1"/>
  <c r="E344" i="1"/>
  <c r="E333" i="1"/>
  <c r="E376" i="1"/>
  <c r="E322" i="1"/>
  <c r="E354" i="1"/>
  <c r="E366" i="1"/>
  <c r="E386" i="1"/>
  <c r="E267" i="1"/>
  <c r="E289" i="1"/>
  <c r="E155" i="1"/>
  <c r="E46" i="1"/>
  <c r="E401" i="1"/>
  <c r="E399" i="1"/>
  <c r="E402" i="1"/>
  <c r="E406" i="1"/>
  <c r="F212" i="1"/>
  <c r="G212" i="1"/>
  <c r="E214" i="1"/>
  <c r="E212" i="1"/>
  <c r="E217" i="1"/>
  <c r="E328" i="1"/>
  <c r="E330" i="1"/>
  <c r="E336" i="1"/>
  <c r="E334" i="1"/>
  <c r="E363" i="1"/>
  <c r="E298" i="1"/>
  <c r="F262" i="1"/>
  <c r="G262" i="1"/>
  <c r="H262" i="1"/>
  <c r="H244" i="1"/>
  <c r="H232" i="1"/>
  <c r="E236" i="1"/>
  <c r="E196" i="1"/>
  <c r="E15" i="1"/>
  <c r="E13" i="1"/>
  <c r="E258" i="1"/>
  <c r="E96" i="1"/>
  <c r="E248" i="1"/>
  <c r="E189" i="1"/>
  <c r="E175" i="1"/>
  <c r="E126" i="1"/>
  <c r="E467" i="1"/>
  <c r="E459" i="1"/>
  <c r="E455" i="1"/>
  <c r="E454" i="1"/>
  <c r="E451" i="1"/>
  <c r="E449" i="1"/>
  <c r="E446" i="1"/>
  <c r="E445" i="1"/>
  <c r="E442" i="1"/>
  <c r="E440" i="1"/>
  <c r="E437" i="1"/>
  <c r="E435" i="1"/>
  <c r="E432" i="1"/>
  <c r="E431" i="1"/>
  <c r="E428" i="1"/>
  <c r="E424" i="1"/>
  <c r="E422" i="1"/>
  <c r="E419" i="1"/>
  <c r="E418" i="1"/>
  <c r="E415" i="1"/>
  <c r="E414" i="1"/>
  <c r="E411" i="1"/>
  <c r="E410" i="1"/>
  <c r="E408" i="1"/>
  <c r="E397" i="1"/>
  <c r="E392" i="1"/>
  <c r="E390" i="1"/>
  <c r="E389" i="1"/>
  <c r="E387" i="1"/>
  <c r="E384" i="1"/>
  <c r="E382" i="1"/>
  <c r="E380" i="1"/>
  <c r="E379" i="1"/>
  <c r="E377" i="1"/>
  <c r="E374" i="1"/>
  <c r="E372" i="1"/>
  <c r="E368" i="1"/>
  <c r="E367" i="1"/>
  <c r="E362" i="1"/>
  <c r="E360" i="1"/>
  <c r="E358" i="1"/>
  <c r="E357" i="1"/>
  <c r="E355" i="1"/>
  <c r="E352" i="1"/>
  <c r="E350" i="1"/>
  <c r="E348" i="1"/>
  <c r="E347" i="1"/>
  <c r="E345" i="1"/>
  <c r="E341" i="1"/>
  <c r="E339" i="1"/>
  <c r="E325" i="1"/>
  <c r="E323" i="1"/>
  <c r="E319" i="1"/>
  <c r="E317" i="1"/>
  <c r="E315" i="1"/>
  <c r="E314" i="1"/>
  <c r="E311" i="1"/>
  <c r="E309" i="1"/>
  <c r="E307" i="1"/>
  <c r="E305" i="1"/>
  <c r="E304" i="1"/>
  <c r="E302" i="1"/>
  <c r="E297" i="1"/>
  <c r="E295" i="1"/>
  <c r="E292" i="1"/>
  <c r="E290" i="1"/>
  <c r="E287" i="1"/>
  <c r="E282" i="1"/>
  <c r="E280" i="1"/>
  <c r="E277" i="1"/>
  <c r="E275" i="1"/>
  <c r="E266" i="1"/>
  <c r="E262" i="1"/>
  <c r="E264" i="1"/>
  <c r="E261" i="1"/>
  <c r="E257" i="1"/>
  <c r="E253" i="1"/>
  <c r="E250" i="1"/>
  <c r="E246" i="1"/>
  <c r="E244" i="1"/>
  <c r="E229" i="1"/>
  <c r="E227" i="1"/>
  <c r="E225" i="1"/>
  <c r="E224" i="1"/>
  <c r="E220" i="1"/>
  <c r="E218" i="1"/>
  <c r="E207" i="1"/>
  <c r="E202" i="1"/>
  <c r="E199" i="1"/>
  <c r="H443" i="1"/>
  <c r="G443" i="1"/>
  <c r="F443" i="1"/>
  <c r="F433" i="1"/>
  <c r="G433" i="1"/>
  <c r="H433" i="1"/>
  <c r="F416" i="1"/>
  <c r="G416" i="1"/>
  <c r="H416" i="1"/>
  <c r="F408" i="1"/>
  <c r="G408" i="1"/>
  <c r="H408" i="1"/>
  <c r="F370" i="1"/>
  <c r="G370" i="1"/>
  <c r="H370" i="1"/>
  <c r="F337" i="1"/>
  <c r="G337" i="1"/>
  <c r="H337" i="1"/>
  <c r="F326" i="1"/>
  <c r="G326" i="1"/>
  <c r="H326" i="1"/>
  <c r="F315" i="1"/>
  <c r="G315" i="1"/>
  <c r="H315" i="1"/>
  <c r="F305" i="1"/>
  <c r="G305" i="1"/>
  <c r="H305" i="1"/>
  <c r="F293" i="1"/>
  <c r="G293" i="1"/>
  <c r="H293" i="1"/>
  <c r="F273" i="1"/>
  <c r="G273" i="1"/>
  <c r="H273" i="1"/>
  <c r="F255" i="1"/>
  <c r="G255" i="1"/>
  <c r="H255" i="1"/>
  <c r="F244" i="1"/>
  <c r="G244" i="1"/>
  <c r="F232" i="1"/>
  <c r="G232" i="1"/>
  <c r="E194" i="1"/>
  <c r="F179" i="1"/>
  <c r="G179" i="1"/>
  <c r="H179" i="1"/>
  <c r="E191" i="1"/>
  <c r="E188" i="1"/>
  <c r="E187" i="1"/>
  <c r="E185" i="1"/>
  <c r="E183" i="1"/>
  <c r="E182" i="1"/>
  <c r="E181" i="1"/>
  <c r="E179" i="1"/>
  <c r="F165" i="1"/>
  <c r="G165" i="1"/>
  <c r="H165" i="1"/>
  <c r="E178" i="1"/>
  <c r="E174" i="1"/>
  <c r="E173" i="1"/>
  <c r="E169" i="1"/>
  <c r="E168" i="1"/>
  <c r="E165" i="1"/>
  <c r="E167" i="1"/>
  <c r="F151" i="1"/>
  <c r="G151" i="1"/>
  <c r="H151" i="1"/>
  <c r="E164" i="1"/>
  <c r="E162" i="1"/>
  <c r="E161" i="1"/>
  <c r="E158" i="1"/>
  <c r="E156" i="1"/>
  <c r="E154" i="1"/>
  <c r="E153" i="1"/>
  <c r="F140" i="1"/>
  <c r="G140" i="1"/>
  <c r="H140" i="1"/>
  <c r="E150" i="1"/>
  <c r="E148" i="1"/>
  <c r="E146" i="1"/>
  <c r="E145" i="1"/>
  <c r="E143" i="1"/>
  <c r="E142" i="1"/>
  <c r="E138" i="1"/>
  <c r="E137" i="1"/>
  <c r="E134" i="1"/>
  <c r="E132" i="1"/>
  <c r="E129" i="1"/>
  <c r="E131" i="1"/>
  <c r="F119" i="1"/>
  <c r="G119" i="1"/>
  <c r="H119" i="1"/>
  <c r="E128" i="1"/>
  <c r="E125" i="1"/>
  <c r="E124" i="1"/>
  <c r="E123" i="1"/>
  <c r="E122" i="1"/>
  <c r="E121" i="1"/>
  <c r="E119" i="1"/>
  <c r="F108" i="1"/>
  <c r="G108" i="1"/>
  <c r="H108" i="1"/>
  <c r="E118" i="1"/>
  <c r="E116" i="1"/>
  <c r="E115" i="1"/>
  <c r="E113" i="1"/>
  <c r="E112" i="1"/>
  <c r="E111" i="1"/>
  <c r="E110" i="1"/>
  <c r="E106" i="1"/>
  <c r="E105" i="1"/>
  <c r="E104" i="1"/>
  <c r="E101" i="1"/>
  <c r="E98" i="1"/>
  <c r="E100" i="1"/>
  <c r="F86" i="1"/>
  <c r="G86" i="1"/>
  <c r="H86" i="1"/>
  <c r="E97" i="1"/>
  <c r="E95" i="1"/>
  <c r="E91" i="1"/>
  <c r="E89" i="1"/>
  <c r="E86" i="1"/>
  <c r="E88" i="1"/>
  <c r="E84" i="1"/>
  <c r="E83" i="1"/>
  <c r="E82" i="1"/>
  <c r="E80" i="1"/>
  <c r="E78" i="1"/>
  <c r="E77" i="1"/>
  <c r="E75" i="1"/>
  <c r="F66" i="1"/>
  <c r="G66" i="1"/>
  <c r="H66" i="1"/>
  <c r="E72" i="1"/>
  <c r="E74" i="1"/>
  <c r="E71" i="1"/>
  <c r="E70" i="1"/>
  <c r="E69" i="1"/>
  <c r="E68" i="1"/>
  <c r="E66" i="1"/>
  <c r="F58" i="1"/>
  <c r="G58" i="1"/>
  <c r="H58" i="1"/>
  <c r="E63" i="1"/>
  <c r="E65" i="1"/>
  <c r="E58" i="1"/>
  <c r="E62" i="1"/>
  <c r="E61" i="1"/>
  <c r="E51" i="1"/>
  <c r="E50" i="1"/>
  <c r="E47" i="1"/>
  <c r="E52" i="1"/>
  <c r="E49" i="1"/>
  <c r="G13" i="1"/>
  <c r="F13" i="1"/>
  <c r="G16" i="1"/>
  <c r="E34" i="1"/>
  <c r="H16" i="1"/>
  <c r="E492" i="1"/>
  <c r="E482" i="1"/>
  <c r="E488" i="1"/>
  <c r="E204" i="1"/>
  <c r="E140" i="1"/>
  <c r="E293" i="1"/>
  <c r="E151" i="1"/>
  <c r="E490" i="1"/>
  <c r="E472" i="1"/>
  <c r="E481" i="1"/>
  <c r="E255" i="1"/>
  <c r="E251" i="1"/>
  <c r="E232" i="1"/>
  <c r="E487" i="1"/>
  <c r="E489" i="1"/>
  <c r="E108" i="1"/>
  <c r="E499" i="1"/>
  <c r="E501" i="1"/>
  <c r="E491" i="1"/>
  <c r="E483" i="1"/>
  <c r="E42" i="1"/>
  <c r="E486" i="1"/>
  <c r="E337" i="1"/>
  <c r="E273" i="1"/>
  <c r="G485" i="1"/>
  <c r="E326" i="1"/>
  <c r="E370" i="1"/>
  <c r="E484" i="1"/>
  <c r="E493" i="1"/>
  <c r="E480" i="1"/>
  <c r="E478" i="1"/>
  <c r="F485" i="1"/>
</calcChain>
</file>

<file path=xl/sharedStrings.xml><?xml version="1.0" encoding="utf-8"?>
<sst xmlns="http://schemas.openxmlformats.org/spreadsheetml/2006/main" count="1172" uniqueCount="543">
  <si>
    <t>PATVIRTINTA</t>
  </si>
  <si>
    <t xml:space="preserve">Radviliškio rajono savivaldybės </t>
  </si>
  <si>
    <t>asignavimų valdytojus ir programas</t>
  </si>
  <si>
    <t>Prog   ramos  kodas</t>
  </si>
  <si>
    <t>Asignavimų valdytojas</t>
  </si>
  <si>
    <t>Eil.    Nr.</t>
  </si>
  <si>
    <t>Finans   avimo šaltinis</t>
  </si>
  <si>
    <t>Iš viso</t>
  </si>
  <si>
    <t>Iš jų:</t>
  </si>
  <si>
    <t>Paprastosios išlaidos</t>
  </si>
  <si>
    <t>Turtui įsigyti</t>
  </si>
  <si>
    <t>Radviliškio rajono savivaldybės kontrolės ir audito tarnyba</t>
  </si>
  <si>
    <t>1.</t>
  </si>
  <si>
    <t>Iš jų</t>
  </si>
  <si>
    <t>01</t>
  </si>
  <si>
    <t>Savivaldybės valdymo programa</t>
  </si>
  <si>
    <t>1.1.</t>
  </si>
  <si>
    <t>2.</t>
  </si>
  <si>
    <t>iš jų</t>
  </si>
  <si>
    <t>2.1.</t>
  </si>
  <si>
    <t>2.2.</t>
  </si>
  <si>
    <t>2.3.</t>
  </si>
  <si>
    <t>2.4.</t>
  </si>
  <si>
    <t>2.5.</t>
  </si>
  <si>
    <t>2.6.</t>
  </si>
  <si>
    <t>2.7.</t>
  </si>
  <si>
    <t>03</t>
  </si>
  <si>
    <t>Socialinių paslaugų ir socialinės paramos teikimo programa</t>
  </si>
  <si>
    <t>04</t>
  </si>
  <si>
    <t>Rajono savivaldybės infrastruktūros objektų modernizavimo ir plėtros programa</t>
  </si>
  <si>
    <t>05</t>
  </si>
  <si>
    <t>Gyventojų turiningo laisvalaikio užtikrinimo, bendruomeniškumo ir veiklumo skatinimo programa</t>
  </si>
  <si>
    <t>06</t>
  </si>
  <si>
    <t xml:space="preserve">Saugios, švarios ir patogios aplinkos užtikrinimo programa </t>
  </si>
  <si>
    <t>2.8.</t>
  </si>
  <si>
    <t>Radviliškio rajono savivaldybės administracija</t>
  </si>
  <si>
    <t>Radviliškio rajono savivaldybės administracijos Finansų skyrius</t>
  </si>
  <si>
    <t>3.</t>
  </si>
  <si>
    <t>3.1.</t>
  </si>
  <si>
    <t>Radviliškio rajono savivaldybės administracijos Socialinės paramos skyrius</t>
  </si>
  <si>
    <t>4.</t>
  </si>
  <si>
    <t>4.1.</t>
  </si>
  <si>
    <t>4.2.</t>
  </si>
  <si>
    <t>4.3.</t>
  </si>
  <si>
    <t>Radviliškio rajono savivaldybės administracijos Investicijų skyrius</t>
  </si>
  <si>
    <t>5.</t>
  </si>
  <si>
    <t>5.1.</t>
  </si>
  <si>
    <t>5.2.</t>
  </si>
  <si>
    <t>Radviliškio miesto seniūnija</t>
  </si>
  <si>
    <t>6.</t>
  </si>
  <si>
    <t>6.1.</t>
  </si>
  <si>
    <t>6.2.</t>
  </si>
  <si>
    <t>2.9.</t>
  </si>
  <si>
    <t>2.10.</t>
  </si>
  <si>
    <t>SB</t>
  </si>
  <si>
    <t>SB(VB)</t>
  </si>
  <si>
    <t>SB(SP)</t>
  </si>
  <si>
    <t>SB(AA)</t>
  </si>
  <si>
    <t>6.6.</t>
  </si>
  <si>
    <t>7.</t>
  </si>
  <si>
    <t>Šeduvos miesto seniūnija</t>
  </si>
  <si>
    <t>7.1.</t>
  </si>
  <si>
    <t>7.2.</t>
  </si>
  <si>
    <t>7.3.</t>
  </si>
  <si>
    <t>7.5.</t>
  </si>
  <si>
    <t>7.6.</t>
  </si>
  <si>
    <t>Tyrulių seniūnija</t>
  </si>
  <si>
    <t>8.</t>
  </si>
  <si>
    <t>8.1.</t>
  </si>
  <si>
    <t>8.2.</t>
  </si>
  <si>
    <t>8.3.</t>
  </si>
  <si>
    <t>8.5.</t>
  </si>
  <si>
    <t>8.6.</t>
  </si>
  <si>
    <t>Aukštelkų seniūnija</t>
  </si>
  <si>
    <t>9.</t>
  </si>
  <si>
    <t>9.1.</t>
  </si>
  <si>
    <t>9.3.</t>
  </si>
  <si>
    <t>9.5.</t>
  </si>
  <si>
    <t>9.7.</t>
  </si>
  <si>
    <t>Baisogalos seniūnija</t>
  </si>
  <si>
    <t>10.</t>
  </si>
  <si>
    <t>10.1.</t>
  </si>
  <si>
    <t>10.3.</t>
  </si>
  <si>
    <t>10.4.</t>
  </si>
  <si>
    <t>10.5.</t>
  </si>
  <si>
    <t>10.7.</t>
  </si>
  <si>
    <t>Grinkiškio seniūnija</t>
  </si>
  <si>
    <t>11.</t>
  </si>
  <si>
    <t>11.1.</t>
  </si>
  <si>
    <t>11.2.</t>
  </si>
  <si>
    <t>11.3.</t>
  </si>
  <si>
    <t>11.4.</t>
  </si>
  <si>
    <t>11.5.</t>
  </si>
  <si>
    <t>11.6.</t>
  </si>
  <si>
    <t>11.7.</t>
  </si>
  <si>
    <t>Pakalniškių seniūnija</t>
  </si>
  <si>
    <t>12.</t>
  </si>
  <si>
    <t>12.1.</t>
  </si>
  <si>
    <t>12.2.</t>
  </si>
  <si>
    <t>12.3.</t>
  </si>
  <si>
    <t>12.5.</t>
  </si>
  <si>
    <t>12.6.</t>
  </si>
  <si>
    <t>12.7.</t>
  </si>
  <si>
    <t>12.8.</t>
  </si>
  <si>
    <t>Radviliškio seniūnija</t>
  </si>
  <si>
    <t>13.</t>
  </si>
  <si>
    <t xml:space="preserve">iš jų </t>
  </si>
  <si>
    <t>13.1.</t>
  </si>
  <si>
    <t>13.2.</t>
  </si>
  <si>
    <t>13.3.</t>
  </si>
  <si>
    <t>13.5.</t>
  </si>
  <si>
    <t>13.6.</t>
  </si>
  <si>
    <t>13.7.</t>
  </si>
  <si>
    <t>Sidabravo seniūnija</t>
  </si>
  <si>
    <t>14.</t>
  </si>
  <si>
    <t>14.1.</t>
  </si>
  <si>
    <t>14.2.</t>
  </si>
  <si>
    <t>14.3.</t>
  </si>
  <si>
    <t>14.5.</t>
  </si>
  <si>
    <t>14.6.</t>
  </si>
  <si>
    <t>14.7.</t>
  </si>
  <si>
    <t>Skėmių seniūnija</t>
  </si>
  <si>
    <t>15.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</si>
  <si>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</si>
  <si>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</si>
  <si>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</si>
  <si>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</si>
  <si>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</si>
  <si>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</si>
  <si>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</si>
  <si>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</si>
  <si>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Šaukoto seniūnija</t>
  </si>
  <si>
    <t>16.</t>
  </si>
  <si>
    <t>16.1.</t>
  </si>
  <si>
    <t>16.3.</t>
  </si>
  <si>
    <t>16.5.</t>
  </si>
  <si>
    <t>16.6.</t>
  </si>
  <si>
    <t>16.7.</t>
  </si>
  <si>
    <t>Šiaulėnų seniūnija</t>
  </si>
  <si>
    <t>17.</t>
  </si>
  <si>
    <t>17.1.</t>
  </si>
  <si>
    <t>17.3.</t>
  </si>
  <si>
    <t>17.4.</t>
  </si>
  <si>
    <t>17.5.</t>
  </si>
  <si>
    <t>17.6.</t>
  </si>
  <si>
    <t>17.7.</t>
  </si>
  <si>
    <t>Priešgaisrinės saugos tarnyba</t>
  </si>
  <si>
    <t>18.</t>
  </si>
  <si>
    <t>18.1.</t>
  </si>
  <si>
    <t>Radviliškio miesto kultūros centras</t>
  </si>
  <si>
    <t>19.</t>
  </si>
  <si>
    <t>19.1.</t>
  </si>
  <si>
    <t>19.2.</t>
  </si>
  <si>
    <t>Daugyvenės kultūros ir istorijos muziejus</t>
  </si>
  <si>
    <t>20.</t>
  </si>
  <si>
    <t>Radviliškio rajono savivaldybės viešoji biblioteka</t>
  </si>
  <si>
    <t>21.</t>
  </si>
  <si>
    <t>21.2.</t>
  </si>
  <si>
    <t>Radviliškio rajono visuomenės sveikatos biuras</t>
  </si>
  <si>
    <t>22.</t>
  </si>
  <si>
    <t>22.2.</t>
  </si>
  <si>
    <t>23.</t>
  </si>
  <si>
    <t>23.1.</t>
  </si>
  <si>
    <t>23.2.</t>
  </si>
  <si>
    <t>24.</t>
  </si>
  <si>
    <t>25.</t>
  </si>
  <si>
    <t>24.1.</t>
  </si>
  <si>
    <t>24.2.</t>
  </si>
  <si>
    <t>24.3.</t>
  </si>
  <si>
    <t>26.</t>
  </si>
  <si>
    <t>25.1.</t>
  </si>
  <si>
    <t>Radviliškio rajono etninės kultūros ir amatų centras</t>
  </si>
  <si>
    <t>25.2.</t>
  </si>
  <si>
    <t>26.1.</t>
  </si>
  <si>
    <t>Radviliškio parapijos bendruomenės socialinių paslaugų centras</t>
  </si>
  <si>
    <t>27.</t>
  </si>
  <si>
    <t>27.1.</t>
  </si>
  <si>
    <t>02</t>
  </si>
  <si>
    <t>Švietimo paslaugų prieinamumo ir kokybės užtikrinimo programa</t>
  </si>
  <si>
    <t>28.</t>
  </si>
  <si>
    <t>28.1.</t>
  </si>
  <si>
    <t>28.3.</t>
  </si>
  <si>
    <t>SB(MK)</t>
  </si>
  <si>
    <t>Baisogalos gimnazija</t>
  </si>
  <si>
    <t>29.</t>
  </si>
  <si>
    <t>29.2.</t>
  </si>
  <si>
    <t>29.3.</t>
  </si>
  <si>
    <t>Lizdeikos gimnazija</t>
  </si>
  <si>
    <t>30.</t>
  </si>
  <si>
    <t>30.1.</t>
  </si>
  <si>
    <t>30.2.</t>
  </si>
  <si>
    <t>30.3.</t>
  </si>
  <si>
    <t>Šeduvos gimnazija</t>
  </si>
  <si>
    <t>31.</t>
  </si>
  <si>
    <t>31.1.</t>
  </si>
  <si>
    <t>31.2.</t>
  </si>
  <si>
    <t>31.3.</t>
  </si>
  <si>
    <t>31.4.</t>
  </si>
  <si>
    <t>32.</t>
  </si>
  <si>
    <t>32.1.</t>
  </si>
  <si>
    <t>32.2.</t>
  </si>
  <si>
    <t>32.3.</t>
  </si>
  <si>
    <t>32.4.</t>
  </si>
  <si>
    <t>Vaižganto progimnazija</t>
  </si>
  <si>
    <t>33.</t>
  </si>
  <si>
    <t>33.1.</t>
  </si>
  <si>
    <t>33.3.</t>
  </si>
  <si>
    <t>33.4.</t>
  </si>
  <si>
    <t>34.</t>
  </si>
  <si>
    <t>34.3.</t>
  </si>
  <si>
    <t>34.4.</t>
  </si>
  <si>
    <t>35.</t>
  </si>
  <si>
    <t>35.1.</t>
  </si>
  <si>
    <t>35.3.</t>
  </si>
  <si>
    <t>35.4.</t>
  </si>
  <si>
    <t>36.</t>
  </si>
  <si>
    <t>36.1.</t>
  </si>
  <si>
    <t>36.3.</t>
  </si>
  <si>
    <t>36.4.</t>
  </si>
  <si>
    <t>Alksniupių pagrindinė mokykla</t>
  </si>
  <si>
    <t>37.</t>
  </si>
  <si>
    <t>37.1.</t>
  </si>
  <si>
    <t>37.2.</t>
  </si>
  <si>
    <t>37.3.</t>
  </si>
  <si>
    <t>37.4.</t>
  </si>
  <si>
    <t>38.</t>
  </si>
  <si>
    <t>38.1.</t>
  </si>
  <si>
    <t>38.2.</t>
  </si>
  <si>
    <t>38.3.</t>
  </si>
  <si>
    <t>38.4.</t>
  </si>
  <si>
    <t>Gražinos pagrindinė mokykla</t>
  </si>
  <si>
    <t>39.</t>
  </si>
  <si>
    <t>40.</t>
  </si>
  <si>
    <t>40.1.</t>
  </si>
  <si>
    <t>40.2.</t>
  </si>
  <si>
    <t>40.3.</t>
  </si>
  <si>
    <t>40.4.</t>
  </si>
  <si>
    <t>41.</t>
  </si>
  <si>
    <t>41.1.</t>
  </si>
  <si>
    <t>41.2.</t>
  </si>
  <si>
    <t>41.3.</t>
  </si>
  <si>
    <t>41.4.</t>
  </si>
  <si>
    <t>42.</t>
  </si>
  <si>
    <t>42.1.</t>
  </si>
  <si>
    <t>42.3.</t>
  </si>
  <si>
    <t>42.4.</t>
  </si>
  <si>
    <t>Pociūnėlių pagrindinė mokykla</t>
  </si>
  <si>
    <t>43.</t>
  </si>
  <si>
    <t>44.</t>
  </si>
  <si>
    <t>45.1.</t>
  </si>
  <si>
    <t>45.</t>
  </si>
  <si>
    <t>45.3.</t>
  </si>
  <si>
    <t>45.4.</t>
  </si>
  <si>
    <t>Dailės mokykla</t>
  </si>
  <si>
    <t>47.</t>
  </si>
  <si>
    <t>47.1.</t>
  </si>
  <si>
    <t>Muzikos mokykla</t>
  </si>
  <si>
    <t>48.</t>
  </si>
  <si>
    <t>48.1.</t>
  </si>
  <si>
    <t>48.2.</t>
  </si>
  <si>
    <t>48.3.</t>
  </si>
  <si>
    <t>Radviliškio lopšelis-darželis"Eglutė"</t>
  </si>
  <si>
    <t>49.</t>
  </si>
  <si>
    <t>49.1.</t>
  </si>
  <si>
    <t>49.2.</t>
  </si>
  <si>
    <t>49.3.</t>
  </si>
  <si>
    <t>49.4.</t>
  </si>
  <si>
    <t>Radviliškio lopšelis-darželis"Kregždutė"</t>
  </si>
  <si>
    <t>50.1.</t>
  </si>
  <si>
    <t>50.2.</t>
  </si>
  <si>
    <t>50.3.</t>
  </si>
  <si>
    <t>50.4.</t>
  </si>
  <si>
    <t>Radviliškio lopšelis-darželis"Žvaigždutė"</t>
  </si>
  <si>
    <t>Baisogalos mokykla -darželis</t>
  </si>
  <si>
    <t>Šeduvos lopšelis -darželis</t>
  </si>
  <si>
    <t>Palonų universalus daugiafunkcis centras</t>
  </si>
  <si>
    <t>IŠ VISO SKIRTA PROGRAMOMS</t>
  </si>
  <si>
    <t>Finansavimo šaltiniai:</t>
  </si>
  <si>
    <t>SB-savivaldybės biudžetas</t>
  </si>
  <si>
    <t>SB(SP)- specialiųjų programų lėšos</t>
  </si>
  <si>
    <t>SB(AA)-aplinkos apsaugos rėmimo specialioji programa</t>
  </si>
  <si>
    <t>15.9.</t>
  </si>
  <si>
    <t>Kutiškių universalus daugiafunkcis centras</t>
  </si>
  <si>
    <t>Savivaldybės biudžetas</t>
  </si>
  <si>
    <t>Valstybės biudžetas</t>
  </si>
  <si>
    <t>SB (MK)</t>
  </si>
  <si>
    <t>Specialiųjų programų lėšos</t>
  </si>
  <si>
    <t>Gyventojų turiningo laisvalaikio užtikrinimo,bendruomeniškumo ir veiklumo skatinimo programa</t>
  </si>
  <si>
    <t>35.5.</t>
  </si>
  <si>
    <t>36.5.</t>
  </si>
  <si>
    <t>47.3.</t>
  </si>
  <si>
    <t>Priedas Nr.  2</t>
  </si>
  <si>
    <t>Aplinkos apsaug. rėm.spec. prog.</t>
  </si>
  <si>
    <t>SB(STD)-valstybės lėšos specialiajai tikslinei dotacijai</t>
  </si>
  <si>
    <t>SB (STD)</t>
  </si>
  <si>
    <t>Specialioji tikslinė dotacija</t>
  </si>
  <si>
    <t>31.5.</t>
  </si>
  <si>
    <t>SB(STD)</t>
  </si>
  <si>
    <t>8.4.</t>
  </si>
  <si>
    <t>12.4.</t>
  </si>
  <si>
    <t>13.4.</t>
  </si>
  <si>
    <t>14.4.</t>
  </si>
  <si>
    <t>34.5.</t>
  </si>
  <si>
    <t>40.5.</t>
  </si>
  <si>
    <t>48.4.</t>
  </si>
  <si>
    <t>49.5.</t>
  </si>
  <si>
    <t>SB(LIK)</t>
  </si>
  <si>
    <t>SB(SPL)</t>
  </si>
  <si>
    <t>SB(AAL)</t>
  </si>
  <si>
    <t>38.6.</t>
  </si>
  <si>
    <t>41.5.</t>
  </si>
  <si>
    <t>48.5.</t>
  </si>
  <si>
    <t xml:space="preserve">Iš jų darbo užmokesčiui </t>
  </si>
  <si>
    <t>Šeduvos kultūros ir amatų centras</t>
  </si>
  <si>
    <t>23.3.</t>
  </si>
  <si>
    <t>21.1.</t>
  </si>
  <si>
    <t>29.4.</t>
  </si>
  <si>
    <t>2.12.</t>
  </si>
  <si>
    <t>Eurais</t>
  </si>
  <si>
    <t>Grinkiškio J.Poderio gimnazija</t>
  </si>
  <si>
    <t>Sidabravo gimnazija</t>
  </si>
  <si>
    <t>Šiaulėnų M. Šikšnio gimnazija</t>
  </si>
  <si>
    <t>37.5.</t>
  </si>
  <si>
    <t>34.1.</t>
  </si>
  <si>
    <t>38.5.</t>
  </si>
  <si>
    <t>38.7.</t>
  </si>
  <si>
    <t>42.5.</t>
  </si>
  <si>
    <t>46.</t>
  </si>
  <si>
    <t>46.1.</t>
  </si>
  <si>
    <t>46.2.</t>
  </si>
  <si>
    <t>46.3.</t>
  </si>
  <si>
    <t>47.4.</t>
  </si>
  <si>
    <t>9.2.</t>
  </si>
  <si>
    <t>9.6.</t>
  </si>
  <si>
    <t>9.8.</t>
  </si>
  <si>
    <t>10.2.</t>
  </si>
  <si>
    <t>16.2.</t>
  </si>
  <si>
    <t>16.8.</t>
  </si>
  <si>
    <t>17.2.</t>
  </si>
  <si>
    <t>17.8.</t>
  </si>
  <si>
    <t>18.2.</t>
  </si>
  <si>
    <t>20.3.</t>
  </si>
  <si>
    <t>28.2.</t>
  </si>
  <si>
    <t>29.1.</t>
  </si>
  <si>
    <t>33.2.</t>
  </si>
  <si>
    <t>34.2.</t>
  </si>
  <si>
    <t>35.2.</t>
  </si>
  <si>
    <t>36.2.</t>
  </si>
  <si>
    <t>42.2.</t>
  </si>
  <si>
    <t>45.2.</t>
  </si>
  <si>
    <t>47.2.</t>
  </si>
  <si>
    <t>2.13.</t>
  </si>
  <si>
    <t>4.5.</t>
  </si>
  <si>
    <t>23.4.</t>
  </si>
  <si>
    <t>6.4.</t>
  </si>
  <si>
    <t>7.7.</t>
  </si>
  <si>
    <t>9.9.</t>
  </si>
  <si>
    <t>22.3.</t>
  </si>
  <si>
    <t>SB(KPP)- kelių priežiūros ir plėtros programa</t>
  </si>
  <si>
    <t>SB(KPP)</t>
  </si>
  <si>
    <t>2.14.</t>
  </si>
  <si>
    <t>Kelių priežiūros ir plėtros programa</t>
  </si>
  <si>
    <t>2.15.</t>
  </si>
  <si>
    <t>20.1.</t>
  </si>
  <si>
    <t>43.1.</t>
  </si>
  <si>
    <t>43.2.</t>
  </si>
  <si>
    <t>43.3.</t>
  </si>
  <si>
    <t>44.1.</t>
  </si>
  <si>
    <t>44.2.</t>
  </si>
  <si>
    <t>44.3.</t>
  </si>
  <si>
    <t>46.4.</t>
  </si>
  <si>
    <t>46.5.</t>
  </si>
  <si>
    <t>47.5.</t>
  </si>
  <si>
    <t>20.4.</t>
  </si>
  <si>
    <t>20.5.</t>
  </si>
  <si>
    <t>Šeduvos globos namai</t>
  </si>
  <si>
    <t>2.16.</t>
  </si>
  <si>
    <t>2.17.</t>
  </si>
  <si>
    <t>26.2.</t>
  </si>
  <si>
    <t>Baisogalos kultūros centras</t>
  </si>
  <si>
    <t>Radviliškio plaukimo baseinas</t>
  </si>
  <si>
    <t>26.3.</t>
  </si>
  <si>
    <t>26.4.</t>
  </si>
  <si>
    <t>29.5.</t>
  </si>
  <si>
    <t>29.6.</t>
  </si>
  <si>
    <t>29.7.</t>
  </si>
  <si>
    <t>29.8.</t>
  </si>
  <si>
    <t>29.9.</t>
  </si>
  <si>
    <t>32.5.</t>
  </si>
  <si>
    <t>44.4.</t>
  </si>
  <si>
    <t>45.5.</t>
  </si>
  <si>
    <t>16.9.</t>
  </si>
  <si>
    <t>V.Kudirkos progimnazija</t>
  </si>
  <si>
    <t>33.5.</t>
  </si>
  <si>
    <t>38.8.</t>
  </si>
  <si>
    <t>6.5.</t>
  </si>
  <si>
    <t>6.3.</t>
  </si>
  <si>
    <t>31.6.</t>
  </si>
  <si>
    <t>38.9.</t>
  </si>
  <si>
    <t>8.7.</t>
  </si>
  <si>
    <t>11.8.</t>
  </si>
  <si>
    <t>13.8.</t>
  </si>
  <si>
    <t>14.8.</t>
  </si>
  <si>
    <t>16.10.</t>
  </si>
  <si>
    <t>17.9.</t>
  </si>
  <si>
    <t>19.3.</t>
  </si>
  <si>
    <t>21.3.</t>
  </si>
  <si>
    <t>22.1.</t>
  </si>
  <si>
    <t>25.3.</t>
  </si>
  <si>
    <t>26.5.</t>
  </si>
  <si>
    <t>28.4.</t>
  </si>
  <si>
    <t>31.7.</t>
  </si>
  <si>
    <t>32.6.</t>
  </si>
  <si>
    <t>33.6.</t>
  </si>
  <si>
    <t>34.6.</t>
  </si>
  <si>
    <t>35.6.</t>
  </si>
  <si>
    <t>36.6.</t>
  </si>
  <si>
    <t>37.6.</t>
  </si>
  <si>
    <t>41.6.</t>
  </si>
  <si>
    <t>43.4.</t>
  </si>
  <si>
    <t>44.5.</t>
  </si>
  <si>
    <t>45.6.</t>
  </si>
  <si>
    <t>46.6.</t>
  </si>
  <si>
    <t>48.6.</t>
  </si>
  <si>
    <t>49.6.</t>
  </si>
  <si>
    <t>40.6.</t>
  </si>
  <si>
    <t>43.5.</t>
  </si>
  <si>
    <t>2.18.</t>
  </si>
  <si>
    <t>SB(ES)</t>
  </si>
  <si>
    <t>8.8.</t>
  </si>
  <si>
    <t>9.4.</t>
  </si>
  <si>
    <t>2.19.</t>
  </si>
  <si>
    <t>44.6.</t>
  </si>
  <si>
    <t>19.4.</t>
  </si>
  <si>
    <t>2.20.</t>
  </si>
  <si>
    <t>43.6.</t>
  </si>
  <si>
    <t>14.9.</t>
  </si>
  <si>
    <t>22.4.</t>
  </si>
  <si>
    <t>32.7.</t>
  </si>
  <si>
    <t>42.6.</t>
  </si>
  <si>
    <t>2.21.</t>
  </si>
  <si>
    <t>30.6.</t>
  </si>
  <si>
    <t>32.8.</t>
  </si>
  <si>
    <t>33.7.</t>
  </si>
  <si>
    <t>34.7.</t>
  </si>
  <si>
    <t>35.7.</t>
  </si>
  <si>
    <t>36.7.</t>
  </si>
  <si>
    <t>37.7.</t>
  </si>
  <si>
    <t>40.7.</t>
  </si>
  <si>
    <t>47.7.</t>
  </si>
  <si>
    <t>48.7.</t>
  </si>
  <si>
    <t>11.9.</t>
  </si>
  <si>
    <t>SB(MK)-valstybės lėšos ugdymo reikmėms</t>
  </si>
  <si>
    <t>30.7.</t>
  </si>
  <si>
    <t>27.2.</t>
  </si>
  <si>
    <t>Radviliškio pagalbos šeimai centras</t>
  </si>
  <si>
    <t>2.22.</t>
  </si>
  <si>
    <t>SB (ES)</t>
  </si>
  <si>
    <t>10.6.</t>
  </si>
  <si>
    <t>15.10.</t>
  </si>
  <si>
    <t>15.11.</t>
  </si>
  <si>
    <t>17.10.</t>
  </si>
  <si>
    <t>16.11.</t>
  </si>
  <si>
    <t>16.12.</t>
  </si>
  <si>
    <t>8.9.</t>
  </si>
  <si>
    <t>Mokinio krepšelis (speciali tikslinė dotacija ugdymo reikmėms finansuoti)</t>
  </si>
  <si>
    <t>Vietinės rinkliavos už atliekų surinkimą</t>
  </si>
  <si>
    <t>Socialinio būsto fondo plėtra</t>
  </si>
  <si>
    <t>Socialinio būsto nuoma</t>
  </si>
  <si>
    <t>Kitos pajamos</t>
  </si>
  <si>
    <t>2.23.</t>
  </si>
  <si>
    <t>2.24.</t>
  </si>
  <si>
    <t>Švietimo ir sporto paslaugų centras</t>
  </si>
  <si>
    <t>48.8.</t>
  </si>
  <si>
    <t>SB(VB)-valstybės biudžetas</t>
  </si>
  <si>
    <t>3.2.</t>
  </si>
  <si>
    <t>tarybos 2021 m. vasario 25  d.</t>
  </si>
  <si>
    <t>Radviliškio rajono savivaldybės 2021 m. biudžeto asignavimai pagal</t>
  </si>
  <si>
    <t>25.4.</t>
  </si>
  <si>
    <t>28.5.</t>
  </si>
  <si>
    <t>Europos sąjungos fondų lėšos</t>
  </si>
  <si>
    <t>SB(ES)-Europos sąjungos fondų lėšos</t>
  </si>
  <si>
    <t>38.10.</t>
  </si>
  <si>
    <t>32.9.</t>
  </si>
  <si>
    <t>34.8.</t>
  </si>
  <si>
    <t>35.8.</t>
  </si>
  <si>
    <t>36.8.</t>
  </si>
  <si>
    <t>21.4.</t>
  </si>
  <si>
    <t>9.10.</t>
  </si>
  <si>
    <t>13.9.</t>
  </si>
  <si>
    <t>15.12.</t>
  </si>
  <si>
    <t>17.11.</t>
  </si>
  <si>
    <t>19.5.</t>
  </si>
  <si>
    <t>20.2.</t>
  </si>
  <si>
    <t>22.5.</t>
  </si>
  <si>
    <t>49.7.</t>
  </si>
  <si>
    <t>49.8.</t>
  </si>
  <si>
    <t>39.1.</t>
  </si>
  <si>
    <t>39.2.</t>
  </si>
  <si>
    <t>39.3.</t>
  </si>
  <si>
    <t>39.4.</t>
  </si>
  <si>
    <t>39.5.</t>
  </si>
  <si>
    <t>39.6.</t>
  </si>
  <si>
    <t>39.7.</t>
  </si>
  <si>
    <t>40.8.</t>
  </si>
  <si>
    <t>42.7.</t>
  </si>
  <si>
    <t>44.7.</t>
  </si>
  <si>
    <t>46.7.</t>
  </si>
  <si>
    <t>47.8.</t>
  </si>
  <si>
    <t>50.</t>
  </si>
  <si>
    <t>31.8.</t>
  </si>
  <si>
    <t>32.10.</t>
  </si>
  <si>
    <t>33.8.</t>
  </si>
  <si>
    <t>34.9.</t>
  </si>
  <si>
    <t>35.9.</t>
  </si>
  <si>
    <t>36.9.</t>
  </si>
  <si>
    <t>37.8.</t>
  </si>
  <si>
    <t>39.8.</t>
  </si>
  <si>
    <t>46.8.</t>
  </si>
  <si>
    <t>30.4.</t>
  </si>
  <si>
    <t>30.5</t>
  </si>
  <si>
    <t>30.8.</t>
  </si>
  <si>
    <t>Socialinio būsto priežiūrai skirtų lėšų 2020 m. likutis</t>
  </si>
  <si>
    <t>Vietinės rinkliavos už atliekų surinkimą 2020 m. likutis</t>
  </si>
  <si>
    <t>Savivaldybės biudžetas 2020 m. likutis</t>
  </si>
  <si>
    <t>Specialiųjų programų lėšos 2020 m likutis</t>
  </si>
  <si>
    <t>Aplinkos apsaug. rėm.spec. prog. 2020 m. likutis</t>
  </si>
  <si>
    <t>Neišmokėtas neformaliojo vaikų švietimo 2020 m. likutis</t>
  </si>
  <si>
    <t>SB(LIK)-savivaldybės biudžetas 2020 metų likutis</t>
  </si>
  <si>
    <t>SB(SPL)- specialiųjų programų lėšos 2020 metų likutis</t>
  </si>
  <si>
    <t>SB(AAL)-aplinkos apsaugos rėmimo specialioji programa 2020 metų likutis</t>
  </si>
  <si>
    <t>18.3.</t>
  </si>
  <si>
    <t>20.6.</t>
  </si>
  <si>
    <t>23.5.</t>
  </si>
  <si>
    <t>25.5.</t>
  </si>
  <si>
    <t>41.7.</t>
  </si>
  <si>
    <t>2.11.</t>
  </si>
  <si>
    <t>4.4.</t>
  </si>
  <si>
    <t>7.4.</t>
  </si>
  <si>
    <t>16.4.</t>
  </si>
  <si>
    <t>10.8.</t>
  </si>
  <si>
    <t>3.3.</t>
  </si>
  <si>
    <t>sprendimu Nr. T-427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</si>
</sst>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color indexed="8"/>
      <name val="Calibri"/>
      <family val="2"/>
      <charset val="186"/>
    </font>
    <font>
      <sz val="8"/>
      <color indexed="10"/>
      <name val="Calibri"/>
      <family val="2"/>
      <charset val="186"/>
    </font>
    <font>
      <sz val="9"/>
      <color indexed="10"/>
      <name val="Calibri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sz val="9"/>
      <color rgb="FFFF0000"/>
      <name val="Calibri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2" fontId="14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10" fillId="0" borderId="0" xfId="0" applyFont="1"/>
    <xf numFmtId="2" fontId="2" fillId="0" borderId="0" xfId="0" applyNumberFormat="1" applyFont="1"/>
    <xf numFmtId="2" fontId="0" fillId="0" borderId="0" xfId="0" applyNumberFormat="1"/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7" fillId="0" borderId="0" xfId="0" applyFont="1"/>
    <xf numFmtId="0" fontId="11" fillId="0" borderId="2" xfId="0" applyFont="1" applyBorder="1" applyAlignment="1">
      <alignment horizontal="left"/>
    </xf>
    <xf numFmtId="0" fontId="18" fillId="0" borderId="0" xfId="0" applyFont="1"/>
    <xf numFmtId="0" fontId="12" fillId="0" borderId="0" xfId="0" applyFont="1"/>
    <xf numFmtId="0" fontId="17" fillId="0" borderId="0" xfId="0" applyFont="1" applyAlignment="1"/>
    <xf numFmtId="0" fontId="19" fillId="0" borderId="0" xfId="0" applyFont="1"/>
    <xf numFmtId="0" fontId="20" fillId="0" borderId="0" xfId="0" applyFont="1"/>
    <xf numFmtId="0" fontId="21" fillId="0" borderId="0" xfId="0" applyFont="1"/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/>
    <xf numFmtId="4" fontId="0" fillId="3" borderId="1" xfId="0" applyNumberFormat="1" applyFill="1" applyBorder="1"/>
    <xf numFmtId="4" fontId="4" fillId="0" borderId="3" xfId="0" applyNumberFormat="1" applyFont="1" applyBorder="1" applyAlignment="1">
      <alignment horizontal="left" vertical="center" wrapText="1"/>
    </xf>
    <xf numFmtId="4" fontId="0" fillId="0" borderId="1" xfId="0" applyNumberFormat="1" applyFill="1" applyBorder="1"/>
    <xf numFmtId="4" fontId="0" fillId="0" borderId="3" xfId="0" applyNumberFormat="1" applyBorder="1" applyAlignment="1">
      <alignment horizontal="center"/>
    </xf>
    <xf numFmtId="4" fontId="4" fillId="0" borderId="3" xfId="0" applyNumberFormat="1" applyFont="1" applyBorder="1" applyAlignment="1">
      <alignment horizontal="left" wrapText="1"/>
    </xf>
    <xf numFmtId="4" fontId="0" fillId="4" borderId="1" xfId="0" applyNumberFormat="1" applyFill="1" applyBorder="1"/>
    <xf numFmtId="4" fontId="0" fillId="2" borderId="1" xfId="0" applyNumberFormat="1" applyFill="1" applyBorder="1"/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wrapText="1"/>
    </xf>
    <xf numFmtId="4" fontId="0" fillId="0" borderId="3" xfId="0" applyNumberFormat="1" applyBorder="1" applyAlignment="1">
      <alignment horizontal="center" vertical="center"/>
    </xf>
    <xf numFmtId="4" fontId="0" fillId="5" borderId="1" xfId="0" applyNumberFormat="1" applyFill="1" applyBorder="1"/>
    <xf numFmtId="4" fontId="2" fillId="2" borderId="1" xfId="0" applyNumberFormat="1" applyFont="1" applyFill="1" applyBorder="1" applyAlignment="1">
      <alignment horizontal="left"/>
    </xf>
    <xf numFmtId="4" fontId="0" fillId="0" borderId="4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left"/>
    </xf>
    <xf numFmtId="4" fontId="3" fillId="4" borderId="5" xfId="0" applyNumberFormat="1" applyFont="1" applyFill="1" applyBorder="1" applyAlignment="1">
      <alignment horizontal="left" wrapText="1"/>
    </xf>
    <xf numFmtId="4" fontId="2" fillId="4" borderId="1" xfId="0" applyNumberFormat="1" applyFont="1" applyFill="1" applyBorder="1"/>
    <xf numFmtId="4" fontId="2" fillId="4" borderId="1" xfId="0" applyNumberFormat="1" applyFont="1" applyFill="1" applyBorder="1" applyAlignment="1">
      <alignment horizontal="left"/>
    </xf>
    <xf numFmtId="4" fontId="4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6" borderId="1" xfId="0" applyNumberFormat="1" applyFont="1" applyFill="1" applyBorder="1"/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top" wrapText="1"/>
    </xf>
    <xf numFmtId="4" fontId="4" fillId="0" borderId="3" xfId="0" applyNumberFormat="1" applyFont="1" applyBorder="1" applyAlignment="1">
      <alignment wrapText="1"/>
    </xf>
    <xf numFmtId="4" fontId="0" fillId="7" borderId="1" xfId="0" applyNumberFormat="1" applyFill="1" applyBorder="1"/>
    <xf numFmtId="4" fontId="3" fillId="7" borderId="1" xfId="0" applyNumberFormat="1" applyFont="1" applyFill="1" applyBorder="1" applyAlignment="1">
      <alignment wrapText="1"/>
    </xf>
    <xf numFmtId="4" fontId="2" fillId="7" borderId="1" xfId="0" applyNumberFormat="1" applyFont="1" applyFill="1" applyBorder="1"/>
    <xf numFmtId="4" fontId="4" fillId="0" borderId="1" xfId="0" applyNumberFormat="1" applyFont="1" applyBorder="1" applyAlignment="1">
      <alignment wrapText="1"/>
    </xf>
    <xf numFmtId="4" fontId="1" fillId="0" borderId="1" xfId="0" applyNumberFormat="1" applyFont="1" applyBorder="1"/>
    <xf numFmtId="4" fontId="4" fillId="8" borderId="1" xfId="0" applyNumberFormat="1" applyFont="1" applyFill="1" applyBorder="1"/>
    <xf numFmtId="4" fontId="4" fillId="8" borderId="1" xfId="0" applyNumberFormat="1" applyFont="1" applyFill="1" applyBorder="1" applyAlignment="1">
      <alignment wrapText="1"/>
    </xf>
    <xf numFmtId="4" fontId="0" fillId="8" borderId="1" xfId="0" applyNumberFormat="1" applyFill="1" applyBorder="1"/>
    <xf numFmtId="4" fontId="1" fillId="8" borderId="1" xfId="0" applyNumberFormat="1" applyFont="1" applyFill="1" applyBorder="1"/>
    <xf numFmtId="4" fontId="6" fillId="0" borderId="1" xfId="0" applyNumberFormat="1" applyFont="1" applyFill="1" applyBorder="1"/>
    <xf numFmtId="4" fontId="4" fillId="5" borderId="1" xfId="0" applyNumberFormat="1" applyFont="1" applyFill="1" applyBorder="1"/>
    <xf numFmtId="4" fontId="4" fillId="5" borderId="1" xfId="0" applyNumberFormat="1" applyFont="1" applyFill="1" applyBorder="1" applyAlignment="1">
      <alignment wrapText="1"/>
    </xf>
    <xf numFmtId="4" fontId="6" fillId="0" borderId="1" xfId="0" applyNumberFormat="1" applyFont="1" applyBorder="1"/>
    <xf numFmtId="4" fontId="4" fillId="9" borderId="1" xfId="0" applyNumberFormat="1" applyFont="1" applyFill="1" applyBorder="1"/>
    <xf numFmtId="4" fontId="4" fillId="9" borderId="1" xfId="0" applyNumberFormat="1" applyFont="1" applyFill="1" applyBorder="1" applyAlignment="1">
      <alignment wrapText="1"/>
    </xf>
    <xf numFmtId="4" fontId="0" fillId="9" borderId="1" xfId="0" applyNumberFormat="1" applyFill="1" applyBorder="1"/>
    <xf numFmtId="0" fontId="0" fillId="0" borderId="0" xfId="0" applyFill="1"/>
    <xf numFmtId="4" fontId="0" fillId="10" borderId="1" xfId="0" applyNumberFormat="1" applyFill="1" applyBorder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22" fillId="0" borderId="1" xfId="0" applyNumberFormat="1" applyFont="1" applyFill="1" applyBorder="1"/>
    <xf numFmtId="4" fontId="4" fillId="11" borderId="1" xfId="0" applyNumberFormat="1" applyFont="1" applyFill="1" applyBorder="1" applyAlignment="1">
      <alignment wrapText="1"/>
    </xf>
    <xf numFmtId="4" fontId="0" fillId="11" borderId="1" xfId="0" applyNumberFormat="1" applyFill="1" applyBorder="1"/>
    <xf numFmtId="4" fontId="4" fillId="0" borderId="6" xfId="0" applyNumberFormat="1" applyFont="1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4" fontId="22" fillId="0" borderId="5" xfId="0" applyNumberFormat="1" applyFont="1" applyBorder="1" applyAlignment="1">
      <alignment horizontal="left"/>
    </xf>
    <xf numFmtId="4" fontId="0" fillId="12" borderId="1" xfId="0" applyNumberFormat="1" applyFill="1" applyBorder="1"/>
    <xf numFmtId="4" fontId="4" fillId="12" borderId="1" xfId="0" applyNumberFormat="1" applyFont="1" applyFill="1" applyBorder="1"/>
    <xf numFmtId="4" fontId="4" fillId="12" borderId="1" xfId="0" applyNumberFormat="1" applyFont="1" applyFill="1" applyBorder="1" applyAlignment="1">
      <alignment wrapText="1"/>
    </xf>
    <xf numFmtId="4" fontId="1" fillId="12" borderId="1" xfId="0" applyNumberFormat="1" applyFont="1" applyFill="1" applyBorder="1"/>
    <xf numFmtId="4" fontId="0" fillId="0" borderId="9" xfId="0" applyNumberFormat="1" applyBorder="1" applyAlignment="1">
      <alignment horizontal="left"/>
    </xf>
    <xf numFmtId="4" fontId="0" fillId="0" borderId="10" xfId="0" applyNumberFormat="1" applyBorder="1" applyAlignment="1">
      <alignment horizontal="left"/>
    </xf>
    <xf numFmtId="4" fontId="0" fillId="0" borderId="11" xfId="0" applyNumberFormat="1" applyBorder="1" applyAlignment="1">
      <alignment horizontal="left"/>
    </xf>
    <xf numFmtId="4" fontId="0" fillId="0" borderId="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left"/>
    </xf>
    <xf numFmtId="4" fontId="2" fillId="2" borderId="11" xfId="0" applyNumberFormat="1" applyFont="1" applyFill="1" applyBorder="1" applyAlignment="1">
      <alignment horizontal="left"/>
    </xf>
    <xf numFmtId="4" fontId="0" fillId="0" borderId="9" xfId="0" applyNumberFormat="1" applyBorder="1" applyAlignment="1">
      <alignment horizontal="left" vertical="center" wrapText="1"/>
    </xf>
    <xf numFmtId="4" fontId="0" fillId="0" borderId="10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left"/>
    </xf>
    <xf numFmtId="4" fontId="3" fillId="2" borderId="11" xfId="0" applyNumberFormat="1" applyFont="1" applyFill="1" applyBorder="1" applyAlignment="1">
      <alignment horizontal="left"/>
    </xf>
    <xf numFmtId="49" fontId="0" fillId="0" borderId="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4" fontId="3" fillId="2" borderId="9" xfId="0" applyNumberFormat="1" applyFont="1" applyFill="1" applyBorder="1" applyAlignment="1">
      <alignment horizontal="left" wrapText="1"/>
    </xf>
    <xf numFmtId="4" fontId="3" fillId="2" borderId="11" xfId="0" applyNumberFormat="1" applyFont="1" applyFill="1" applyBorder="1" applyAlignment="1">
      <alignment horizontal="left" wrapText="1"/>
    </xf>
    <xf numFmtId="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left" vertical="top" wrapText="1"/>
    </xf>
    <xf numFmtId="4" fontId="0" fillId="0" borderId="5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4" fillId="0" borderId="3" xfId="0" applyNumberFormat="1" applyFont="1" applyBorder="1" applyAlignment="1">
      <alignment horizontal="left" vertical="top" wrapText="1"/>
    </xf>
    <xf numFmtId="4" fontId="4" fillId="0" borderId="7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" fontId="0" fillId="0" borderId="8" xfId="0" applyNumberFormat="1" applyBorder="1" applyAlignment="1">
      <alignment horizontal="center"/>
    </xf>
    <xf numFmtId="4" fontId="4" fillId="0" borderId="8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4" borderId="9" xfId="0" applyNumberFormat="1" applyFont="1" applyFill="1" applyBorder="1" applyAlignment="1">
      <alignment horizontal="left" wrapText="1"/>
    </xf>
    <xf numFmtId="4" fontId="4" fillId="4" borderId="10" xfId="0" applyNumberFormat="1" applyFont="1" applyFill="1" applyBorder="1" applyAlignment="1">
      <alignment horizontal="left" wrapText="1"/>
    </xf>
    <xf numFmtId="4" fontId="4" fillId="4" borderId="11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left" wrapText="1"/>
    </xf>
    <xf numFmtId="4" fontId="2" fillId="2" borderId="11" xfId="0" applyNumberFormat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left" wrapText="1"/>
    </xf>
    <xf numFmtId="4" fontId="4" fillId="0" borderId="10" xfId="0" applyNumberFormat="1" applyFont="1" applyBorder="1" applyAlignment="1">
      <alignment horizontal="left" wrapText="1"/>
    </xf>
    <xf numFmtId="4" fontId="4" fillId="0" borderId="11" xfId="0" applyNumberFormat="1" applyFont="1" applyBorder="1" applyAlignment="1">
      <alignment horizontal="left" wrapText="1"/>
    </xf>
    <xf numFmtId="4" fontId="0" fillId="4" borderId="9" xfId="0" applyNumberFormat="1" applyFill="1" applyBorder="1" applyAlignment="1">
      <alignment horizontal="left" wrapText="1"/>
    </xf>
    <xf numFmtId="4" fontId="0" fillId="4" borderId="10" xfId="0" applyNumberFormat="1" applyFill="1" applyBorder="1" applyAlignment="1">
      <alignment horizontal="left" wrapText="1"/>
    </xf>
    <xf numFmtId="4" fontId="0" fillId="4" borderId="11" xfId="0" applyNumberFormat="1" applyFill="1" applyBorder="1" applyAlignment="1">
      <alignment horizontal="left" wrapText="1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4" borderId="9" xfId="0" applyNumberFormat="1" applyFill="1" applyBorder="1" applyAlignment="1">
      <alignment horizontal="left"/>
    </xf>
    <xf numFmtId="4" fontId="0" fillId="4" borderId="10" xfId="0" applyNumberFormat="1" applyFill="1" applyBorder="1" applyAlignment="1">
      <alignment horizontal="left"/>
    </xf>
    <xf numFmtId="4" fontId="0" fillId="4" borderId="11" xfId="0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0" fillId="0" borderId="9" xfId="0" applyNumberFormat="1" applyBorder="1"/>
    <xf numFmtId="4" fontId="0" fillId="0" borderId="10" xfId="0" applyNumberFormat="1" applyBorder="1"/>
    <xf numFmtId="4" fontId="0" fillId="0" borderId="11" xfId="0" applyNumberForma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4" fontId="8" fillId="2" borderId="9" xfId="0" applyNumberFormat="1" applyFont="1" applyFill="1" applyBorder="1" applyAlignment="1">
      <alignment horizontal="left"/>
    </xf>
    <xf numFmtId="4" fontId="8" fillId="2" borderId="11" xfId="0" applyNumberFormat="1" applyFont="1" applyFill="1" applyBorder="1" applyAlignment="1">
      <alignment horizontal="left"/>
    </xf>
    <xf numFmtId="4" fontId="1" fillId="0" borderId="9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left" vertical="top" wrapText="1"/>
    </xf>
    <xf numFmtId="4" fontId="1" fillId="0" borderId="11" xfId="0" applyNumberFormat="1" applyFont="1" applyBorder="1" applyAlignment="1">
      <alignment horizontal="left" vertical="top" wrapText="1"/>
    </xf>
    <xf numFmtId="4" fontId="2" fillId="6" borderId="9" xfId="0" applyNumberFormat="1" applyFont="1" applyFill="1" applyBorder="1" applyAlignment="1">
      <alignment horizontal="center"/>
    </xf>
    <xf numFmtId="4" fontId="2" fillId="6" borderId="10" xfId="0" applyNumberFormat="1" applyFon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center"/>
    </xf>
    <xf numFmtId="4" fontId="4" fillId="0" borderId="3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39"/>
  <sheetViews>
    <sheetView tabSelected="1" workbookViewId="0">
      <selection activeCell="F4" sqref="F4"/>
    </sheetView>
  </sheetViews>
  <sheetFormatPr defaultRowHeight="15" x14ac:dyDescent="0.25"/>
  <cols>
    <col min="1" max="1" width="8.28515625" customWidth="1"/>
    <col min="2" max="2" width="29.140625" customWidth="1"/>
    <col min="3" max="3" width="5.42578125" customWidth="1"/>
    <col min="4" max="4" width="9.28515625" customWidth="1"/>
    <col min="5" max="5" width="13.5703125" customWidth="1"/>
    <col min="6" max="6" width="13.140625" customWidth="1"/>
    <col min="7" max="7" width="12.7109375" customWidth="1"/>
    <col min="8" max="8" width="12.28515625" customWidth="1"/>
    <col min="9" max="9" width="11.5703125" bestFit="1" customWidth="1"/>
    <col min="10" max="10" width="9.5703125" bestFit="1" customWidth="1"/>
  </cols>
  <sheetData>
    <row r="1" spans="1:14" x14ac:dyDescent="0.25">
      <c r="F1" s="1" t="s">
        <v>0</v>
      </c>
      <c r="G1" s="1"/>
      <c r="H1" s="1"/>
      <c r="I1" s="1"/>
    </row>
    <row r="2" spans="1:14" x14ac:dyDescent="0.25">
      <c r="F2" s="1" t="s">
        <v>1</v>
      </c>
      <c r="G2" s="1"/>
      <c r="H2" s="1"/>
      <c r="I2" s="1"/>
    </row>
    <row r="3" spans="1:14" x14ac:dyDescent="0.25">
      <c r="F3" s="1" t="s">
        <v>476</v>
      </c>
      <c r="G3" s="1"/>
      <c r="H3" s="1"/>
      <c r="I3" s="1"/>
    </row>
    <row r="4" spans="1:14" x14ac:dyDescent="0.25">
      <c r="F4" s="1" t="s">
        <v>542</v>
      </c>
      <c r="G4" s="1"/>
      <c r="H4" s="1"/>
      <c r="I4" s="1"/>
    </row>
    <row r="5" spans="1:14" x14ac:dyDescent="0.25">
      <c r="F5" s="177" t="s">
        <v>291</v>
      </c>
      <c r="G5" s="177"/>
      <c r="H5" s="177"/>
      <c r="I5" s="20"/>
      <c r="J5" s="20"/>
      <c r="K5" s="20"/>
      <c r="L5" s="20"/>
      <c r="M5" s="20"/>
      <c r="N5" s="20"/>
    </row>
    <row r="6" spans="1:14" ht="15.75" x14ac:dyDescent="0.25">
      <c r="A6" s="138" t="s">
        <v>477</v>
      </c>
      <c r="B6" s="138"/>
      <c r="C6" s="138"/>
      <c r="D6" s="138"/>
      <c r="E6" s="138"/>
      <c r="F6" s="138"/>
      <c r="G6" s="138"/>
      <c r="H6" s="138"/>
      <c r="I6" s="23"/>
      <c r="J6" s="23"/>
      <c r="K6" s="20"/>
      <c r="L6" s="20"/>
      <c r="M6" s="20"/>
      <c r="N6" s="20"/>
    </row>
    <row r="7" spans="1:14" ht="15.75" x14ac:dyDescent="0.25">
      <c r="A7" s="9"/>
      <c r="B7" s="138" t="s">
        <v>2</v>
      </c>
      <c r="C7" s="138"/>
      <c r="D7" s="138"/>
      <c r="E7" s="138"/>
      <c r="F7" s="138"/>
      <c r="G7" s="138"/>
      <c r="H7" s="138"/>
      <c r="I7" s="23"/>
      <c r="J7" s="9"/>
      <c r="K7" s="20"/>
      <c r="L7" s="20"/>
      <c r="M7" s="20"/>
      <c r="N7" s="20"/>
    </row>
    <row r="8" spans="1:14" x14ac:dyDescent="0.25">
      <c r="F8" s="12"/>
      <c r="H8" s="11" t="s">
        <v>318</v>
      </c>
      <c r="I8" s="20"/>
      <c r="J8" s="20"/>
      <c r="K8" s="20"/>
      <c r="L8" s="20"/>
      <c r="M8" s="20"/>
      <c r="N8" s="20"/>
    </row>
    <row r="9" spans="1:14" ht="15" customHeight="1" x14ac:dyDescent="0.25">
      <c r="A9" s="152" t="s">
        <v>3</v>
      </c>
      <c r="B9" s="159" t="s">
        <v>4</v>
      </c>
      <c r="C9" s="152" t="s">
        <v>5</v>
      </c>
      <c r="D9" s="152" t="s">
        <v>6</v>
      </c>
      <c r="E9" s="159" t="s">
        <v>7</v>
      </c>
      <c r="F9" s="155" t="s">
        <v>8</v>
      </c>
      <c r="G9" s="162"/>
      <c r="H9" s="156"/>
      <c r="I9" s="20"/>
      <c r="J9" s="20"/>
      <c r="K9" s="20"/>
      <c r="L9" s="20"/>
      <c r="M9" s="20"/>
      <c r="N9" s="20"/>
    </row>
    <row r="10" spans="1:14" ht="15" customHeight="1" x14ac:dyDescent="0.25">
      <c r="A10" s="153"/>
      <c r="B10" s="160"/>
      <c r="C10" s="153"/>
      <c r="D10" s="153"/>
      <c r="E10" s="160"/>
      <c r="F10" s="155" t="s">
        <v>9</v>
      </c>
      <c r="G10" s="156"/>
      <c r="H10" s="152" t="s">
        <v>10</v>
      </c>
      <c r="I10" s="20"/>
      <c r="J10" s="20"/>
      <c r="K10" s="20"/>
      <c r="L10" s="20"/>
      <c r="M10" s="20"/>
      <c r="N10" s="20"/>
    </row>
    <row r="11" spans="1:14" ht="25.5" x14ac:dyDescent="0.25">
      <c r="A11" s="154"/>
      <c r="B11" s="161"/>
      <c r="C11" s="154"/>
      <c r="D11" s="154"/>
      <c r="E11" s="161"/>
      <c r="F11" s="3" t="s">
        <v>7</v>
      </c>
      <c r="G11" s="4" t="s">
        <v>312</v>
      </c>
      <c r="H11" s="154"/>
      <c r="I11" s="20"/>
      <c r="J11" s="20"/>
      <c r="K11" s="20"/>
      <c r="L11" s="20"/>
      <c r="M11" s="20"/>
      <c r="N11" s="20"/>
    </row>
    <row r="12" spans="1:14" x14ac:dyDescent="0.25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0"/>
      <c r="J12" s="20"/>
      <c r="K12" s="20"/>
      <c r="L12" s="20"/>
      <c r="M12" s="20"/>
      <c r="N12" s="20"/>
    </row>
    <row r="13" spans="1:14" ht="30.75" customHeight="1" x14ac:dyDescent="0.25">
      <c r="A13" s="157" t="s">
        <v>11</v>
      </c>
      <c r="B13" s="158"/>
      <c r="C13" s="45" t="s">
        <v>12</v>
      </c>
      <c r="D13" s="46"/>
      <c r="E13" s="46">
        <f>SUM(E15)</f>
        <v>82300</v>
      </c>
      <c r="F13" s="46">
        <f>SUM(F15)</f>
        <v>82300</v>
      </c>
      <c r="G13" s="46">
        <f>SUM(G15)</f>
        <v>76000</v>
      </c>
      <c r="H13" s="46">
        <f>SUM(H14:H15)</f>
        <v>0</v>
      </c>
      <c r="I13" s="20"/>
      <c r="J13" s="20"/>
      <c r="K13" s="20"/>
      <c r="L13" s="20"/>
      <c r="M13" s="20"/>
      <c r="N13" s="20"/>
    </row>
    <row r="14" spans="1:14" x14ac:dyDescent="0.25">
      <c r="A14" s="47"/>
      <c r="B14" s="108" t="s">
        <v>13</v>
      </c>
      <c r="C14" s="109"/>
      <c r="D14" s="109"/>
      <c r="E14" s="109"/>
      <c r="F14" s="109"/>
      <c r="G14" s="109"/>
      <c r="H14" s="110"/>
      <c r="I14" s="20"/>
      <c r="J14" s="20"/>
      <c r="K14" s="20"/>
      <c r="L14" s="20"/>
      <c r="M14" s="20"/>
      <c r="N14" s="20"/>
    </row>
    <row r="15" spans="1:14" x14ac:dyDescent="0.25">
      <c r="A15" s="48" t="s">
        <v>14</v>
      </c>
      <c r="B15" s="49" t="s">
        <v>15</v>
      </c>
      <c r="C15" s="48" t="s">
        <v>16</v>
      </c>
      <c r="D15" s="48" t="s">
        <v>54</v>
      </c>
      <c r="E15" s="47">
        <f>SUM(F15+H15)</f>
        <v>82300</v>
      </c>
      <c r="F15" s="47">
        <v>82300</v>
      </c>
      <c r="G15" s="47">
        <v>76000</v>
      </c>
      <c r="H15" s="47"/>
      <c r="I15" s="20"/>
      <c r="J15" s="20"/>
      <c r="K15" s="20"/>
      <c r="L15" s="20"/>
      <c r="M15" s="20"/>
      <c r="N15" s="20"/>
    </row>
    <row r="16" spans="1:14" ht="30.75" customHeight="1" x14ac:dyDescent="0.25">
      <c r="A16" s="157" t="s">
        <v>35</v>
      </c>
      <c r="B16" s="158"/>
      <c r="C16" s="45" t="s">
        <v>17</v>
      </c>
      <c r="D16" s="46"/>
      <c r="E16" s="46">
        <f>SUM(E18:E41)</f>
        <v>8933253.3499999996</v>
      </c>
      <c r="F16" s="46">
        <f>SUM(F18:F41)</f>
        <v>7923592.3099999996</v>
      </c>
      <c r="G16" s="46">
        <f>SUM(G18:G41)</f>
        <v>1915035</v>
      </c>
      <c r="H16" s="46">
        <f>SUM(H18:H41)</f>
        <v>1009661.04</v>
      </c>
      <c r="I16" s="20"/>
      <c r="J16" s="20"/>
      <c r="K16" s="20"/>
      <c r="L16" s="20"/>
      <c r="M16" s="20"/>
      <c r="N16" s="20"/>
    </row>
    <row r="17" spans="1:14" x14ac:dyDescent="0.25">
      <c r="A17" s="48"/>
      <c r="B17" s="108" t="s">
        <v>18</v>
      </c>
      <c r="C17" s="109"/>
      <c r="D17" s="109"/>
      <c r="E17" s="109"/>
      <c r="F17" s="109"/>
      <c r="G17" s="109"/>
      <c r="H17" s="110"/>
      <c r="I17" s="20"/>
      <c r="J17" s="20"/>
      <c r="K17" s="20"/>
      <c r="L17" s="20"/>
      <c r="M17" s="20"/>
      <c r="N17" s="20"/>
    </row>
    <row r="18" spans="1:14" x14ac:dyDescent="0.25">
      <c r="A18" s="111" t="s">
        <v>14</v>
      </c>
      <c r="B18" s="132" t="s">
        <v>15</v>
      </c>
      <c r="C18" s="47" t="s">
        <v>19</v>
      </c>
      <c r="D18" s="47" t="s">
        <v>54</v>
      </c>
      <c r="E18" s="47">
        <f t="shared" ref="E18:E41" si="0">SUM(F18+H18)</f>
        <v>2673008</v>
      </c>
      <c r="F18" s="47">
        <v>2570308</v>
      </c>
      <c r="G18" s="47">
        <v>1492300</v>
      </c>
      <c r="H18" s="47">
        <v>102700</v>
      </c>
      <c r="I18" s="14"/>
      <c r="J18" s="14"/>
      <c r="K18" s="20"/>
      <c r="L18" s="20"/>
      <c r="M18" s="20"/>
      <c r="N18" s="20"/>
    </row>
    <row r="19" spans="1:14" s="20" customFormat="1" x14ac:dyDescent="0.25">
      <c r="A19" s="112"/>
      <c r="B19" s="133"/>
      <c r="C19" s="47" t="s">
        <v>20</v>
      </c>
      <c r="D19" s="47" t="s">
        <v>54</v>
      </c>
      <c r="E19" s="47">
        <f t="shared" si="0"/>
        <v>110000</v>
      </c>
      <c r="F19" s="47">
        <v>110000</v>
      </c>
      <c r="G19" s="47"/>
      <c r="H19" s="47"/>
      <c r="I19" s="32"/>
    </row>
    <row r="20" spans="1:14" x14ac:dyDescent="0.25">
      <c r="A20" s="112"/>
      <c r="B20" s="133"/>
      <c r="C20" s="47" t="s">
        <v>21</v>
      </c>
      <c r="D20" s="50" t="s">
        <v>306</v>
      </c>
      <c r="E20" s="50">
        <f t="shared" si="0"/>
        <v>32677.759999999998</v>
      </c>
      <c r="F20" s="50">
        <v>32677.759999999998</v>
      </c>
      <c r="G20" s="50"/>
      <c r="H20" s="50"/>
      <c r="I20" s="32"/>
      <c r="J20" s="14"/>
      <c r="K20" s="20"/>
      <c r="L20" s="20"/>
      <c r="M20" s="20"/>
      <c r="N20" s="20"/>
    </row>
    <row r="21" spans="1:14" x14ac:dyDescent="0.25">
      <c r="A21" s="112"/>
      <c r="B21" s="133"/>
      <c r="C21" s="47" t="s">
        <v>22</v>
      </c>
      <c r="D21" s="47" t="s">
        <v>55</v>
      </c>
      <c r="E21" s="47">
        <f t="shared" si="0"/>
        <v>242867.8</v>
      </c>
      <c r="F21" s="47">
        <v>242867.8</v>
      </c>
      <c r="G21" s="47">
        <v>201215</v>
      </c>
      <c r="H21" s="47"/>
      <c r="I21" s="20"/>
      <c r="J21" s="20"/>
      <c r="K21" s="20"/>
      <c r="L21" s="20"/>
      <c r="M21" s="20"/>
      <c r="N21" s="20"/>
    </row>
    <row r="22" spans="1:14" x14ac:dyDescent="0.25">
      <c r="A22" s="113"/>
      <c r="B22" s="134"/>
      <c r="C22" s="47" t="s">
        <v>23</v>
      </c>
      <c r="D22" s="47" t="s">
        <v>56</v>
      </c>
      <c r="E22" s="47">
        <f t="shared" si="0"/>
        <v>40000</v>
      </c>
      <c r="F22" s="47">
        <v>40000</v>
      </c>
      <c r="G22" s="47"/>
      <c r="H22" s="47"/>
      <c r="I22" s="20"/>
      <c r="J22" s="20"/>
      <c r="K22" s="20"/>
      <c r="L22" s="20"/>
      <c r="M22" s="20"/>
      <c r="N22" s="20"/>
    </row>
    <row r="23" spans="1:14" ht="22.5" customHeight="1" x14ac:dyDescent="0.25">
      <c r="A23" s="111" t="s">
        <v>177</v>
      </c>
      <c r="B23" s="114" t="s">
        <v>178</v>
      </c>
      <c r="C23" s="47" t="s">
        <v>24</v>
      </c>
      <c r="D23" s="47" t="s">
        <v>54</v>
      </c>
      <c r="E23" s="47">
        <f t="shared" si="0"/>
        <v>153928</v>
      </c>
      <c r="F23" s="47">
        <v>153928</v>
      </c>
      <c r="G23" s="47"/>
      <c r="H23" s="47"/>
      <c r="I23" s="20"/>
      <c r="J23" s="20"/>
      <c r="K23" s="20"/>
      <c r="L23" s="20"/>
      <c r="M23" s="20"/>
      <c r="N23" s="20"/>
    </row>
    <row r="24" spans="1:14" ht="24.75" customHeight="1" x14ac:dyDescent="0.25">
      <c r="A24" s="112"/>
      <c r="B24" s="115"/>
      <c r="C24" s="47" t="s">
        <v>25</v>
      </c>
      <c r="D24" s="47" t="s">
        <v>182</v>
      </c>
      <c r="E24" s="47">
        <f t="shared" si="0"/>
        <v>201648</v>
      </c>
      <c r="F24" s="47">
        <v>201648</v>
      </c>
      <c r="G24" s="47">
        <v>198766</v>
      </c>
      <c r="H24" s="47"/>
      <c r="I24" s="20"/>
      <c r="J24" s="20"/>
      <c r="K24" s="20"/>
      <c r="L24" s="20"/>
      <c r="M24" s="20"/>
      <c r="N24" s="20"/>
    </row>
    <row r="25" spans="1:14" s="20" customFormat="1" ht="18.75" customHeight="1" x14ac:dyDescent="0.25">
      <c r="A25" s="112"/>
      <c r="B25" s="115"/>
      <c r="C25" s="47" t="s">
        <v>34</v>
      </c>
      <c r="D25" s="47" t="s">
        <v>55</v>
      </c>
      <c r="E25" s="47">
        <f>SUM(F25+H25)</f>
        <v>183472</v>
      </c>
      <c r="F25" s="47">
        <v>183472</v>
      </c>
      <c r="G25" s="47">
        <v>22754</v>
      </c>
      <c r="H25" s="52"/>
      <c r="I25" s="32"/>
      <c r="J25" s="42"/>
    </row>
    <row r="26" spans="1:14" s="20" customFormat="1" ht="18.75" customHeight="1" x14ac:dyDescent="0.25">
      <c r="A26" s="112"/>
      <c r="B26" s="115"/>
      <c r="C26" s="47" t="s">
        <v>52</v>
      </c>
      <c r="D26" s="50" t="s">
        <v>306</v>
      </c>
      <c r="E26" s="50">
        <f>SUM(F26+H26)</f>
        <v>1088.75</v>
      </c>
      <c r="F26" s="50">
        <v>1088.75</v>
      </c>
      <c r="G26" s="50"/>
      <c r="H26" s="50"/>
      <c r="I26" s="32"/>
      <c r="J26" s="42"/>
    </row>
    <row r="27" spans="1:14" ht="26.25" customHeight="1" x14ac:dyDescent="0.25">
      <c r="A27" s="53" t="s">
        <v>26</v>
      </c>
      <c r="B27" s="54" t="s">
        <v>27</v>
      </c>
      <c r="C27" s="47" t="s">
        <v>53</v>
      </c>
      <c r="D27" s="47" t="s">
        <v>54</v>
      </c>
      <c r="E27" s="47">
        <f t="shared" si="0"/>
        <v>545000</v>
      </c>
      <c r="F27" s="47">
        <v>545000</v>
      </c>
      <c r="G27" s="47"/>
      <c r="H27" s="47"/>
      <c r="I27" s="20"/>
      <c r="J27" s="20"/>
      <c r="K27" s="20"/>
      <c r="L27" s="20"/>
      <c r="M27" s="20"/>
      <c r="N27" s="20"/>
    </row>
    <row r="28" spans="1:14" s="20" customFormat="1" ht="15" customHeight="1" x14ac:dyDescent="0.25">
      <c r="A28" s="126" t="s">
        <v>28</v>
      </c>
      <c r="B28" s="114" t="s">
        <v>29</v>
      </c>
      <c r="C28" s="47" t="s">
        <v>536</v>
      </c>
      <c r="D28" s="50" t="s">
        <v>306</v>
      </c>
      <c r="E28" s="50">
        <f t="shared" si="0"/>
        <v>708961.04</v>
      </c>
      <c r="F28" s="50">
        <v>22000</v>
      </c>
      <c r="G28" s="50"/>
      <c r="H28" s="50">
        <v>686961.04</v>
      </c>
      <c r="I28" s="39"/>
      <c r="J28" s="43"/>
    </row>
    <row r="29" spans="1:14" ht="15" customHeight="1" x14ac:dyDescent="0.25">
      <c r="A29" s="163"/>
      <c r="B29" s="115"/>
      <c r="C29" s="47" t="s">
        <v>317</v>
      </c>
      <c r="D29" s="47" t="s">
        <v>359</v>
      </c>
      <c r="E29" s="47">
        <f t="shared" si="0"/>
        <v>0</v>
      </c>
      <c r="F29" s="47"/>
      <c r="G29" s="55"/>
      <c r="H29" s="55"/>
      <c r="I29" s="39"/>
      <c r="J29" s="44"/>
      <c r="K29" s="20"/>
      <c r="L29" s="20"/>
      <c r="M29" s="20"/>
      <c r="N29" s="20"/>
    </row>
    <row r="30" spans="1:14" x14ac:dyDescent="0.25">
      <c r="A30" s="163"/>
      <c r="B30" s="115"/>
      <c r="C30" s="47" t="s">
        <v>351</v>
      </c>
      <c r="D30" s="47" t="s">
        <v>54</v>
      </c>
      <c r="E30" s="47">
        <f t="shared" si="0"/>
        <v>120000</v>
      </c>
      <c r="F30" s="47"/>
      <c r="G30" s="47"/>
      <c r="H30" s="55">
        <v>120000</v>
      </c>
      <c r="I30" s="32"/>
      <c r="J30" s="44"/>
      <c r="K30" s="20"/>
      <c r="L30" s="20"/>
      <c r="M30" s="20"/>
      <c r="N30" s="20"/>
    </row>
    <row r="31" spans="1:14" s="20" customFormat="1" x14ac:dyDescent="0.25">
      <c r="A31" s="127"/>
      <c r="B31" s="116"/>
      <c r="C31" s="47" t="s">
        <v>360</v>
      </c>
      <c r="D31" s="47" t="s">
        <v>55</v>
      </c>
      <c r="E31" s="47">
        <f t="shared" si="0"/>
        <v>0</v>
      </c>
      <c r="F31" s="47"/>
      <c r="G31" s="47"/>
      <c r="H31" s="55"/>
      <c r="I31" s="32"/>
      <c r="J31" s="43"/>
    </row>
    <row r="32" spans="1:14" ht="28.5" customHeight="1" x14ac:dyDescent="0.25">
      <c r="A32" s="111" t="s">
        <v>30</v>
      </c>
      <c r="B32" s="143" t="s">
        <v>31</v>
      </c>
      <c r="C32" s="47" t="s">
        <v>362</v>
      </c>
      <c r="D32" s="47" t="s">
        <v>54</v>
      </c>
      <c r="E32" s="47">
        <f t="shared" si="0"/>
        <v>474880</v>
      </c>
      <c r="F32" s="52">
        <v>474880</v>
      </c>
      <c r="G32" s="47"/>
      <c r="H32" s="47"/>
      <c r="I32" s="38"/>
      <c r="J32" s="24"/>
      <c r="K32" s="20"/>
      <c r="L32" s="20"/>
      <c r="M32" s="20"/>
      <c r="N32" s="20"/>
    </row>
    <row r="33" spans="1:14" ht="19.5" customHeight="1" x14ac:dyDescent="0.25">
      <c r="A33" s="113"/>
      <c r="B33" s="144"/>
      <c r="C33" s="47" t="s">
        <v>376</v>
      </c>
      <c r="D33" s="50" t="s">
        <v>306</v>
      </c>
      <c r="E33" s="50">
        <f t="shared" si="0"/>
        <v>0</v>
      </c>
      <c r="F33" s="50"/>
      <c r="G33" s="50"/>
      <c r="H33" s="50"/>
      <c r="I33" s="37"/>
      <c r="J33" s="24"/>
      <c r="K33" s="20"/>
      <c r="L33" s="20"/>
      <c r="M33" s="20"/>
      <c r="N33" s="20"/>
    </row>
    <row r="34" spans="1:14" s="20" customFormat="1" ht="19.5" customHeight="1" x14ac:dyDescent="0.25">
      <c r="A34" s="111" t="s">
        <v>32</v>
      </c>
      <c r="B34" s="114" t="s">
        <v>33</v>
      </c>
      <c r="C34" s="47" t="s">
        <v>377</v>
      </c>
      <c r="D34" s="52" t="s">
        <v>54</v>
      </c>
      <c r="E34" s="47">
        <f t="shared" si="0"/>
        <v>1144015</v>
      </c>
      <c r="F34" s="47">
        <v>1044015</v>
      </c>
      <c r="G34" s="47"/>
      <c r="H34" s="47">
        <v>100000</v>
      </c>
      <c r="I34" s="41"/>
      <c r="J34" s="24"/>
    </row>
    <row r="35" spans="1:14" s="20" customFormat="1" ht="19.5" customHeight="1" x14ac:dyDescent="0.25">
      <c r="A35" s="112"/>
      <c r="B35" s="115"/>
      <c r="C35" s="47" t="s">
        <v>427</v>
      </c>
      <c r="D35" s="50" t="s">
        <v>306</v>
      </c>
      <c r="E35" s="50">
        <f>SUM(F35+H35)</f>
        <v>180000</v>
      </c>
      <c r="F35" s="50">
        <v>180000</v>
      </c>
      <c r="G35" s="50"/>
      <c r="H35" s="50"/>
      <c r="I35" s="37"/>
      <c r="J35" s="24"/>
    </row>
    <row r="36" spans="1:14" ht="18.75" customHeight="1" x14ac:dyDescent="0.25">
      <c r="A36" s="112"/>
      <c r="B36" s="115"/>
      <c r="C36" s="47" t="s">
        <v>431</v>
      </c>
      <c r="D36" s="47" t="s">
        <v>54</v>
      </c>
      <c r="E36" s="47">
        <f t="shared" si="0"/>
        <v>1383000</v>
      </c>
      <c r="F36" s="47">
        <v>1383000</v>
      </c>
      <c r="G36" s="47"/>
      <c r="H36" s="47"/>
      <c r="I36" s="32"/>
      <c r="J36" s="24"/>
      <c r="K36" s="18"/>
      <c r="L36" s="18"/>
      <c r="M36" s="17"/>
    </row>
    <row r="37" spans="1:14" ht="14.25" customHeight="1" x14ac:dyDescent="0.25">
      <c r="A37" s="112"/>
      <c r="B37" s="115"/>
      <c r="C37" s="47" t="s">
        <v>434</v>
      </c>
      <c r="D37" s="50" t="s">
        <v>306</v>
      </c>
      <c r="E37" s="50">
        <f t="shared" si="0"/>
        <v>154000</v>
      </c>
      <c r="F37" s="50">
        <v>154000</v>
      </c>
      <c r="G37" s="50"/>
      <c r="H37" s="50"/>
      <c r="I37" s="32"/>
      <c r="J37" s="18"/>
      <c r="K37" s="18"/>
      <c r="L37" s="18"/>
      <c r="M37" s="17"/>
    </row>
    <row r="38" spans="1:14" x14ac:dyDescent="0.25">
      <c r="A38" s="112"/>
      <c r="B38" s="115"/>
      <c r="C38" s="47" t="s">
        <v>440</v>
      </c>
      <c r="D38" s="47" t="s">
        <v>55</v>
      </c>
      <c r="E38" s="47">
        <f t="shared" si="0"/>
        <v>352000</v>
      </c>
      <c r="F38" s="47">
        <v>352000</v>
      </c>
      <c r="G38" s="47"/>
      <c r="H38" s="47"/>
      <c r="I38" s="34"/>
      <c r="J38" s="20"/>
      <c r="K38" s="20"/>
      <c r="L38" s="20"/>
    </row>
    <row r="39" spans="1:14" s="20" customFormat="1" x14ac:dyDescent="0.25">
      <c r="A39" s="112"/>
      <c r="B39" s="115"/>
      <c r="C39" s="47" t="s">
        <v>456</v>
      </c>
      <c r="D39" s="47" t="s">
        <v>457</v>
      </c>
      <c r="E39" s="47">
        <f t="shared" si="0"/>
        <v>0</v>
      </c>
      <c r="F39" s="47"/>
      <c r="G39" s="47"/>
      <c r="H39" s="47"/>
      <c r="I39" s="35"/>
    </row>
    <row r="40" spans="1:14" x14ac:dyDescent="0.25">
      <c r="A40" s="112"/>
      <c r="B40" s="115"/>
      <c r="C40" s="47" t="s">
        <v>470</v>
      </c>
      <c r="D40" s="93" t="s">
        <v>308</v>
      </c>
      <c r="E40" s="93">
        <f t="shared" si="0"/>
        <v>76607</v>
      </c>
      <c r="F40" s="93">
        <v>76607</v>
      </c>
      <c r="G40" s="93"/>
      <c r="H40" s="93"/>
      <c r="I40" s="20"/>
      <c r="J40" s="20"/>
      <c r="K40" s="20"/>
      <c r="L40" s="20"/>
    </row>
    <row r="41" spans="1:14" x14ac:dyDescent="0.25">
      <c r="A41" s="113"/>
      <c r="B41" s="116"/>
      <c r="C41" s="47" t="s">
        <v>471</v>
      </c>
      <c r="D41" s="47" t="s">
        <v>57</v>
      </c>
      <c r="E41" s="47">
        <f t="shared" si="0"/>
        <v>156100</v>
      </c>
      <c r="F41" s="47">
        <v>156100</v>
      </c>
      <c r="G41" s="47"/>
      <c r="H41" s="47"/>
      <c r="I41" s="32"/>
      <c r="J41" s="20"/>
      <c r="K41" s="20"/>
      <c r="L41" s="20"/>
    </row>
    <row r="42" spans="1:14" ht="30" customHeight="1" x14ac:dyDescent="0.25">
      <c r="A42" s="135" t="s">
        <v>36</v>
      </c>
      <c r="B42" s="136"/>
      <c r="C42" s="46" t="s">
        <v>37</v>
      </c>
      <c r="D42" s="46"/>
      <c r="E42" s="46">
        <f>SUM(E44:E46)</f>
        <v>56494.76</v>
      </c>
      <c r="F42" s="46">
        <f>SUM(F44:F46)</f>
        <v>56494.76</v>
      </c>
      <c r="G42" s="46">
        <f>SUM(G44:G46)</f>
        <v>0</v>
      </c>
      <c r="H42" s="46">
        <f>SUM(H44:H46)</f>
        <v>0</v>
      </c>
      <c r="I42" s="20"/>
      <c r="J42" s="20"/>
      <c r="K42" s="20"/>
      <c r="L42" s="20"/>
    </row>
    <row r="43" spans="1:14" x14ac:dyDescent="0.25">
      <c r="A43" s="47"/>
      <c r="B43" s="108" t="s">
        <v>18</v>
      </c>
      <c r="C43" s="109"/>
      <c r="D43" s="109"/>
      <c r="E43" s="109"/>
      <c r="F43" s="109"/>
      <c r="G43" s="109"/>
      <c r="H43" s="110"/>
      <c r="I43" s="20"/>
      <c r="J43" s="20"/>
      <c r="K43" s="20"/>
      <c r="L43" s="20"/>
    </row>
    <row r="44" spans="1:14" s="20" customFormat="1" x14ac:dyDescent="0.25">
      <c r="A44" s="111" t="s">
        <v>14</v>
      </c>
      <c r="B44" s="132" t="s">
        <v>15</v>
      </c>
      <c r="C44" s="66" t="s">
        <v>38</v>
      </c>
      <c r="D44" s="50" t="s">
        <v>306</v>
      </c>
      <c r="E44" s="50">
        <f>SUM(F44+H44)</f>
        <v>8686.76</v>
      </c>
      <c r="F44" s="50">
        <v>8686.76</v>
      </c>
      <c r="G44" s="50"/>
      <c r="H44" s="50"/>
    </row>
    <row r="45" spans="1:14" s="20" customFormat="1" x14ac:dyDescent="0.25">
      <c r="A45" s="112"/>
      <c r="B45" s="133"/>
      <c r="C45" s="66" t="s">
        <v>475</v>
      </c>
      <c r="D45" s="104" t="s">
        <v>54</v>
      </c>
      <c r="E45" s="104">
        <f>SUM(F45+H45)</f>
        <v>40000</v>
      </c>
      <c r="F45" s="104">
        <v>40000</v>
      </c>
      <c r="G45" s="104"/>
      <c r="H45" s="104"/>
    </row>
    <row r="46" spans="1:14" x14ac:dyDescent="0.25">
      <c r="A46" s="112"/>
      <c r="B46" s="133"/>
      <c r="C46" s="47" t="s">
        <v>541</v>
      </c>
      <c r="D46" s="52" t="s">
        <v>54</v>
      </c>
      <c r="E46" s="52">
        <f>SUM(F46+H46)</f>
        <v>7808</v>
      </c>
      <c r="F46" s="52">
        <v>7808</v>
      </c>
      <c r="G46" s="52"/>
      <c r="H46" s="52"/>
      <c r="I46" s="39"/>
      <c r="J46" s="36"/>
      <c r="K46" s="10"/>
      <c r="L46" s="10"/>
    </row>
    <row r="47" spans="1:14" ht="29.25" customHeight="1" x14ac:dyDescent="0.25">
      <c r="A47" s="135" t="s">
        <v>39</v>
      </c>
      <c r="B47" s="136"/>
      <c r="C47" s="46" t="s">
        <v>40</v>
      </c>
      <c r="D47" s="56"/>
      <c r="E47" s="46">
        <f>SUM(E49:E53)</f>
        <v>3711900</v>
      </c>
      <c r="F47" s="46">
        <f>SUM(F49:F53)</f>
        <v>3705900</v>
      </c>
      <c r="G47" s="46">
        <f>SUM(G49:G53)</f>
        <v>241695</v>
      </c>
      <c r="H47" s="46">
        <f>SUM(H49:H53)</f>
        <v>6000</v>
      </c>
      <c r="I47" s="34"/>
      <c r="J47" s="20"/>
      <c r="K47" s="20"/>
      <c r="L47" s="20"/>
    </row>
    <row r="48" spans="1:14" x14ac:dyDescent="0.25">
      <c r="A48" s="47"/>
      <c r="B48" s="108" t="s">
        <v>18</v>
      </c>
      <c r="C48" s="109"/>
      <c r="D48" s="109"/>
      <c r="E48" s="109"/>
      <c r="F48" s="109"/>
      <c r="G48" s="109"/>
      <c r="H48" s="110"/>
      <c r="I48" s="20"/>
      <c r="J48" s="20"/>
      <c r="K48" s="20"/>
      <c r="L48" s="20"/>
    </row>
    <row r="49" spans="1:14" x14ac:dyDescent="0.25">
      <c r="A49" s="111" t="s">
        <v>14</v>
      </c>
      <c r="B49" s="132" t="s">
        <v>15</v>
      </c>
      <c r="C49" s="47" t="s">
        <v>41</v>
      </c>
      <c r="D49" s="47" t="s">
        <v>54</v>
      </c>
      <c r="E49" s="47">
        <f t="shared" ref="E49:E56" si="1">SUM(F49+H49)</f>
        <v>248400</v>
      </c>
      <c r="F49" s="47">
        <v>242400</v>
      </c>
      <c r="G49" s="47">
        <v>216400</v>
      </c>
      <c r="H49" s="47">
        <v>6000</v>
      </c>
      <c r="I49" s="20"/>
      <c r="J49" s="20"/>
      <c r="K49" s="20"/>
      <c r="L49" s="20"/>
    </row>
    <row r="50" spans="1:14" x14ac:dyDescent="0.25">
      <c r="A50" s="112"/>
      <c r="B50" s="133"/>
      <c r="C50" s="47" t="s">
        <v>42</v>
      </c>
      <c r="D50" s="47" t="s">
        <v>55</v>
      </c>
      <c r="E50" s="47">
        <f t="shared" si="1"/>
        <v>55400</v>
      </c>
      <c r="F50" s="47">
        <v>55400</v>
      </c>
      <c r="G50" s="47">
        <v>25295</v>
      </c>
      <c r="H50" s="47"/>
      <c r="I50" s="32"/>
      <c r="J50" s="20"/>
      <c r="K50" s="20"/>
      <c r="L50" s="20"/>
    </row>
    <row r="51" spans="1:14" ht="15" customHeight="1" x14ac:dyDescent="0.25">
      <c r="A51" s="111" t="s">
        <v>26</v>
      </c>
      <c r="B51" s="114" t="s">
        <v>27</v>
      </c>
      <c r="C51" s="47" t="s">
        <v>43</v>
      </c>
      <c r="D51" s="47" t="s">
        <v>54</v>
      </c>
      <c r="E51" s="47">
        <f t="shared" si="1"/>
        <v>2736600</v>
      </c>
      <c r="F51" s="52">
        <v>2736600</v>
      </c>
      <c r="G51" s="47"/>
      <c r="H51" s="47"/>
      <c r="I51" s="38"/>
      <c r="J51" s="40"/>
      <c r="K51" s="20"/>
      <c r="L51" s="18"/>
      <c r="M51" s="17"/>
      <c r="N51" s="17"/>
    </row>
    <row r="52" spans="1:14" ht="16.5" customHeight="1" x14ac:dyDescent="0.25">
      <c r="A52" s="113"/>
      <c r="B52" s="116"/>
      <c r="C52" s="47" t="s">
        <v>537</v>
      </c>
      <c r="D52" s="47" t="s">
        <v>55</v>
      </c>
      <c r="E52" s="47">
        <f t="shared" si="1"/>
        <v>656500</v>
      </c>
      <c r="F52" s="47">
        <v>656500</v>
      </c>
      <c r="G52" s="47"/>
      <c r="H52" s="47"/>
      <c r="I52" s="20"/>
      <c r="J52" s="20"/>
      <c r="K52" s="20"/>
      <c r="L52" s="18"/>
      <c r="M52" s="145"/>
      <c r="N52" s="145"/>
    </row>
    <row r="53" spans="1:14" ht="24.75" customHeight="1" x14ac:dyDescent="0.25">
      <c r="A53" s="57" t="s">
        <v>32</v>
      </c>
      <c r="B53" s="58" t="s">
        <v>33</v>
      </c>
      <c r="C53" s="47" t="s">
        <v>352</v>
      </c>
      <c r="D53" s="47" t="s">
        <v>54</v>
      </c>
      <c r="E53" s="47">
        <f>SUM(F53+H53)</f>
        <v>15000</v>
      </c>
      <c r="F53" s="47">
        <v>15000</v>
      </c>
      <c r="G53" s="47"/>
      <c r="H53" s="47"/>
      <c r="I53" s="20"/>
      <c r="J53" s="20"/>
      <c r="K53" s="20"/>
      <c r="L53" s="18"/>
      <c r="M53" s="22"/>
      <c r="N53" s="22"/>
    </row>
    <row r="54" spans="1:14" ht="27" customHeight="1" x14ac:dyDescent="0.25">
      <c r="A54" s="135" t="s">
        <v>44</v>
      </c>
      <c r="B54" s="136"/>
      <c r="C54" s="46" t="s">
        <v>45</v>
      </c>
      <c r="D54" s="56"/>
      <c r="E54" s="46">
        <f>SUM(E56:E57)</f>
        <v>2465103.7199999997</v>
      </c>
      <c r="F54" s="46">
        <f>SUM(F56:F57)</f>
        <v>944658.46</v>
      </c>
      <c r="G54" s="46">
        <f>SUM(G56:G57)</f>
        <v>0</v>
      </c>
      <c r="H54" s="46">
        <f>SUM(H56:H57)</f>
        <v>1520445.26</v>
      </c>
      <c r="I54" s="20"/>
      <c r="J54" s="20"/>
      <c r="K54" s="20"/>
      <c r="L54" s="18"/>
      <c r="M54" s="17"/>
      <c r="N54" s="17"/>
    </row>
    <row r="55" spans="1:14" ht="14.25" customHeight="1" x14ac:dyDescent="0.25">
      <c r="A55" s="59"/>
      <c r="B55" s="149" t="s">
        <v>18</v>
      </c>
      <c r="C55" s="150"/>
      <c r="D55" s="150"/>
      <c r="E55" s="150"/>
      <c r="F55" s="150"/>
      <c r="G55" s="150"/>
      <c r="H55" s="151"/>
      <c r="I55" s="20"/>
      <c r="J55" s="20"/>
      <c r="K55" s="20"/>
      <c r="L55" s="20"/>
    </row>
    <row r="56" spans="1:14" ht="15" customHeight="1" x14ac:dyDescent="0.25">
      <c r="A56" s="111" t="s">
        <v>28</v>
      </c>
      <c r="B56" s="143" t="s">
        <v>29</v>
      </c>
      <c r="C56" s="47" t="s">
        <v>46</v>
      </c>
      <c r="D56" s="47" t="s">
        <v>54</v>
      </c>
      <c r="E56" s="47">
        <f t="shared" si="1"/>
        <v>0</v>
      </c>
      <c r="F56" s="47">
        <v>0</v>
      </c>
      <c r="G56" s="47"/>
      <c r="H56" s="47"/>
      <c r="I56" s="20"/>
      <c r="J56" s="20"/>
      <c r="K56" s="20"/>
      <c r="L56" s="20"/>
    </row>
    <row r="57" spans="1:14" ht="27.75" customHeight="1" x14ac:dyDescent="0.25">
      <c r="A57" s="113"/>
      <c r="B57" s="144"/>
      <c r="C57" s="47" t="s">
        <v>47</v>
      </c>
      <c r="D57" s="50" t="s">
        <v>306</v>
      </c>
      <c r="E57" s="50">
        <f>SUM(F57+H57)</f>
        <v>2465103.7199999997</v>
      </c>
      <c r="F57" s="50">
        <v>944658.46</v>
      </c>
      <c r="G57" s="50"/>
      <c r="H57" s="50">
        <v>1520445.26</v>
      </c>
      <c r="I57" s="34"/>
      <c r="J57" s="20"/>
      <c r="K57" s="20"/>
      <c r="L57" s="20"/>
    </row>
    <row r="58" spans="1:14" x14ac:dyDescent="0.25">
      <c r="A58" s="124" t="s">
        <v>48</v>
      </c>
      <c r="B58" s="125"/>
      <c r="C58" s="46" t="s">
        <v>49</v>
      </c>
      <c r="D58" s="46"/>
      <c r="E58" s="46">
        <f>SUM(E60:E65)</f>
        <v>820715.79</v>
      </c>
      <c r="F58" s="46">
        <f>SUM(F60:F65)</f>
        <v>776615.79</v>
      </c>
      <c r="G58" s="46">
        <f>SUM(G60:G65)</f>
        <v>313000</v>
      </c>
      <c r="H58" s="46">
        <f>SUM(H60:H65)</f>
        <v>44100</v>
      </c>
      <c r="I58" s="20"/>
      <c r="J58" s="20"/>
      <c r="K58" s="20"/>
      <c r="L58" s="20"/>
    </row>
    <row r="59" spans="1:14" x14ac:dyDescent="0.25">
      <c r="A59" s="47"/>
      <c r="B59" s="108" t="s">
        <v>18</v>
      </c>
      <c r="C59" s="109"/>
      <c r="D59" s="109"/>
      <c r="E59" s="109"/>
      <c r="F59" s="109"/>
      <c r="G59" s="109"/>
      <c r="H59" s="110"/>
      <c r="I59" s="20"/>
      <c r="J59" s="20"/>
      <c r="K59" s="20"/>
      <c r="L59" s="20"/>
    </row>
    <row r="60" spans="1:14" x14ac:dyDescent="0.25">
      <c r="A60" s="111" t="s">
        <v>14</v>
      </c>
      <c r="B60" s="132" t="s">
        <v>15</v>
      </c>
      <c r="C60" s="47" t="s">
        <v>50</v>
      </c>
      <c r="D60" s="47" t="s">
        <v>54</v>
      </c>
      <c r="E60" s="47">
        <f t="shared" ref="E60:E65" si="2">SUM(F60+H60)</f>
        <v>371837</v>
      </c>
      <c r="F60" s="47">
        <v>371837</v>
      </c>
      <c r="G60" s="47">
        <v>313000</v>
      </c>
      <c r="H60" s="47"/>
      <c r="I60" s="20"/>
      <c r="J60" s="20"/>
      <c r="K60" s="20"/>
      <c r="L60" s="20"/>
    </row>
    <row r="61" spans="1:14" x14ac:dyDescent="0.25">
      <c r="A61" s="112"/>
      <c r="B61" s="133"/>
      <c r="C61" s="47" t="s">
        <v>51</v>
      </c>
      <c r="D61" s="47" t="s">
        <v>55</v>
      </c>
      <c r="E61" s="47">
        <f t="shared" si="2"/>
        <v>42778.79</v>
      </c>
      <c r="F61" s="47">
        <v>42778.79</v>
      </c>
      <c r="G61" s="47"/>
      <c r="H61" s="47"/>
      <c r="I61" s="20"/>
      <c r="J61" s="20"/>
      <c r="K61" s="20"/>
      <c r="L61" s="20"/>
    </row>
    <row r="62" spans="1:14" x14ac:dyDescent="0.25">
      <c r="A62" s="113"/>
      <c r="B62" s="134"/>
      <c r="C62" s="47" t="s">
        <v>396</v>
      </c>
      <c r="D62" s="47" t="s">
        <v>56</v>
      </c>
      <c r="E62" s="47">
        <f t="shared" si="2"/>
        <v>1000</v>
      </c>
      <c r="F62" s="47">
        <v>1000</v>
      </c>
      <c r="G62" s="47"/>
      <c r="H62" s="47"/>
      <c r="I62" s="20"/>
      <c r="J62" s="20"/>
      <c r="K62" s="20"/>
      <c r="L62" s="20"/>
    </row>
    <row r="63" spans="1:14" x14ac:dyDescent="0.25">
      <c r="A63" s="128" t="s">
        <v>32</v>
      </c>
      <c r="B63" s="143" t="s">
        <v>33</v>
      </c>
      <c r="C63" s="47" t="s">
        <v>354</v>
      </c>
      <c r="D63" s="47" t="s">
        <v>54</v>
      </c>
      <c r="E63" s="47">
        <f t="shared" si="2"/>
        <v>320800</v>
      </c>
      <c r="F63" s="47">
        <v>308700</v>
      </c>
      <c r="G63" s="47"/>
      <c r="H63" s="47">
        <v>12100</v>
      </c>
      <c r="I63" s="18"/>
      <c r="J63" s="15"/>
      <c r="K63" s="18"/>
      <c r="L63" s="20"/>
    </row>
    <row r="64" spans="1:14" x14ac:dyDescent="0.25">
      <c r="A64" s="146"/>
      <c r="B64" s="147"/>
      <c r="C64" s="47" t="s">
        <v>395</v>
      </c>
      <c r="D64" s="50" t="s">
        <v>306</v>
      </c>
      <c r="E64" s="50">
        <f>SUM(F64+H64)</f>
        <v>64000</v>
      </c>
      <c r="F64" s="50">
        <v>32000</v>
      </c>
      <c r="G64" s="50"/>
      <c r="H64" s="50">
        <v>32000</v>
      </c>
      <c r="I64" s="18"/>
      <c r="J64" s="15"/>
      <c r="K64" s="18"/>
      <c r="L64" s="20"/>
    </row>
    <row r="65" spans="1:12" x14ac:dyDescent="0.25">
      <c r="A65" s="129"/>
      <c r="B65" s="144"/>
      <c r="C65" s="47" t="s">
        <v>58</v>
      </c>
      <c r="D65" s="47" t="s">
        <v>57</v>
      </c>
      <c r="E65" s="47">
        <f t="shared" si="2"/>
        <v>20300</v>
      </c>
      <c r="F65" s="47">
        <v>20300</v>
      </c>
      <c r="G65" s="47"/>
      <c r="H65" s="47"/>
      <c r="I65" s="20"/>
      <c r="J65" s="20"/>
      <c r="K65" s="20"/>
      <c r="L65" s="20"/>
    </row>
    <row r="66" spans="1:12" x14ac:dyDescent="0.25">
      <c r="A66" s="119" t="s">
        <v>60</v>
      </c>
      <c r="B66" s="120"/>
      <c r="C66" s="46" t="s">
        <v>59</v>
      </c>
      <c r="D66" s="46"/>
      <c r="E66" s="46">
        <f>SUM(E68:E74)</f>
        <v>269494.65000000002</v>
      </c>
      <c r="F66" s="46">
        <f>SUM(F68:F74)</f>
        <v>246194.65</v>
      </c>
      <c r="G66" s="46">
        <f>SUM(G68:G74)</f>
        <v>114017.3</v>
      </c>
      <c r="H66" s="46">
        <f>SUM(H68:H74)</f>
        <v>23300</v>
      </c>
      <c r="I66" s="20"/>
      <c r="J66" s="20"/>
      <c r="K66" s="20"/>
      <c r="L66" s="20"/>
    </row>
    <row r="67" spans="1:12" x14ac:dyDescent="0.25">
      <c r="A67" s="47"/>
      <c r="B67" s="108" t="s">
        <v>18</v>
      </c>
      <c r="C67" s="109"/>
      <c r="D67" s="109"/>
      <c r="E67" s="109"/>
      <c r="F67" s="109"/>
      <c r="G67" s="109"/>
      <c r="H67" s="110"/>
      <c r="I67" s="20"/>
      <c r="J67" s="20"/>
      <c r="K67" s="20"/>
      <c r="L67" s="20"/>
    </row>
    <row r="68" spans="1:12" x14ac:dyDescent="0.25">
      <c r="A68" s="111" t="s">
        <v>14</v>
      </c>
      <c r="B68" s="132" t="s">
        <v>15</v>
      </c>
      <c r="C68" s="47" t="s">
        <v>61</v>
      </c>
      <c r="D68" s="47" t="s">
        <v>54</v>
      </c>
      <c r="E68" s="47">
        <f t="shared" ref="E68:E74" si="3">SUM(F68+H68)</f>
        <v>96580</v>
      </c>
      <c r="F68" s="47">
        <v>96580</v>
      </c>
      <c r="G68" s="47">
        <v>71000</v>
      </c>
      <c r="H68" s="47"/>
      <c r="I68" s="20"/>
      <c r="J68" s="20"/>
      <c r="K68" s="20"/>
      <c r="L68" s="20"/>
    </row>
    <row r="69" spans="1:12" x14ac:dyDescent="0.25">
      <c r="A69" s="112"/>
      <c r="B69" s="133"/>
      <c r="C69" s="47" t="s">
        <v>62</v>
      </c>
      <c r="D69" s="47" t="s">
        <v>55</v>
      </c>
      <c r="E69" s="47">
        <f t="shared" si="3"/>
        <v>23671.65</v>
      </c>
      <c r="F69" s="47">
        <v>23671.65</v>
      </c>
      <c r="G69" s="47">
        <v>10017.299999999999</v>
      </c>
      <c r="H69" s="47"/>
      <c r="I69" s="20"/>
      <c r="J69" s="20"/>
      <c r="K69" s="20"/>
      <c r="L69" s="20"/>
    </row>
    <row r="70" spans="1:12" x14ac:dyDescent="0.25">
      <c r="A70" s="113"/>
      <c r="B70" s="134"/>
      <c r="C70" s="47" t="s">
        <v>63</v>
      </c>
      <c r="D70" s="47" t="s">
        <v>56</v>
      </c>
      <c r="E70" s="47">
        <f t="shared" si="3"/>
        <v>1000</v>
      </c>
      <c r="F70" s="47">
        <v>1000</v>
      </c>
      <c r="G70" s="47"/>
      <c r="H70" s="47"/>
      <c r="I70" s="20"/>
      <c r="J70" s="20"/>
      <c r="K70" s="20"/>
      <c r="L70" s="20"/>
    </row>
    <row r="71" spans="1:12" ht="39" customHeight="1" x14ac:dyDescent="0.25">
      <c r="A71" s="60" t="s">
        <v>30</v>
      </c>
      <c r="B71" s="54" t="s">
        <v>31</v>
      </c>
      <c r="C71" s="47" t="s">
        <v>538</v>
      </c>
      <c r="D71" s="47" t="s">
        <v>54</v>
      </c>
      <c r="E71" s="47">
        <f t="shared" si="3"/>
        <v>15000</v>
      </c>
      <c r="F71" s="47">
        <v>15000</v>
      </c>
      <c r="G71" s="47"/>
      <c r="H71" s="47"/>
      <c r="I71" s="20"/>
      <c r="J71" s="20"/>
      <c r="K71" s="20"/>
      <c r="L71" s="20"/>
    </row>
    <row r="72" spans="1:12" x14ac:dyDescent="0.25">
      <c r="A72" s="128" t="s">
        <v>32</v>
      </c>
      <c r="B72" s="143" t="s">
        <v>33</v>
      </c>
      <c r="C72" s="47" t="s">
        <v>64</v>
      </c>
      <c r="D72" s="47" t="s">
        <v>54</v>
      </c>
      <c r="E72" s="47">
        <f t="shared" si="3"/>
        <v>100243</v>
      </c>
      <c r="F72" s="47">
        <v>100243</v>
      </c>
      <c r="G72" s="47">
        <v>33000</v>
      </c>
      <c r="H72" s="47"/>
      <c r="I72" s="18"/>
      <c r="J72" s="20"/>
      <c r="K72" s="20"/>
      <c r="L72" s="20"/>
    </row>
    <row r="73" spans="1:12" x14ac:dyDescent="0.25">
      <c r="A73" s="146"/>
      <c r="B73" s="147"/>
      <c r="C73" s="47" t="s">
        <v>65</v>
      </c>
      <c r="D73" s="50" t="s">
        <v>306</v>
      </c>
      <c r="E73" s="50">
        <f>SUM(F73+H73)</f>
        <v>28000</v>
      </c>
      <c r="F73" s="50">
        <v>4700</v>
      </c>
      <c r="G73" s="50"/>
      <c r="H73" s="50">
        <v>23300</v>
      </c>
      <c r="I73" s="18"/>
      <c r="J73" s="20"/>
      <c r="K73" s="20"/>
      <c r="L73" s="20"/>
    </row>
    <row r="74" spans="1:12" x14ac:dyDescent="0.25">
      <c r="A74" s="129"/>
      <c r="B74" s="144"/>
      <c r="C74" s="47" t="s">
        <v>355</v>
      </c>
      <c r="D74" s="47" t="s">
        <v>57</v>
      </c>
      <c r="E74" s="47">
        <f t="shared" si="3"/>
        <v>5000</v>
      </c>
      <c r="F74" s="47">
        <v>5000</v>
      </c>
      <c r="G74" s="47"/>
      <c r="H74" s="47"/>
      <c r="I74" s="20"/>
      <c r="J74" s="20"/>
      <c r="K74" s="20"/>
      <c r="L74" s="20"/>
    </row>
    <row r="75" spans="1:12" x14ac:dyDescent="0.25">
      <c r="A75" s="119" t="s">
        <v>66</v>
      </c>
      <c r="B75" s="120"/>
      <c r="C75" s="46" t="s">
        <v>67</v>
      </c>
      <c r="D75" s="46"/>
      <c r="E75" s="46">
        <f>SUM(E77:E85)</f>
        <v>163353.54999999999</v>
      </c>
      <c r="F75" s="46">
        <f>SUM(F77:F85)</f>
        <v>155353.54999999999</v>
      </c>
      <c r="G75" s="46">
        <f>SUM(G77:G85)</f>
        <v>98054.26</v>
      </c>
      <c r="H75" s="46">
        <f>SUM(H77:H85)</f>
        <v>8000</v>
      </c>
      <c r="I75" s="20"/>
      <c r="J75" s="20"/>
      <c r="K75" s="20"/>
      <c r="L75" s="20"/>
    </row>
    <row r="76" spans="1:12" x14ac:dyDescent="0.25">
      <c r="A76" s="47"/>
      <c r="B76" s="108" t="s">
        <v>18</v>
      </c>
      <c r="C76" s="109"/>
      <c r="D76" s="109"/>
      <c r="E76" s="109"/>
      <c r="F76" s="109"/>
      <c r="G76" s="109"/>
      <c r="H76" s="110"/>
      <c r="I76" s="20"/>
      <c r="J76" s="20"/>
      <c r="K76" s="20"/>
      <c r="L76" s="20"/>
    </row>
    <row r="77" spans="1:12" x14ac:dyDescent="0.25">
      <c r="A77" s="111" t="s">
        <v>14</v>
      </c>
      <c r="B77" s="132" t="s">
        <v>15</v>
      </c>
      <c r="C77" s="47" t="s">
        <v>68</v>
      </c>
      <c r="D77" s="47" t="s">
        <v>54</v>
      </c>
      <c r="E77" s="47">
        <f t="shared" ref="E77:E84" si="4">SUM(F77+H77)</f>
        <v>75715</v>
      </c>
      <c r="F77" s="47">
        <v>75715</v>
      </c>
      <c r="G77" s="47">
        <v>62714.26</v>
      </c>
      <c r="H77" s="47"/>
      <c r="I77" s="20"/>
      <c r="J77" s="20"/>
      <c r="K77" s="20"/>
      <c r="L77" s="20"/>
    </row>
    <row r="78" spans="1:12" x14ac:dyDescent="0.25">
      <c r="A78" s="112"/>
      <c r="B78" s="133"/>
      <c r="C78" s="47" t="s">
        <v>69</v>
      </c>
      <c r="D78" s="47" t="s">
        <v>55</v>
      </c>
      <c r="E78" s="47">
        <f t="shared" si="4"/>
        <v>6754.55</v>
      </c>
      <c r="F78" s="47">
        <v>6754.55</v>
      </c>
      <c r="G78" s="47"/>
      <c r="H78" s="47"/>
      <c r="I78" s="20"/>
      <c r="J78" s="20"/>
      <c r="K78" s="20"/>
      <c r="L78" s="20"/>
    </row>
    <row r="79" spans="1:12" s="20" customFormat="1" x14ac:dyDescent="0.25">
      <c r="A79" s="112"/>
      <c r="B79" s="133"/>
      <c r="C79" s="47" t="s">
        <v>70</v>
      </c>
      <c r="D79" s="47" t="s">
        <v>56</v>
      </c>
      <c r="E79" s="47">
        <f>SUM(F79+H79)</f>
        <v>1300</v>
      </c>
      <c r="F79" s="47">
        <v>1300</v>
      </c>
      <c r="G79" s="47"/>
      <c r="H79" s="47"/>
    </row>
    <row r="80" spans="1:12" x14ac:dyDescent="0.25">
      <c r="A80" s="111" t="s">
        <v>30</v>
      </c>
      <c r="B80" s="114" t="s">
        <v>31</v>
      </c>
      <c r="C80" s="47" t="s">
        <v>298</v>
      </c>
      <c r="D80" s="47" t="s">
        <v>54</v>
      </c>
      <c r="E80" s="47">
        <f t="shared" si="4"/>
        <v>22248</v>
      </c>
      <c r="F80" s="52">
        <v>22248</v>
      </c>
      <c r="G80" s="47">
        <v>18915.740000000002</v>
      </c>
      <c r="H80" s="47"/>
      <c r="I80" s="39"/>
      <c r="J80" s="42"/>
      <c r="K80" s="20"/>
      <c r="L80" s="20"/>
    </row>
    <row r="81" spans="1:12" s="20" customFormat="1" x14ac:dyDescent="0.25">
      <c r="A81" s="112"/>
      <c r="B81" s="115"/>
      <c r="C81" s="47" t="s">
        <v>71</v>
      </c>
      <c r="D81" s="47" t="s">
        <v>55</v>
      </c>
      <c r="E81" s="47">
        <f t="shared" si="4"/>
        <v>258</v>
      </c>
      <c r="F81" s="52">
        <v>258</v>
      </c>
      <c r="G81" s="47">
        <v>254.26</v>
      </c>
      <c r="H81" s="47"/>
      <c r="I81" s="39"/>
      <c r="J81" s="42"/>
    </row>
    <row r="82" spans="1:12" ht="18.75" customHeight="1" x14ac:dyDescent="0.25">
      <c r="A82" s="113"/>
      <c r="B82" s="116"/>
      <c r="C82" s="47" t="s">
        <v>72</v>
      </c>
      <c r="D82" s="47" t="s">
        <v>56</v>
      </c>
      <c r="E82" s="47">
        <f t="shared" si="4"/>
        <v>400</v>
      </c>
      <c r="F82" s="47">
        <v>400</v>
      </c>
      <c r="G82" s="47"/>
      <c r="H82" s="47"/>
      <c r="I82" s="20"/>
      <c r="J82" s="20"/>
      <c r="K82" s="20"/>
      <c r="L82" s="20"/>
    </row>
    <row r="83" spans="1:12" ht="15" customHeight="1" x14ac:dyDescent="0.25">
      <c r="A83" s="140" t="s">
        <v>32</v>
      </c>
      <c r="B83" s="139" t="s">
        <v>33</v>
      </c>
      <c r="C83" s="47" t="s">
        <v>399</v>
      </c>
      <c r="D83" s="47" t="s">
        <v>54</v>
      </c>
      <c r="E83" s="47">
        <f t="shared" si="4"/>
        <v>30678</v>
      </c>
      <c r="F83" s="47">
        <v>30678</v>
      </c>
      <c r="G83" s="47">
        <v>16170</v>
      </c>
      <c r="H83" s="47"/>
      <c r="I83" s="20"/>
      <c r="J83" s="20"/>
      <c r="K83" s="20"/>
      <c r="L83" s="20"/>
    </row>
    <row r="84" spans="1:12" x14ac:dyDescent="0.25">
      <c r="A84" s="141"/>
      <c r="B84" s="139"/>
      <c r="C84" s="47" t="s">
        <v>429</v>
      </c>
      <c r="D84" s="47" t="s">
        <v>57</v>
      </c>
      <c r="E84" s="47">
        <f t="shared" si="4"/>
        <v>2000</v>
      </c>
      <c r="F84" s="47">
        <v>2000</v>
      </c>
      <c r="G84" s="47"/>
      <c r="H84" s="47"/>
      <c r="I84" s="18"/>
      <c r="J84" s="20"/>
      <c r="K84" s="20"/>
      <c r="L84" s="20"/>
    </row>
    <row r="85" spans="1:12" x14ac:dyDescent="0.25">
      <c r="A85" s="142"/>
      <c r="B85" s="139"/>
      <c r="C85" s="47" t="s">
        <v>464</v>
      </c>
      <c r="D85" s="50" t="s">
        <v>306</v>
      </c>
      <c r="E85" s="50">
        <f>SUM(F85+H85)</f>
        <v>24000</v>
      </c>
      <c r="F85" s="50">
        <v>16000</v>
      </c>
      <c r="G85" s="50"/>
      <c r="H85" s="50">
        <v>8000</v>
      </c>
      <c r="I85" s="18"/>
      <c r="J85" s="20"/>
      <c r="K85" s="20"/>
      <c r="L85" s="20"/>
    </row>
    <row r="86" spans="1:12" x14ac:dyDescent="0.25">
      <c r="A86" s="119" t="s">
        <v>73</v>
      </c>
      <c r="B86" s="120"/>
      <c r="C86" s="46" t="s">
        <v>74</v>
      </c>
      <c r="D86" s="46"/>
      <c r="E86" s="46">
        <f>SUM(E88:E97)</f>
        <v>183393.85</v>
      </c>
      <c r="F86" s="46">
        <f>SUM(F88:F97)</f>
        <v>178393.85</v>
      </c>
      <c r="G86" s="46">
        <f>SUM(G88:G97)</f>
        <v>119592.58</v>
      </c>
      <c r="H86" s="46">
        <f>SUM(H88:H97)</f>
        <v>5000</v>
      </c>
      <c r="I86" s="20"/>
      <c r="J86" s="20"/>
      <c r="K86" s="20"/>
      <c r="L86" s="20"/>
    </row>
    <row r="87" spans="1:12" x14ac:dyDescent="0.25">
      <c r="A87" s="47"/>
      <c r="B87" s="108" t="s">
        <v>18</v>
      </c>
      <c r="C87" s="109"/>
      <c r="D87" s="109"/>
      <c r="E87" s="109"/>
      <c r="F87" s="109"/>
      <c r="G87" s="109"/>
      <c r="H87" s="110"/>
      <c r="I87" s="20"/>
      <c r="J87" s="20"/>
      <c r="K87" s="20"/>
      <c r="L87" s="20"/>
    </row>
    <row r="88" spans="1:12" x14ac:dyDescent="0.25">
      <c r="A88" s="111" t="s">
        <v>14</v>
      </c>
      <c r="B88" s="132" t="s">
        <v>15</v>
      </c>
      <c r="C88" s="47" t="s">
        <v>75</v>
      </c>
      <c r="D88" s="47" t="s">
        <v>54</v>
      </c>
      <c r="E88" s="47">
        <f t="shared" ref="E88:E97" si="5">SUM(F88+H88)</f>
        <v>85170</v>
      </c>
      <c r="F88" s="47">
        <v>85170</v>
      </c>
      <c r="G88" s="47">
        <v>73300</v>
      </c>
      <c r="H88" s="47"/>
      <c r="I88" s="20"/>
      <c r="J88" s="20"/>
      <c r="K88" s="20"/>
      <c r="L88" s="20"/>
    </row>
    <row r="89" spans="1:12" x14ac:dyDescent="0.25">
      <c r="A89" s="112"/>
      <c r="B89" s="133"/>
      <c r="C89" s="47" t="s">
        <v>332</v>
      </c>
      <c r="D89" s="47" t="s">
        <v>55</v>
      </c>
      <c r="E89" s="47">
        <f t="shared" si="5"/>
        <v>9717.35</v>
      </c>
      <c r="F89" s="47">
        <v>9717.35</v>
      </c>
      <c r="G89" s="47">
        <v>2920.5</v>
      </c>
      <c r="H89" s="47"/>
      <c r="I89" s="20"/>
      <c r="J89" s="20"/>
      <c r="K89" s="20"/>
      <c r="L89" s="20"/>
    </row>
    <row r="90" spans="1:12" x14ac:dyDescent="0.25">
      <c r="A90" s="112"/>
      <c r="B90" s="133"/>
      <c r="C90" s="47" t="s">
        <v>76</v>
      </c>
      <c r="D90" s="47" t="s">
        <v>56</v>
      </c>
      <c r="E90" s="47">
        <f t="shared" si="5"/>
        <v>400</v>
      </c>
      <c r="F90" s="47">
        <v>400</v>
      </c>
      <c r="G90" s="47"/>
      <c r="H90" s="47"/>
      <c r="I90" s="20"/>
      <c r="J90" s="20"/>
      <c r="K90" s="20"/>
      <c r="L90" s="20"/>
    </row>
    <row r="91" spans="1:12" ht="16.5" customHeight="1" x14ac:dyDescent="0.25">
      <c r="A91" s="111" t="s">
        <v>30</v>
      </c>
      <c r="B91" s="114" t="s">
        <v>31</v>
      </c>
      <c r="C91" s="47" t="s">
        <v>430</v>
      </c>
      <c r="D91" s="47" t="s">
        <v>54</v>
      </c>
      <c r="E91" s="47">
        <f t="shared" si="5"/>
        <v>38956</v>
      </c>
      <c r="F91" s="47">
        <v>38956</v>
      </c>
      <c r="G91" s="47">
        <v>33170</v>
      </c>
      <c r="H91" s="47"/>
      <c r="I91" s="20"/>
      <c r="J91" s="20"/>
      <c r="K91" s="20"/>
      <c r="L91" s="20"/>
    </row>
    <row r="92" spans="1:12" s="20" customFormat="1" ht="16.5" customHeight="1" x14ac:dyDescent="0.25">
      <c r="A92" s="112"/>
      <c r="B92" s="115"/>
      <c r="C92" s="47" t="s">
        <v>77</v>
      </c>
      <c r="D92" s="47" t="s">
        <v>55</v>
      </c>
      <c r="E92" s="47">
        <f t="shared" si="5"/>
        <v>580.5</v>
      </c>
      <c r="F92" s="47">
        <v>580.5</v>
      </c>
      <c r="G92" s="47">
        <v>572.08000000000004</v>
      </c>
      <c r="H92" s="47"/>
    </row>
    <row r="93" spans="1:12" s="20" customFormat="1" ht="16.5" customHeight="1" x14ac:dyDescent="0.25">
      <c r="A93" s="112"/>
      <c r="B93" s="115"/>
      <c r="C93" s="47" t="s">
        <v>333</v>
      </c>
      <c r="D93" s="50" t="s">
        <v>306</v>
      </c>
      <c r="E93" s="50">
        <f>SUM(F93+H93)</f>
        <v>20000</v>
      </c>
      <c r="F93" s="50">
        <v>15000</v>
      </c>
      <c r="G93" s="50"/>
      <c r="H93" s="50">
        <v>5000</v>
      </c>
    </row>
    <row r="94" spans="1:12" ht="21.75" customHeight="1" x14ac:dyDescent="0.25">
      <c r="A94" s="113"/>
      <c r="B94" s="116"/>
      <c r="C94" s="47" t="s">
        <v>78</v>
      </c>
      <c r="D94" s="47" t="s">
        <v>56</v>
      </c>
      <c r="E94" s="47">
        <f t="shared" si="5"/>
        <v>200</v>
      </c>
      <c r="F94" s="47">
        <v>200</v>
      </c>
      <c r="G94" s="47"/>
      <c r="H94" s="47"/>
      <c r="I94" s="20"/>
      <c r="J94" s="20"/>
      <c r="K94" s="20"/>
      <c r="L94" s="20"/>
    </row>
    <row r="95" spans="1:12" x14ac:dyDescent="0.25">
      <c r="A95" s="111" t="s">
        <v>32</v>
      </c>
      <c r="B95" s="114" t="s">
        <v>33</v>
      </c>
      <c r="C95" s="47" t="s">
        <v>334</v>
      </c>
      <c r="D95" s="47" t="s">
        <v>54</v>
      </c>
      <c r="E95" s="47">
        <f t="shared" si="5"/>
        <v>19370</v>
      </c>
      <c r="F95" s="47">
        <v>19370</v>
      </c>
      <c r="G95" s="47">
        <v>9630</v>
      </c>
      <c r="H95" s="47"/>
      <c r="I95" s="20"/>
      <c r="J95" s="20"/>
      <c r="K95" s="20"/>
      <c r="L95" s="20"/>
    </row>
    <row r="96" spans="1:12" x14ac:dyDescent="0.25">
      <c r="A96" s="112"/>
      <c r="B96" s="115"/>
      <c r="C96" s="47" t="s">
        <v>356</v>
      </c>
      <c r="D96" s="47" t="s">
        <v>56</v>
      </c>
      <c r="E96" s="47">
        <f t="shared" si="5"/>
        <v>7000</v>
      </c>
      <c r="F96" s="47">
        <v>7000</v>
      </c>
      <c r="G96" s="47"/>
      <c r="H96" s="47"/>
      <c r="I96" s="20"/>
      <c r="J96" s="20"/>
      <c r="K96" s="20"/>
      <c r="L96" s="20"/>
    </row>
    <row r="97" spans="1:12" x14ac:dyDescent="0.25">
      <c r="A97" s="113"/>
      <c r="B97" s="116"/>
      <c r="C97" s="47" t="s">
        <v>488</v>
      </c>
      <c r="D97" s="47" t="s">
        <v>57</v>
      </c>
      <c r="E97" s="47">
        <f t="shared" si="5"/>
        <v>2000</v>
      </c>
      <c r="F97" s="47">
        <v>2000</v>
      </c>
      <c r="G97" s="47"/>
      <c r="H97" s="47"/>
      <c r="I97" s="20"/>
      <c r="J97" s="20"/>
      <c r="K97" s="20"/>
      <c r="L97" s="20"/>
    </row>
    <row r="98" spans="1:12" x14ac:dyDescent="0.25">
      <c r="A98" s="119" t="s">
        <v>79</v>
      </c>
      <c r="B98" s="120"/>
      <c r="C98" s="46" t="s">
        <v>80</v>
      </c>
      <c r="D98" s="46"/>
      <c r="E98" s="46">
        <f>SUM(E100:E107)</f>
        <v>235084.11</v>
      </c>
      <c r="F98" s="46">
        <f>SUM(F100:F107)</f>
        <v>202884.11</v>
      </c>
      <c r="G98" s="46">
        <f>SUM(G100:G107)</f>
        <v>102601.29999999999</v>
      </c>
      <c r="H98" s="46">
        <f>SUM(H100:H107)</f>
        <v>32200</v>
      </c>
      <c r="I98" s="35"/>
      <c r="J98" s="20"/>
      <c r="K98" s="20"/>
      <c r="L98" s="20"/>
    </row>
    <row r="99" spans="1:12" x14ac:dyDescent="0.25">
      <c r="A99" s="47"/>
      <c r="B99" s="108" t="s">
        <v>18</v>
      </c>
      <c r="C99" s="109"/>
      <c r="D99" s="109"/>
      <c r="E99" s="109"/>
      <c r="F99" s="109"/>
      <c r="G99" s="109"/>
      <c r="H99" s="110"/>
      <c r="I99" s="20"/>
      <c r="J99" s="20"/>
      <c r="K99" s="20"/>
      <c r="L99" s="20"/>
    </row>
    <row r="100" spans="1:12" x14ac:dyDescent="0.25">
      <c r="A100" s="111" t="s">
        <v>14</v>
      </c>
      <c r="B100" s="132" t="s">
        <v>15</v>
      </c>
      <c r="C100" s="47" t="s">
        <v>81</v>
      </c>
      <c r="D100" s="47" t="s">
        <v>54</v>
      </c>
      <c r="E100" s="47">
        <f t="shared" ref="E100:E106" si="6">SUM(F100+H100)</f>
        <v>89551.4</v>
      </c>
      <c r="F100" s="47">
        <v>89351.4</v>
      </c>
      <c r="G100" s="47">
        <v>63291.54</v>
      </c>
      <c r="H100" s="47">
        <v>200</v>
      </c>
      <c r="I100" s="20"/>
      <c r="J100" s="20"/>
      <c r="K100" s="20"/>
      <c r="L100" s="20"/>
    </row>
    <row r="101" spans="1:12" x14ac:dyDescent="0.25">
      <c r="A101" s="112"/>
      <c r="B101" s="133"/>
      <c r="C101" s="47" t="s">
        <v>335</v>
      </c>
      <c r="D101" s="47" t="s">
        <v>55</v>
      </c>
      <c r="E101" s="47">
        <f t="shared" si="6"/>
        <v>21420.18</v>
      </c>
      <c r="F101" s="47">
        <v>21420.18</v>
      </c>
      <c r="G101" s="47">
        <v>10017.299999999999</v>
      </c>
      <c r="H101" s="47"/>
      <c r="I101" s="20"/>
      <c r="J101" s="20"/>
      <c r="K101" s="20"/>
      <c r="L101" s="20"/>
    </row>
    <row r="102" spans="1:12" s="20" customFormat="1" x14ac:dyDescent="0.25">
      <c r="A102" s="112"/>
      <c r="B102" s="133"/>
      <c r="C102" s="47" t="s">
        <v>82</v>
      </c>
      <c r="D102" s="50" t="s">
        <v>306</v>
      </c>
      <c r="E102" s="50">
        <f>SUM(F102+H102)</f>
        <v>2000</v>
      </c>
      <c r="F102" s="50"/>
      <c r="G102" s="50"/>
      <c r="H102" s="50">
        <v>2000</v>
      </c>
    </row>
    <row r="103" spans="1:12" x14ac:dyDescent="0.25">
      <c r="A103" s="112"/>
      <c r="B103" s="133"/>
      <c r="C103" s="47" t="s">
        <v>83</v>
      </c>
      <c r="D103" s="61" t="s">
        <v>307</v>
      </c>
      <c r="E103" s="61">
        <f t="shared" si="6"/>
        <v>347.93</v>
      </c>
      <c r="F103" s="61">
        <v>347.93</v>
      </c>
      <c r="G103" s="61"/>
      <c r="H103" s="61"/>
      <c r="I103" s="20"/>
      <c r="J103" s="20"/>
      <c r="K103" s="20"/>
      <c r="L103" s="20"/>
    </row>
    <row r="104" spans="1:12" x14ac:dyDescent="0.25">
      <c r="A104" s="112"/>
      <c r="B104" s="133"/>
      <c r="C104" s="47" t="s">
        <v>84</v>
      </c>
      <c r="D104" s="47" t="s">
        <v>56</v>
      </c>
      <c r="E104" s="47">
        <f t="shared" si="6"/>
        <v>1700</v>
      </c>
      <c r="F104" s="47">
        <v>1700</v>
      </c>
      <c r="G104" s="47"/>
      <c r="H104" s="47"/>
      <c r="I104" s="20"/>
      <c r="J104" s="20"/>
      <c r="K104" s="20"/>
      <c r="L104" s="20"/>
    </row>
    <row r="105" spans="1:12" ht="15" customHeight="1" x14ac:dyDescent="0.25">
      <c r="A105" s="137" t="s">
        <v>32</v>
      </c>
      <c r="B105" s="148" t="s">
        <v>33</v>
      </c>
      <c r="C105" s="47" t="s">
        <v>458</v>
      </c>
      <c r="D105" s="47" t="s">
        <v>54</v>
      </c>
      <c r="E105" s="47">
        <f t="shared" si="6"/>
        <v>84564.6</v>
      </c>
      <c r="F105" s="47">
        <v>84564.6</v>
      </c>
      <c r="G105" s="47">
        <v>29292.46</v>
      </c>
      <c r="H105" s="47"/>
      <c r="I105" s="18"/>
      <c r="J105" s="15"/>
      <c r="K105" s="20"/>
      <c r="L105" s="20"/>
    </row>
    <row r="106" spans="1:12" x14ac:dyDescent="0.25">
      <c r="A106" s="137"/>
      <c r="B106" s="148"/>
      <c r="C106" s="47" t="s">
        <v>85</v>
      </c>
      <c r="D106" s="47" t="s">
        <v>57</v>
      </c>
      <c r="E106" s="47">
        <f t="shared" si="6"/>
        <v>2500</v>
      </c>
      <c r="F106" s="47">
        <v>2500</v>
      </c>
      <c r="G106" s="47"/>
      <c r="H106" s="47"/>
      <c r="I106" s="20"/>
      <c r="J106" s="20"/>
      <c r="K106" s="20"/>
      <c r="L106" s="20"/>
    </row>
    <row r="107" spans="1:12" x14ac:dyDescent="0.25">
      <c r="A107" s="137"/>
      <c r="B107" s="148"/>
      <c r="C107" s="47" t="s">
        <v>540</v>
      </c>
      <c r="D107" s="50" t="s">
        <v>306</v>
      </c>
      <c r="E107" s="50">
        <f>SUM(F107+H107)</f>
        <v>33000</v>
      </c>
      <c r="F107" s="50">
        <v>3000</v>
      </c>
      <c r="G107" s="50"/>
      <c r="H107" s="50">
        <v>30000</v>
      </c>
      <c r="I107" s="35"/>
      <c r="J107" s="20"/>
      <c r="K107" s="20"/>
      <c r="L107" s="20"/>
    </row>
    <row r="108" spans="1:12" x14ac:dyDescent="0.25">
      <c r="A108" s="119" t="s">
        <v>86</v>
      </c>
      <c r="B108" s="120"/>
      <c r="C108" s="46" t="s">
        <v>87</v>
      </c>
      <c r="D108" s="46"/>
      <c r="E108" s="46">
        <f>SUM(E110:E118)</f>
        <v>246406.15</v>
      </c>
      <c r="F108" s="46">
        <f>SUM(F110:F118)</f>
        <v>232706.15</v>
      </c>
      <c r="G108" s="46">
        <f>SUM(G110:G118)</f>
        <v>176593.2</v>
      </c>
      <c r="H108" s="46">
        <f>SUM(H110:H118)</f>
        <v>13700</v>
      </c>
      <c r="I108" s="20"/>
      <c r="J108" s="20"/>
      <c r="K108" s="20"/>
      <c r="L108" s="20"/>
    </row>
    <row r="109" spans="1:12" x14ac:dyDescent="0.25">
      <c r="A109" s="47"/>
      <c r="B109" s="108" t="s">
        <v>18</v>
      </c>
      <c r="C109" s="109"/>
      <c r="D109" s="109"/>
      <c r="E109" s="109"/>
      <c r="F109" s="109"/>
      <c r="G109" s="109"/>
      <c r="H109" s="110"/>
      <c r="I109" s="20"/>
      <c r="J109" s="20"/>
      <c r="K109" s="20"/>
      <c r="L109" s="20"/>
    </row>
    <row r="110" spans="1:12" x14ac:dyDescent="0.25">
      <c r="A110" s="111" t="s">
        <v>14</v>
      </c>
      <c r="B110" s="132" t="s">
        <v>15</v>
      </c>
      <c r="C110" s="47" t="s">
        <v>88</v>
      </c>
      <c r="D110" s="47" t="s">
        <v>54</v>
      </c>
      <c r="E110" s="47">
        <f t="shared" ref="E110:E118" si="7">SUM(F110+H110)</f>
        <v>64905</v>
      </c>
      <c r="F110" s="47">
        <v>64905</v>
      </c>
      <c r="G110" s="47">
        <v>51759</v>
      </c>
      <c r="H110" s="47"/>
      <c r="I110" s="20"/>
      <c r="J110" s="20"/>
      <c r="K110" s="20"/>
      <c r="L110" s="20"/>
    </row>
    <row r="111" spans="1:12" x14ac:dyDescent="0.25">
      <c r="A111" s="112"/>
      <c r="B111" s="133"/>
      <c r="C111" s="47" t="s">
        <v>89</v>
      </c>
      <c r="D111" s="47" t="s">
        <v>55</v>
      </c>
      <c r="E111" s="47">
        <f t="shared" si="7"/>
        <v>16917.150000000001</v>
      </c>
      <c r="F111" s="47">
        <v>16917.150000000001</v>
      </c>
      <c r="G111" s="47">
        <v>10017.299999999999</v>
      </c>
      <c r="H111" s="47"/>
      <c r="I111" s="20"/>
      <c r="J111" s="20"/>
      <c r="K111" s="20"/>
      <c r="L111" s="20"/>
    </row>
    <row r="112" spans="1:12" x14ac:dyDescent="0.25">
      <c r="A112" s="112"/>
      <c r="B112" s="133"/>
      <c r="C112" s="47" t="s">
        <v>90</v>
      </c>
      <c r="D112" s="47" t="s">
        <v>56</v>
      </c>
      <c r="E112" s="47">
        <f t="shared" si="7"/>
        <v>3000</v>
      </c>
      <c r="F112" s="47">
        <v>3000</v>
      </c>
      <c r="G112" s="47"/>
      <c r="H112" s="47"/>
      <c r="I112" s="20"/>
      <c r="J112" s="20"/>
      <c r="K112" s="20"/>
      <c r="L112" s="20"/>
    </row>
    <row r="113" spans="1:12" ht="15" customHeight="1" x14ac:dyDescent="0.25">
      <c r="A113" s="111" t="s">
        <v>30</v>
      </c>
      <c r="B113" s="114" t="s">
        <v>31</v>
      </c>
      <c r="C113" s="47" t="s">
        <v>91</v>
      </c>
      <c r="D113" s="47" t="s">
        <v>54</v>
      </c>
      <c r="E113" s="47">
        <f t="shared" si="7"/>
        <v>73330</v>
      </c>
      <c r="F113" s="47">
        <v>73030</v>
      </c>
      <c r="G113" s="47">
        <v>62720</v>
      </c>
      <c r="H113" s="47">
        <v>300</v>
      </c>
      <c r="I113" s="20"/>
      <c r="J113" s="20"/>
      <c r="K113" s="20"/>
      <c r="L113" s="20"/>
    </row>
    <row r="114" spans="1:12" s="20" customFormat="1" ht="15" customHeight="1" x14ac:dyDescent="0.25">
      <c r="A114" s="112"/>
      <c r="B114" s="115"/>
      <c r="C114" s="47" t="s">
        <v>92</v>
      </c>
      <c r="D114" s="47" t="s">
        <v>55</v>
      </c>
      <c r="E114" s="47">
        <f t="shared" si="7"/>
        <v>903</v>
      </c>
      <c r="F114" s="47">
        <v>903</v>
      </c>
      <c r="G114" s="47">
        <v>889.9</v>
      </c>
      <c r="H114" s="47"/>
    </row>
    <row r="115" spans="1:12" ht="23.25" customHeight="1" x14ac:dyDescent="0.25">
      <c r="A115" s="112"/>
      <c r="B115" s="115"/>
      <c r="C115" s="47" t="s">
        <v>93</v>
      </c>
      <c r="D115" s="47" t="s">
        <v>56</v>
      </c>
      <c r="E115" s="47">
        <f t="shared" si="7"/>
        <v>1000</v>
      </c>
      <c r="F115" s="47">
        <v>1000</v>
      </c>
      <c r="G115" s="47"/>
      <c r="H115" s="47"/>
      <c r="I115" s="18"/>
      <c r="J115" s="18"/>
      <c r="K115" s="18"/>
      <c r="L115" s="20"/>
    </row>
    <row r="116" spans="1:12" x14ac:dyDescent="0.25">
      <c r="A116" s="128" t="s">
        <v>32</v>
      </c>
      <c r="B116" s="114" t="s">
        <v>33</v>
      </c>
      <c r="C116" s="47" t="s">
        <v>94</v>
      </c>
      <c r="D116" s="47" t="s">
        <v>54</v>
      </c>
      <c r="E116" s="47">
        <f t="shared" si="7"/>
        <v>66551</v>
      </c>
      <c r="F116" s="47">
        <v>66551</v>
      </c>
      <c r="G116" s="47">
        <v>51207</v>
      </c>
      <c r="H116" s="47"/>
      <c r="I116" s="18"/>
      <c r="J116" s="15"/>
      <c r="K116" s="18"/>
      <c r="L116" s="20"/>
    </row>
    <row r="117" spans="1:12" x14ac:dyDescent="0.25">
      <c r="A117" s="146"/>
      <c r="B117" s="115"/>
      <c r="C117" s="47" t="s">
        <v>400</v>
      </c>
      <c r="D117" s="50" t="s">
        <v>306</v>
      </c>
      <c r="E117" s="50">
        <f>SUM(F117+H117)</f>
        <v>18000</v>
      </c>
      <c r="F117" s="50">
        <v>4600</v>
      </c>
      <c r="G117" s="50"/>
      <c r="H117" s="50">
        <v>13400</v>
      </c>
      <c r="I117" s="18"/>
      <c r="J117" s="15"/>
      <c r="K117" s="18"/>
      <c r="L117" s="20"/>
    </row>
    <row r="118" spans="1:12" x14ac:dyDescent="0.25">
      <c r="A118" s="129"/>
      <c r="B118" s="116"/>
      <c r="C118" s="47" t="s">
        <v>451</v>
      </c>
      <c r="D118" s="47" t="s">
        <v>57</v>
      </c>
      <c r="E118" s="47">
        <f t="shared" si="7"/>
        <v>1800</v>
      </c>
      <c r="F118" s="47">
        <v>1800</v>
      </c>
      <c r="G118" s="47"/>
      <c r="H118" s="47"/>
      <c r="I118" s="18"/>
      <c r="J118" s="18"/>
      <c r="K118" s="18"/>
      <c r="L118" s="20"/>
    </row>
    <row r="119" spans="1:12" x14ac:dyDescent="0.25">
      <c r="A119" s="119" t="s">
        <v>95</v>
      </c>
      <c r="B119" s="120"/>
      <c r="C119" s="62" t="s">
        <v>96</v>
      </c>
      <c r="D119" s="62"/>
      <c r="E119" s="46">
        <f>SUM(E121:E128)</f>
        <v>195613.15</v>
      </c>
      <c r="F119" s="46">
        <f>SUM(F121:F128)</f>
        <v>195613.15</v>
      </c>
      <c r="G119" s="46">
        <f>SUM(G121:G128)</f>
        <v>108840.3</v>
      </c>
      <c r="H119" s="46">
        <f>SUM(H121:H128)</f>
        <v>0</v>
      </c>
      <c r="I119" s="18"/>
      <c r="J119" s="18"/>
      <c r="K119" s="18"/>
      <c r="L119" s="20"/>
    </row>
    <row r="120" spans="1:12" x14ac:dyDescent="0.25">
      <c r="A120" s="47"/>
      <c r="B120" s="108" t="s">
        <v>18</v>
      </c>
      <c r="C120" s="109"/>
      <c r="D120" s="109"/>
      <c r="E120" s="109"/>
      <c r="F120" s="109"/>
      <c r="G120" s="109"/>
      <c r="H120" s="110"/>
      <c r="I120" s="18"/>
      <c r="J120" s="18"/>
      <c r="K120" s="18"/>
      <c r="L120" s="20"/>
    </row>
    <row r="121" spans="1:12" x14ac:dyDescent="0.25">
      <c r="A121" s="111" t="s">
        <v>14</v>
      </c>
      <c r="B121" s="132" t="s">
        <v>15</v>
      </c>
      <c r="C121" s="47" t="s">
        <v>97</v>
      </c>
      <c r="D121" s="47" t="s">
        <v>54</v>
      </c>
      <c r="E121" s="47">
        <f t="shared" ref="E121:E128" si="8">SUM(F121+H121)</f>
        <v>63515</v>
      </c>
      <c r="F121" s="47">
        <v>63515</v>
      </c>
      <c r="G121" s="47">
        <v>51960</v>
      </c>
      <c r="H121" s="47"/>
      <c r="I121" s="18"/>
      <c r="J121" s="18"/>
      <c r="K121" s="18"/>
      <c r="L121" s="20"/>
    </row>
    <row r="122" spans="1:12" x14ac:dyDescent="0.25">
      <c r="A122" s="112"/>
      <c r="B122" s="133"/>
      <c r="C122" s="47" t="s">
        <v>98</v>
      </c>
      <c r="D122" s="47" t="s">
        <v>55</v>
      </c>
      <c r="E122" s="47">
        <f t="shared" si="8"/>
        <v>16433.150000000001</v>
      </c>
      <c r="F122" s="47">
        <v>16433.150000000001</v>
      </c>
      <c r="G122" s="47">
        <v>9540.2999999999993</v>
      </c>
      <c r="H122" s="47"/>
      <c r="I122" s="18"/>
      <c r="J122" s="18"/>
      <c r="K122" s="18"/>
      <c r="L122" s="20"/>
    </row>
    <row r="123" spans="1:12" x14ac:dyDescent="0.25">
      <c r="A123" s="113"/>
      <c r="B123" s="134"/>
      <c r="C123" s="47" t="s">
        <v>99</v>
      </c>
      <c r="D123" s="47" t="s">
        <v>56</v>
      </c>
      <c r="E123" s="47">
        <f t="shared" si="8"/>
        <v>1300</v>
      </c>
      <c r="F123" s="47">
        <v>1300</v>
      </c>
      <c r="G123" s="47"/>
      <c r="H123" s="47"/>
      <c r="I123" s="18"/>
      <c r="J123" s="18"/>
      <c r="K123" s="18"/>
      <c r="L123" s="20"/>
    </row>
    <row r="124" spans="1:12" ht="43.5" customHeight="1" x14ac:dyDescent="0.25">
      <c r="A124" s="102" t="s">
        <v>30</v>
      </c>
      <c r="B124" s="54" t="s">
        <v>31</v>
      </c>
      <c r="C124" s="47" t="s">
        <v>299</v>
      </c>
      <c r="D124" s="47" t="s">
        <v>54</v>
      </c>
      <c r="E124" s="47">
        <f t="shared" si="8"/>
        <v>51769</v>
      </c>
      <c r="F124" s="47">
        <v>51769</v>
      </c>
      <c r="G124" s="47">
        <v>22616</v>
      </c>
      <c r="H124" s="47"/>
      <c r="I124" s="18"/>
      <c r="J124" s="18"/>
      <c r="K124" s="18"/>
      <c r="L124" s="20"/>
    </row>
    <row r="125" spans="1:12" x14ac:dyDescent="0.25">
      <c r="A125" s="111" t="s">
        <v>32</v>
      </c>
      <c r="B125" s="114" t="s">
        <v>33</v>
      </c>
      <c r="C125" s="47" t="s">
        <v>100</v>
      </c>
      <c r="D125" s="47" t="s">
        <v>54</v>
      </c>
      <c r="E125" s="47">
        <f t="shared" si="8"/>
        <v>40896</v>
      </c>
      <c r="F125" s="47">
        <v>40896</v>
      </c>
      <c r="G125" s="47">
        <v>24724</v>
      </c>
      <c r="H125" s="47"/>
      <c r="I125" s="18"/>
      <c r="J125" s="18"/>
      <c r="K125" s="18"/>
      <c r="L125" s="20"/>
    </row>
    <row r="126" spans="1:12" x14ac:dyDescent="0.25">
      <c r="A126" s="112"/>
      <c r="B126" s="115"/>
      <c r="C126" s="47" t="s">
        <v>101</v>
      </c>
      <c r="D126" s="47" t="s">
        <v>56</v>
      </c>
      <c r="E126" s="47">
        <f t="shared" si="8"/>
        <v>700</v>
      </c>
      <c r="F126" s="47">
        <v>700</v>
      </c>
      <c r="G126" s="47"/>
      <c r="H126" s="47"/>
      <c r="I126" s="18"/>
      <c r="J126" s="18"/>
      <c r="K126" s="18"/>
      <c r="L126" s="20"/>
    </row>
    <row r="127" spans="1:12" x14ac:dyDescent="0.25">
      <c r="A127" s="112"/>
      <c r="B127" s="115"/>
      <c r="C127" s="47" t="s">
        <v>102</v>
      </c>
      <c r="D127" s="50" t="s">
        <v>306</v>
      </c>
      <c r="E127" s="50">
        <f>SUM(F127+H127)</f>
        <v>18000</v>
      </c>
      <c r="F127" s="50">
        <v>18000</v>
      </c>
      <c r="G127" s="50"/>
      <c r="H127" s="50"/>
      <c r="I127" s="18"/>
      <c r="J127" s="18"/>
      <c r="K127" s="18"/>
      <c r="L127" s="20"/>
    </row>
    <row r="128" spans="1:12" x14ac:dyDescent="0.25">
      <c r="A128" s="113"/>
      <c r="B128" s="116"/>
      <c r="C128" s="47" t="s">
        <v>103</v>
      </c>
      <c r="D128" s="47" t="s">
        <v>57</v>
      </c>
      <c r="E128" s="47">
        <f t="shared" si="8"/>
        <v>3000</v>
      </c>
      <c r="F128" s="47">
        <v>3000</v>
      </c>
      <c r="G128" s="47"/>
      <c r="H128" s="47"/>
      <c r="I128" s="20"/>
      <c r="J128" s="20"/>
      <c r="K128" s="20"/>
      <c r="L128" s="20"/>
    </row>
    <row r="129" spans="1:12" x14ac:dyDescent="0.25">
      <c r="A129" s="119" t="s">
        <v>104</v>
      </c>
      <c r="B129" s="120"/>
      <c r="C129" s="46" t="s">
        <v>105</v>
      </c>
      <c r="D129" s="46"/>
      <c r="E129" s="46">
        <f>SUM(E131:E139)</f>
        <v>233330.06</v>
      </c>
      <c r="F129" s="46">
        <f>SUM(F131:F139)</f>
        <v>226330.06</v>
      </c>
      <c r="G129" s="46">
        <f>SUM(G131:G139)</f>
        <v>149562.78</v>
      </c>
      <c r="H129" s="46">
        <f>SUM(H131:H139)</f>
        <v>7000</v>
      </c>
      <c r="I129" s="20"/>
      <c r="J129" s="20"/>
      <c r="K129" s="20"/>
      <c r="L129" s="20"/>
    </row>
    <row r="130" spans="1:12" x14ac:dyDescent="0.25">
      <c r="A130" s="47"/>
      <c r="B130" s="108" t="s">
        <v>106</v>
      </c>
      <c r="C130" s="109"/>
      <c r="D130" s="109"/>
      <c r="E130" s="109"/>
      <c r="F130" s="109"/>
      <c r="G130" s="109"/>
      <c r="H130" s="110"/>
      <c r="I130" s="20"/>
      <c r="J130" s="20"/>
      <c r="K130" s="20"/>
      <c r="L130" s="20"/>
    </row>
    <row r="131" spans="1:12" x14ac:dyDescent="0.25">
      <c r="A131" s="111" t="s">
        <v>14</v>
      </c>
      <c r="B131" s="132" t="s">
        <v>15</v>
      </c>
      <c r="C131" s="47" t="s">
        <v>107</v>
      </c>
      <c r="D131" s="47" t="s">
        <v>54</v>
      </c>
      <c r="E131" s="47">
        <f t="shared" ref="E131:E138" si="9">SUM(F131+H131)</f>
        <v>99011.74</v>
      </c>
      <c r="F131" s="47">
        <v>99011.74</v>
      </c>
      <c r="G131" s="47">
        <v>82549.77</v>
      </c>
      <c r="H131" s="47"/>
      <c r="I131" s="20"/>
      <c r="J131" s="20"/>
      <c r="K131" s="20"/>
      <c r="L131" s="20"/>
    </row>
    <row r="132" spans="1:12" x14ac:dyDescent="0.25">
      <c r="A132" s="112"/>
      <c r="B132" s="133"/>
      <c r="C132" s="47" t="s">
        <v>108</v>
      </c>
      <c r="D132" s="47" t="s">
        <v>55</v>
      </c>
      <c r="E132" s="47">
        <f t="shared" si="9"/>
        <v>9006.06</v>
      </c>
      <c r="F132" s="47">
        <v>9006.06</v>
      </c>
      <c r="G132" s="47"/>
      <c r="H132" s="47"/>
      <c r="I132" s="20"/>
      <c r="J132" s="20"/>
      <c r="K132" s="20"/>
      <c r="L132" s="20"/>
    </row>
    <row r="133" spans="1:12" x14ac:dyDescent="0.25">
      <c r="A133" s="112"/>
      <c r="B133" s="133"/>
      <c r="C133" s="47" t="s">
        <v>109</v>
      </c>
      <c r="D133" s="50" t="s">
        <v>306</v>
      </c>
      <c r="E133" s="50">
        <f>SUM(F133+H133)</f>
        <v>2000</v>
      </c>
      <c r="F133" s="50"/>
      <c r="G133" s="50"/>
      <c r="H133" s="50">
        <v>2000</v>
      </c>
      <c r="I133" s="20"/>
      <c r="J133" s="35"/>
      <c r="K133" s="20"/>
      <c r="L133" s="20"/>
    </row>
    <row r="134" spans="1:12" x14ac:dyDescent="0.25">
      <c r="A134" s="111" t="s">
        <v>30</v>
      </c>
      <c r="B134" s="114" t="s">
        <v>31</v>
      </c>
      <c r="C134" s="47" t="s">
        <v>300</v>
      </c>
      <c r="D134" s="47" t="s">
        <v>54</v>
      </c>
      <c r="E134" s="47">
        <f t="shared" si="9"/>
        <v>41117.58</v>
      </c>
      <c r="F134" s="47">
        <v>41117.58</v>
      </c>
      <c r="G134" s="47">
        <v>37434.78</v>
      </c>
      <c r="H134" s="47"/>
      <c r="I134" s="20"/>
      <c r="J134" s="20"/>
      <c r="K134" s="20"/>
      <c r="L134" s="20"/>
    </row>
    <row r="135" spans="1:12" s="20" customFormat="1" x14ac:dyDescent="0.25">
      <c r="A135" s="112"/>
      <c r="B135" s="115"/>
      <c r="C135" s="47" t="s">
        <v>110</v>
      </c>
      <c r="D135" s="47" t="s">
        <v>55</v>
      </c>
      <c r="E135" s="47">
        <f t="shared" si="9"/>
        <v>774</v>
      </c>
      <c r="F135" s="47">
        <v>774</v>
      </c>
      <c r="G135" s="47">
        <v>762.78</v>
      </c>
      <c r="H135" s="47"/>
    </row>
    <row r="136" spans="1:12" ht="24" customHeight="1" x14ac:dyDescent="0.25">
      <c r="A136" s="113"/>
      <c r="B136" s="116"/>
      <c r="C136" s="47" t="s">
        <v>111</v>
      </c>
      <c r="D136" s="50" t="s">
        <v>306</v>
      </c>
      <c r="E136" s="50">
        <f>SUM(F136+H136)</f>
        <v>8500</v>
      </c>
      <c r="F136" s="50">
        <v>8500</v>
      </c>
      <c r="G136" s="50"/>
      <c r="H136" s="50"/>
      <c r="I136" s="20"/>
      <c r="J136" s="20"/>
      <c r="K136" s="20"/>
      <c r="L136" s="20"/>
    </row>
    <row r="137" spans="1:12" ht="15" customHeight="1" x14ac:dyDescent="0.25">
      <c r="A137" s="170" t="s">
        <v>32</v>
      </c>
      <c r="B137" s="148" t="s">
        <v>33</v>
      </c>
      <c r="C137" s="47" t="s">
        <v>112</v>
      </c>
      <c r="D137" s="47" t="s">
        <v>54</v>
      </c>
      <c r="E137" s="47">
        <f t="shared" si="9"/>
        <v>60420.68</v>
      </c>
      <c r="F137" s="47">
        <v>60420.68</v>
      </c>
      <c r="G137" s="47">
        <v>28815.45</v>
      </c>
      <c r="H137" s="47"/>
      <c r="I137" s="18"/>
      <c r="J137" s="15"/>
      <c r="K137" s="20"/>
      <c r="L137" s="20"/>
    </row>
    <row r="138" spans="1:12" x14ac:dyDescent="0.25">
      <c r="A138" s="171"/>
      <c r="B138" s="148"/>
      <c r="C138" s="47" t="s">
        <v>401</v>
      </c>
      <c r="D138" s="47" t="s">
        <v>57</v>
      </c>
      <c r="E138" s="47">
        <f t="shared" si="9"/>
        <v>3000</v>
      </c>
      <c r="F138" s="47">
        <v>3000</v>
      </c>
      <c r="G138" s="47"/>
      <c r="H138" s="47"/>
      <c r="I138" s="18"/>
      <c r="J138" s="18"/>
      <c r="K138" s="20"/>
      <c r="L138" s="20"/>
    </row>
    <row r="139" spans="1:12" x14ac:dyDescent="0.25">
      <c r="A139" s="172"/>
      <c r="B139" s="148"/>
      <c r="C139" s="47" t="s">
        <v>489</v>
      </c>
      <c r="D139" s="50" t="s">
        <v>306</v>
      </c>
      <c r="E139" s="50">
        <f>SUM(F139+H139)</f>
        <v>9500</v>
      </c>
      <c r="F139" s="50">
        <v>4500</v>
      </c>
      <c r="G139" s="50"/>
      <c r="H139" s="50">
        <v>5000</v>
      </c>
      <c r="I139" s="18"/>
      <c r="J139" s="18"/>
      <c r="K139" s="20"/>
      <c r="L139" s="20"/>
    </row>
    <row r="140" spans="1:12" x14ac:dyDescent="0.25">
      <c r="A140" s="119" t="s">
        <v>113</v>
      </c>
      <c r="B140" s="120"/>
      <c r="C140" s="46" t="s">
        <v>114</v>
      </c>
      <c r="D140" s="46"/>
      <c r="E140" s="46">
        <f>SUM(E142:E150)</f>
        <v>174498.15</v>
      </c>
      <c r="F140" s="46">
        <f>SUM(F142:F150)</f>
        <v>161498.15</v>
      </c>
      <c r="G140" s="46">
        <f>SUM(G142:G150)</f>
        <v>112217.3</v>
      </c>
      <c r="H140" s="46">
        <f>SUM(H142:H150)</f>
        <v>13000</v>
      </c>
      <c r="I140" s="18"/>
      <c r="J140" s="18"/>
      <c r="K140" s="20"/>
      <c r="L140" s="20"/>
    </row>
    <row r="141" spans="1:12" x14ac:dyDescent="0.25">
      <c r="A141" s="47"/>
      <c r="B141" s="108" t="s">
        <v>18</v>
      </c>
      <c r="C141" s="109"/>
      <c r="D141" s="109"/>
      <c r="E141" s="109"/>
      <c r="F141" s="109"/>
      <c r="G141" s="109"/>
      <c r="H141" s="110"/>
      <c r="I141" s="18"/>
      <c r="J141" s="18"/>
      <c r="K141" s="20"/>
      <c r="L141" s="20"/>
    </row>
    <row r="142" spans="1:12" x14ac:dyDescent="0.25">
      <c r="A142" s="111" t="s">
        <v>14</v>
      </c>
      <c r="B142" s="132" t="s">
        <v>15</v>
      </c>
      <c r="C142" s="47" t="s">
        <v>115</v>
      </c>
      <c r="D142" s="47" t="s">
        <v>54</v>
      </c>
      <c r="E142" s="47">
        <f t="shared" ref="E142:E150" si="10">SUM(F142+H142)</f>
        <v>70345</v>
      </c>
      <c r="F142" s="47">
        <v>70345</v>
      </c>
      <c r="G142" s="47">
        <v>58000</v>
      </c>
      <c r="H142" s="47"/>
      <c r="I142" s="18"/>
      <c r="J142" s="18"/>
      <c r="K142" s="20"/>
      <c r="L142" s="20"/>
    </row>
    <row r="143" spans="1:12" x14ac:dyDescent="0.25">
      <c r="A143" s="112"/>
      <c r="B143" s="133"/>
      <c r="C143" s="47" t="s">
        <v>116</v>
      </c>
      <c r="D143" s="47" t="s">
        <v>55</v>
      </c>
      <c r="E143" s="47">
        <f t="shared" si="10"/>
        <v>16917.150000000001</v>
      </c>
      <c r="F143" s="47">
        <v>16917.150000000001</v>
      </c>
      <c r="G143" s="47">
        <v>10017.299999999999</v>
      </c>
      <c r="H143" s="47"/>
      <c r="I143" s="18"/>
      <c r="J143" s="18"/>
      <c r="K143" s="20"/>
      <c r="L143" s="20"/>
    </row>
    <row r="144" spans="1:12" s="20" customFormat="1" x14ac:dyDescent="0.25">
      <c r="A144" s="112"/>
      <c r="B144" s="133"/>
      <c r="C144" s="47" t="s">
        <v>117</v>
      </c>
      <c r="D144" s="50" t="s">
        <v>306</v>
      </c>
      <c r="E144" s="50">
        <f>SUM(F144+H144)</f>
        <v>7500</v>
      </c>
      <c r="F144" s="50">
        <v>5000</v>
      </c>
      <c r="G144" s="50"/>
      <c r="H144" s="50">
        <v>2500</v>
      </c>
    </row>
    <row r="145" spans="1:12" x14ac:dyDescent="0.25">
      <c r="A145" s="113"/>
      <c r="B145" s="134"/>
      <c r="C145" s="47" t="s">
        <v>301</v>
      </c>
      <c r="D145" s="47" t="s">
        <v>56</v>
      </c>
      <c r="E145" s="47">
        <f t="shared" si="10"/>
        <v>900</v>
      </c>
      <c r="F145" s="47">
        <v>900</v>
      </c>
      <c r="G145" s="47"/>
      <c r="H145" s="47"/>
      <c r="I145" s="18"/>
      <c r="J145" s="18"/>
      <c r="K145" s="20"/>
      <c r="L145" s="20"/>
    </row>
    <row r="146" spans="1:12" ht="15" customHeight="1" x14ac:dyDescent="0.25">
      <c r="A146" s="111" t="s">
        <v>30</v>
      </c>
      <c r="B146" s="114" t="s">
        <v>31</v>
      </c>
      <c r="C146" s="47" t="s">
        <v>118</v>
      </c>
      <c r="D146" s="47" t="s">
        <v>54</v>
      </c>
      <c r="E146" s="47">
        <f t="shared" si="10"/>
        <v>13305</v>
      </c>
      <c r="F146" s="47">
        <v>13305</v>
      </c>
      <c r="G146" s="47">
        <v>7706</v>
      </c>
      <c r="H146" s="47"/>
      <c r="I146" s="18"/>
      <c r="J146" s="18"/>
      <c r="K146" s="20"/>
      <c r="L146" s="20"/>
    </row>
    <row r="147" spans="1:12" ht="20.25" customHeight="1" x14ac:dyDescent="0.25">
      <c r="A147" s="113"/>
      <c r="B147" s="116"/>
      <c r="C147" s="47" t="s">
        <v>119</v>
      </c>
      <c r="D147" s="50" t="s">
        <v>306</v>
      </c>
      <c r="E147" s="50">
        <f>SUM(F147+H147)</f>
        <v>7500</v>
      </c>
      <c r="F147" s="50">
        <v>2000</v>
      </c>
      <c r="G147" s="50"/>
      <c r="H147" s="50">
        <v>5500</v>
      </c>
      <c r="I147" s="18"/>
      <c r="J147" s="18"/>
      <c r="K147" s="20"/>
      <c r="L147" s="20"/>
    </row>
    <row r="148" spans="1:12" x14ac:dyDescent="0.25">
      <c r="A148" s="111" t="s">
        <v>32</v>
      </c>
      <c r="B148" s="114" t="s">
        <v>33</v>
      </c>
      <c r="C148" s="47" t="s">
        <v>120</v>
      </c>
      <c r="D148" s="47" t="s">
        <v>54</v>
      </c>
      <c r="E148" s="47">
        <f t="shared" si="10"/>
        <v>50031</v>
      </c>
      <c r="F148" s="47">
        <v>50031</v>
      </c>
      <c r="G148" s="47">
        <v>36494</v>
      </c>
      <c r="H148" s="47"/>
      <c r="I148" s="18"/>
      <c r="J148" s="18"/>
      <c r="K148" s="20"/>
      <c r="L148" s="20"/>
    </row>
    <row r="149" spans="1:12" x14ac:dyDescent="0.25">
      <c r="A149" s="112"/>
      <c r="B149" s="115"/>
      <c r="C149" s="47" t="s">
        <v>402</v>
      </c>
      <c r="D149" s="50" t="s">
        <v>306</v>
      </c>
      <c r="E149" s="50">
        <f>SUM(F149+H149)</f>
        <v>5000</v>
      </c>
      <c r="F149" s="50">
        <v>0</v>
      </c>
      <c r="G149" s="50"/>
      <c r="H149" s="50">
        <v>5000</v>
      </c>
      <c r="I149" s="18"/>
      <c r="J149" s="18"/>
      <c r="K149" s="20"/>
      <c r="L149" s="20"/>
    </row>
    <row r="150" spans="1:12" x14ac:dyDescent="0.25">
      <c r="A150" s="113"/>
      <c r="B150" s="116"/>
      <c r="C150" s="47" t="s">
        <v>436</v>
      </c>
      <c r="D150" s="47" t="s">
        <v>57</v>
      </c>
      <c r="E150" s="47">
        <f t="shared" si="10"/>
        <v>3000</v>
      </c>
      <c r="F150" s="47">
        <v>3000</v>
      </c>
      <c r="G150" s="47"/>
      <c r="H150" s="47"/>
      <c r="I150" s="18"/>
      <c r="J150" s="18"/>
      <c r="K150" s="20"/>
      <c r="L150" s="20"/>
    </row>
    <row r="151" spans="1:12" x14ac:dyDescent="0.25">
      <c r="A151" s="119" t="s">
        <v>121</v>
      </c>
      <c r="B151" s="120"/>
      <c r="C151" s="46" t="s">
        <v>122</v>
      </c>
      <c r="D151" s="46"/>
      <c r="E151" s="46">
        <f>SUM(E153:E164)</f>
        <v>182872.68</v>
      </c>
      <c r="F151" s="46">
        <f>SUM(F153:F164)</f>
        <v>171872.68</v>
      </c>
      <c r="G151" s="46">
        <f>SUM(G153:G164)</f>
        <v>118575.78</v>
      </c>
      <c r="H151" s="46">
        <f>SUM(H153:H164)</f>
        <v>11000</v>
      </c>
      <c r="I151" s="18"/>
      <c r="J151" s="18"/>
      <c r="K151" s="20"/>
      <c r="L151" s="20"/>
    </row>
    <row r="152" spans="1:12" x14ac:dyDescent="0.25">
      <c r="A152" s="47"/>
      <c r="B152" s="108" t="s">
        <v>18</v>
      </c>
      <c r="C152" s="109"/>
      <c r="D152" s="109"/>
      <c r="E152" s="109"/>
      <c r="F152" s="109"/>
      <c r="G152" s="109"/>
      <c r="H152" s="110"/>
      <c r="I152" s="18"/>
      <c r="J152" s="18"/>
      <c r="K152" s="20"/>
      <c r="L152" s="20"/>
    </row>
    <row r="153" spans="1:12" x14ac:dyDescent="0.25">
      <c r="A153" s="111" t="s">
        <v>14</v>
      </c>
      <c r="B153" s="132" t="s">
        <v>15</v>
      </c>
      <c r="C153" s="47" t="s">
        <v>123</v>
      </c>
      <c r="D153" s="47" t="s">
        <v>54</v>
      </c>
      <c r="E153" s="47">
        <f t="shared" ref="E153:E164" si="11">SUM(F153+H153)</f>
        <v>57463.8</v>
      </c>
      <c r="F153" s="47">
        <v>57463.8</v>
      </c>
      <c r="G153" s="47">
        <v>46562.8</v>
      </c>
      <c r="H153" s="47"/>
      <c r="I153" s="18"/>
      <c r="J153" s="18"/>
      <c r="K153" s="20"/>
      <c r="L153" s="20"/>
    </row>
    <row r="154" spans="1:12" x14ac:dyDescent="0.25">
      <c r="A154" s="112"/>
      <c r="B154" s="133"/>
      <c r="C154" s="47" t="s">
        <v>124</v>
      </c>
      <c r="D154" s="47" t="s">
        <v>55</v>
      </c>
      <c r="E154" s="47">
        <f t="shared" si="11"/>
        <v>14376.45</v>
      </c>
      <c r="F154" s="47">
        <v>14376.45</v>
      </c>
      <c r="G154" s="47">
        <v>7513</v>
      </c>
      <c r="H154" s="47"/>
      <c r="I154" s="18"/>
      <c r="J154" s="18"/>
      <c r="K154" s="20"/>
      <c r="L154" s="20"/>
    </row>
    <row r="155" spans="1:12" x14ac:dyDescent="0.25">
      <c r="A155" s="112"/>
      <c r="B155" s="133"/>
      <c r="C155" s="47" t="s">
        <v>125</v>
      </c>
      <c r="D155" s="61" t="s">
        <v>307</v>
      </c>
      <c r="E155" s="61">
        <f t="shared" si="11"/>
        <v>47.23</v>
      </c>
      <c r="F155" s="61">
        <v>47.23</v>
      </c>
      <c r="G155" s="61"/>
      <c r="H155" s="61"/>
      <c r="I155" s="18"/>
      <c r="J155" s="18"/>
      <c r="K155" s="20"/>
      <c r="L155" s="20"/>
    </row>
    <row r="156" spans="1:12" x14ac:dyDescent="0.25">
      <c r="A156" s="112"/>
      <c r="B156" s="133"/>
      <c r="C156" s="47" t="s">
        <v>126</v>
      </c>
      <c r="D156" s="47" t="s">
        <v>56</v>
      </c>
      <c r="E156" s="47">
        <f t="shared" si="11"/>
        <v>400</v>
      </c>
      <c r="F156" s="47">
        <v>400</v>
      </c>
      <c r="G156" s="47"/>
      <c r="H156" s="47"/>
      <c r="I156" s="18"/>
      <c r="J156" s="18"/>
      <c r="K156" s="20"/>
      <c r="L156" s="20"/>
    </row>
    <row r="157" spans="1:12" x14ac:dyDescent="0.25">
      <c r="A157" s="113"/>
      <c r="B157" s="134"/>
      <c r="C157" s="47" t="s">
        <v>127</v>
      </c>
      <c r="D157" s="50" t="s">
        <v>306</v>
      </c>
      <c r="E157" s="50">
        <f>SUM(F157+H157)</f>
        <v>8000</v>
      </c>
      <c r="F157" s="50">
        <v>3000</v>
      </c>
      <c r="G157" s="50"/>
      <c r="H157" s="50">
        <v>5000</v>
      </c>
      <c r="I157" s="18"/>
      <c r="J157" s="18"/>
      <c r="K157" s="20"/>
      <c r="L157" s="20"/>
    </row>
    <row r="158" spans="1:12" ht="18.75" customHeight="1" x14ac:dyDescent="0.25">
      <c r="A158" s="111" t="s">
        <v>30</v>
      </c>
      <c r="B158" s="114" t="s">
        <v>31</v>
      </c>
      <c r="C158" s="47" t="s">
        <v>128</v>
      </c>
      <c r="D158" s="47" t="s">
        <v>54</v>
      </c>
      <c r="E158" s="47">
        <f t="shared" si="11"/>
        <v>61249.2</v>
      </c>
      <c r="F158" s="47">
        <v>61249.2</v>
      </c>
      <c r="G158" s="47">
        <v>50437.2</v>
      </c>
      <c r="H158" s="47"/>
      <c r="I158" s="18"/>
      <c r="J158" s="18"/>
      <c r="K158" s="20"/>
      <c r="L158" s="20"/>
    </row>
    <row r="159" spans="1:12" s="20" customFormat="1" ht="16.5" customHeight="1" x14ac:dyDescent="0.25">
      <c r="A159" s="112"/>
      <c r="B159" s="115"/>
      <c r="C159" s="47" t="s">
        <v>129</v>
      </c>
      <c r="D159" s="47" t="s">
        <v>55</v>
      </c>
      <c r="E159" s="47">
        <f t="shared" si="11"/>
        <v>774</v>
      </c>
      <c r="F159" s="47">
        <v>774</v>
      </c>
      <c r="G159" s="47">
        <v>762.78</v>
      </c>
      <c r="H159" s="47"/>
    </row>
    <row r="160" spans="1:12" s="20" customFormat="1" ht="15.75" customHeight="1" x14ac:dyDescent="0.25">
      <c r="A160" s="112"/>
      <c r="B160" s="115"/>
      <c r="C160" s="47" t="s">
        <v>130</v>
      </c>
      <c r="D160" s="50" t="s">
        <v>306</v>
      </c>
      <c r="E160" s="50">
        <f>SUM(F160+H160)</f>
        <v>6000</v>
      </c>
      <c r="F160" s="50"/>
      <c r="G160" s="50"/>
      <c r="H160" s="50">
        <v>6000</v>
      </c>
    </row>
    <row r="161" spans="1:12" ht="16.5" customHeight="1" x14ac:dyDescent="0.25">
      <c r="A161" s="113"/>
      <c r="B161" s="116"/>
      <c r="C161" s="47" t="s">
        <v>281</v>
      </c>
      <c r="D161" s="47" t="s">
        <v>56</v>
      </c>
      <c r="E161" s="47">
        <f t="shared" si="11"/>
        <v>500</v>
      </c>
      <c r="F161" s="47">
        <v>500</v>
      </c>
      <c r="G161" s="47"/>
      <c r="H161" s="47"/>
      <c r="I161" s="18"/>
      <c r="J161" s="18"/>
      <c r="K161" s="20"/>
      <c r="L161" s="20"/>
    </row>
    <row r="162" spans="1:12" x14ac:dyDescent="0.25">
      <c r="A162" s="111" t="s">
        <v>32</v>
      </c>
      <c r="B162" s="114" t="s">
        <v>33</v>
      </c>
      <c r="C162" s="47" t="s">
        <v>459</v>
      </c>
      <c r="D162" s="47" t="s">
        <v>54</v>
      </c>
      <c r="E162" s="47">
        <f t="shared" si="11"/>
        <v>21262</v>
      </c>
      <c r="F162" s="47">
        <v>21262</v>
      </c>
      <c r="G162" s="47">
        <v>13300</v>
      </c>
      <c r="H162" s="47"/>
      <c r="I162" s="18"/>
      <c r="J162" s="18"/>
      <c r="K162" s="20"/>
      <c r="L162" s="20"/>
    </row>
    <row r="163" spans="1:12" s="20" customFormat="1" x14ac:dyDescent="0.25">
      <c r="A163" s="112"/>
      <c r="B163" s="115"/>
      <c r="C163" s="47" t="s">
        <v>460</v>
      </c>
      <c r="D163" s="50" t="s">
        <v>306</v>
      </c>
      <c r="E163" s="50">
        <f>SUM(F163+H163)</f>
        <v>11000</v>
      </c>
      <c r="F163" s="50">
        <v>11000</v>
      </c>
      <c r="G163" s="50"/>
      <c r="H163" s="50"/>
    </row>
    <row r="164" spans="1:12" x14ac:dyDescent="0.25">
      <c r="A164" s="113"/>
      <c r="B164" s="116"/>
      <c r="C164" s="47" t="s">
        <v>490</v>
      </c>
      <c r="D164" s="47" t="s">
        <v>57</v>
      </c>
      <c r="E164" s="47">
        <f t="shared" si="11"/>
        <v>1800</v>
      </c>
      <c r="F164" s="47">
        <v>1800</v>
      </c>
      <c r="G164" s="47"/>
      <c r="H164" s="47"/>
      <c r="I164" s="20"/>
      <c r="J164" s="20"/>
      <c r="K164" s="20"/>
      <c r="L164" s="20"/>
    </row>
    <row r="165" spans="1:12" x14ac:dyDescent="0.25">
      <c r="A165" s="119" t="s">
        <v>131</v>
      </c>
      <c r="B165" s="120"/>
      <c r="C165" s="46" t="s">
        <v>132</v>
      </c>
      <c r="D165" s="46"/>
      <c r="E165" s="46">
        <f>SUM(E167:E178)</f>
        <v>188926.76</v>
      </c>
      <c r="F165" s="46">
        <f>SUM(F167:F178)</f>
        <v>174926.76</v>
      </c>
      <c r="G165" s="46">
        <f>SUM(G167:G178)</f>
        <v>126971.51999999999</v>
      </c>
      <c r="H165" s="46">
        <f>SUM(H167:H178)</f>
        <v>14000</v>
      </c>
      <c r="I165" s="20"/>
      <c r="J165" s="20"/>
      <c r="K165" s="20"/>
      <c r="L165" s="20"/>
    </row>
    <row r="166" spans="1:12" x14ac:dyDescent="0.25">
      <c r="A166" s="47"/>
      <c r="B166" s="108" t="s">
        <v>18</v>
      </c>
      <c r="C166" s="109"/>
      <c r="D166" s="109"/>
      <c r="E166" s="109"/>
      <c r="F166" s="109"/>
      <c r="G166" s="109"/>
      <c r="H166" s="110"/>
      <c r="I166" s="20"/>
      <c r="J166" s="20"/>
      <c r="K166" s="20"/>
      <c r="L166" s="20"/>
    </row>
    <row r="167" spans="1:12" x14ac:dyDescent="0.25">
      <c r="A167" s="111" t="s">
        <v>14</v>
      </c>
      <c r="B167" s="132" t="s">
        <v>15</v>
      </c>
      <c r="C167" s="47" t="s">
        <v>133</v>
      </c>
      <c r="D167" s="47" t="s">
        <v>54</v>
      </c>
      <c r="E167" s="47">
        <f t="shared" ref="E167:E178" si="12">SUM(F167+H167)</f>
        <v>66090.83</v>
      </c>
      <c r="F167" s="47">
        <v>66090.83</v>
      </c>
      <c r="G167" s="47">
        <v>54105.83</v>
      </c>
      <c r="H167" s="47"/>
      <c r="I167" s="20"/>
      <c r="J167" s="20"/>
      <c r="K167" s="20"/>
      <c r="L167" s="20"/>
    </row>
    <row r="168" spans="1:12" x14ac:dyDescent="0.25">
      <c r="A168" s="112"/>
      <c r="B168" s="133"/>
      <c r="C168" s="47" t="s">
        <v>336</v>
      </c>
      <c r="D168" s="47" t="s">
        <v>55</v>
      </c>
      <c r="E168" s="47">
        <f t="shared" si="12"/>
        <v>14376.45</v>
      </c>
      <c r="F168" s="47">
        <v>14376.45</v>
      </c>
      <c r="G168" s="47">
        <v>7513</v>
      </c>
      <c r="H168" s="47"/>
      <c r="I168" s="20"/>
      <c r="J168" s="20"/>
      <c r="K168" s="20"/>
      <c r="L168" s="20"/>
    </row>
    <row r="169" spans="1:12" ht="17.25" customHeight="1" x14ac:dyDescent="0.25">
      <c r="A169" s="111" t="s">
        <v>30</v>
      </c>
      <c r="B169" s="114" t="s">
        <v>31</v>
      </c>
      <c r="C169" s="47" t="s">
        <v>134</v>
      </c>
      <c r="D169" s="47" t="s">
        <v>54</v>
      </c>
      <c r="E169" s="47">
        <f t="shared" si="12"/>
        <v>31264.82</v>
      </c>
      <c r="F169" s="47">
        <v>31264.82</v>
      </c>
      <c r="G169" s="47">
        <v>26519.82</v>
      </c>
      <c r="H169" s="47"/>
      <c r="I169" s="34"/>
      <c r="J169" s="20"/>
      <c r="K169" s="20"/>
      <c r="L169" s="20"/>
    </row>
    <row r="170" spans="1:12" s="20" customFormat="1" ht="17.25" customHeight="1" x14ac:dyDescent="0.25">
      <c r="A170" s="112"/>
      <c r="B170" s="115"/>
      <c r="C170" s="47" t="s">
        <v>539</v>
      </c>
      <c r="D170" s="47" t="s">
        <v>55</v>
      </c>
      <c r="E170" s="47">
        <f t="shared" si="12"/>
        <v>516</v>
      </c>
      <c r="F170" s="47">
        <v>516</v>
      </c>
      <c r="G170" s="47">
        <v>508.52</v>
      </c>
      <c r="H170" s="47"/>
      <c r="I170" s="35"/>
    </row>
    <row r="171" spans="1:12" s="20" customFormat="1" ht="17.25" customHeight="1" x14ac:dyDescent="0.25">
      <c r="A171" s="112"/>
      <c r="B171" s="115"/>
      <c r="C171" s="47" t="s">
        <v>135</v>
      </c>
      <c r="D171" s="50" t="s">
        <v>306</v>
      </c>
      <c r="E171" s="50">
        <f>SUM(F171+H171)</f>
        <v>7000</v>
      </c>
      <c r="F171" s="50">
        <v>5000</v>
      </c>
      <c r="G171" s="50"/>
      <c r="H171" s="50">
        <v>2000</v>
      </c>
      <c r="I171" s="35"/>
    </row>
    <row r="172" spans="1:12" s="20" customFormat="1" ht="17.25" customHeight="1" x14ac:dyDescent="0.25">
      <c r="A172" s="112"/>
      <c r="B172" s="115"/>
      <c r="C172" s="47" t="s">
        <v>136</v>
      </c>
      <c r="D172" s="61" t="s">
        <v>307</v>
      </c>
      <c r="E172" s="61">
        <f>SUM(F172+H172)</f>
        <v>528.4</v>
      </c>
      <c r="F172" s="61">
        <v>528.4</v>
      </c>
      <c r="G172" s="61"/>
      <c r="H172" s="61"/>
      <c r="I172" s="35"/>
    </row>
    <row r="173" spans="1:12" ht="15" customHeight="1" x14ac:dyDescent="0.25">
      <c r="A173" s="113"/>
      <c r="B173" s="116"/>
      <c r="C173" s="47" t="s">
        <v>137</v>
      </c>
      <c r="D173" s="47" t="s">
        <v>56</v>
      </c>
      <c r="E173" s="47">
        <f t="shared" si="12"/>
        <v>1050</v>
      </c>
      <c r="F173" s="47">
        <v>1050</v>
      </c>
      <c r="G173" s="47"/>
      <c r="H173" s="47"/>
      <c r="I173" s="18"/>
      <c r="J173" s="18"/>
      <c r="K173" s="18"/>
      <c r="L173" s="20"/>
    </row>
    <row r="174" spans="1:12" ht="15" customHeight="1" x14ac:dyDescent="0.25">
      <c r="A174" s="111" t="s">
        <v>32</v>
      </c>
      <c r="B174" s="114" t="s">
        <v>33</v>
      </c>
      <c r="C174" s="47" t="s">
        <v>337</v>
      </c>
      <c r="D174" s="47" t="s">
        <v>54</v>
      </c>
      <c r="E174" s="47">
        <f t="shared" si="12"/>
        <v>50151.35</v>
      </c>
      <c r="F174" s="47">
        <v>50151.35</v>
      </c>
      <c r="G174" s="47">
        <v>38324.35</v>
      </c>
      <c r="H174" s="47"/>
      <c r="I174" s="15"/>
      <c r="J174" s="19"/>
      <c r="K174" s="18"/>
      <c r="L174" s="20"/>
    </row>
    <row r="175" spans="1:12" ht="15" customHeight="1" x14ac:dyDescent="0.25">
      <c r="A175" s="112"/>
      <c r="B175" s="115"/>
      <c r="C175" s="47" t="s">
        <v>391</v>
      </c>
      <c r="D175" s="47" t="s">
        <v>56</v>
      </c>
      <c r="E175" s="47">
        <f t="shared" si="12"/>
        <v>1360</v>
      </c>
      <c r="F175" s="47">
        <v>1360</v>
      </c>
      <c r="G175" s="47"/>
      <c r="H175" s="47"/>
      <c r="I175" s="18"/>
      <c r="J175" s="18"/>
      <c r="K175" s="18"/>
      <c r="L175" s="20"/>
    </row>
    <row r="176" spans="1:12" s="20" customFormat="1" ht="15" customHeight="1" x14ac:dyDescent="0.25">
      <c r="A176" s="112"/>
      <c r="B176" s="115"/>
      <c r="C176" s="47" t="s">
        <v>403</v>
      </c>
      <c r="D176" s="61" t="s">
        <v>307</v>
      </c>
      <c r="E176" s="61">
        <f>SUM(F176+H176)</f>
        <v>88.91</v>
      </c>
      <c r="F176" s="61">
        <v>88.91</v>
      </c>
      <c r="G176" s="61"/>
      <c r="H176" s="61"/>
    </row>
    <row r="177" spans="1:12" s="20" customFormat="1" ht="15" customHeight="1" x14ac:dyDescent="0.25">
      <c r="A177" s="112"/>
      <c r="B177" s="115"/>
      <c r="C177" s="47" t="s">
        <v>462</v>
      </c>
      <c r="D177" s="50" t="s">
        <v>306</v>
      </c>
      <c r="E177" s="50">
        <f>SUM(F177+H177)</f>
        <v>12000</v>
      </c>
      <c r="F177" s="50">
        <v>0</v>
      </c>
      <c r="G177" s="50"/>
      <c r="H177" s="50">
        <v>12000</v>
      </c>
    </row>
    <row r="178" spans="1:12" x14ac:dyDescent="0.25">
      <c r="A178" s="113"/>
      <c r="B178" s="116"/>
      <c r="C178" s="47" t="s">
        <v>463</v>
      </c>
      <c r="D178" s="47" t="s">
        <v>57</v>
      </c>
      <c r="E178" s="47">
        <f t="shared" si="12"/>
        <v>4500</v>
      </c>
      <c r="F178" s="47">
        <v>4500</v>
      </c>
      <c r="G178" s="47"/>
      <c r="H178" s="47"/>
      <c r="I178" s="18"/>
      <c r="J178" s="18"/>
      <c r="K178" s="18"/>
      <c r="L178" s="20"/>
    </row>
    <row r="179" spans="1:12" x14ac:dyDescent="0.25">
      <c r="A179" s="119" t="s">
        <v>138</v>
      </c>
      <c r="B179" s="120"/>
      <c r="C179" s="46" t="s">
        <v>139</v>
      </c>
      <c r="D179" s="46"/>
      <c r="E179" s="46">
        <f>SUM(E181:E191)</f>
        <v>218805.15</v>
      </c>
      <c r="F179" s="46">
        <f>SUM(F181:F191)</f>
        <v>214305.15</v>
      </c>
      <c r="G179" s="46">
        <f>SUM(G181:G191)</f>
        <v>138833.20000000001</v>
      </c>
      <c r="H179" s="46">
        <f>SUM(H181:H191)</f>
        <v>4500</v>
      </c>
      <c r="I179" s="18"/>
      <c r="J179" s="18"/>
      <c r="K179" s="18"/>
      <c r="L179" s="20"/>
    </row>
    <row r="180" spans="1:12" x14ac:dyDescent="0.25">
      <c r="A180" s="47"/>
      <c r="B180" s="108" t="s">
        <v>18</v>
      </c>
      <c r="C180" s="109"/>
      <c r="D180" s="109"/>
      <c r="E180" s="109"/>
      <c r="F180" s="109"/>
      <c r="G180" s="109"/>
      <c r="H180" s="110"/>
      <c r="I180" s="18"/>
      <c r="J180" s="18"/>
      <c r="K180" s="18"/>
      <c r="L180" s="20"/>
    </row>
    <row r="181" spans="1:12" x14ac:dyDescent="0.25">
      <c r="A181" s="111" t="s">
        <v>14</v>
      </c>
      <c r="B181" s="132" t="s">
        <v>15</v>
      </c>
      <c r="C181" s="47" t="s">
        <v>140</v>
      </c>
      <c r="D181" s="47" t="s">
        <v>54</v>
      </c>
      <c r="E181" s="47">
        <f t="shared" ref="E181:E191" si="13">SUM(F181+H181)</f>
        <v>83123</v>
      </c>
      <c r="F181" s="47">
        <v>83123</v>
      </c>
      <c r="G181" s="47">
        <v>70912</v>
      </c>
      <c r="H181" s="47"/>
      <c r="I181" s="18"/>
      <c r="J181" s="18"/>
      <c r="K181" s="18"/>
      <c r="L181" s="20"/>
    </row>
    <row r="182" spans="1:12" x14ac:dyDescent="0.25">
      <c r="A182" s="112"/>
      <c r="B182" s="133"/>
      <c r="C182" s="47" t="s">
        <v>338</v>
      </c>
      <c r="D182" s="47" t="s">
        <v>55</v>
      </c>
      <c r="E182" s="47">
        <f t="shared" si="13"/>
        <v>16433.150000000001</v>
      </c>
      <c r="F182" s="47">
        <v>16433.150000000001</v>
      </c>
      <c r="G182" s="47">
        <v>9540.2999999999993</v>
      </c>
      <c r="H182" s="47"/>
      <c r="I182" s="18"/>
      <c r="J182" s="18"/>
      <c r="K182" s="18"/>
      <c r="L182" s="20"/>
    </row>
    <row r="183" spans="1:12" x14ac:dyDescent="0.25">
      <c r="A183" s="112"/>
      <c r="B183" s="133"/>
      <c r="C183" s="47" t="s">
        <v>141</v>
      </c>
      <c r="D183" s="47" t="s">
        <v>56</v>
      </c>
      <c r="E183" s="47">
        <f t="shared" si="13"/>
        <v>1500</v>
      </c>
      <c r="F183" s="47">
        <v>1500</v>
      </c>
      <c r="G183" s="47"/>
      <c r="H183" s="47"/>
      <c r="I183" s="18"/>
      <c r="J183" s="18"/>
      <c r="K183" s="18"/>
      <c r="L183" s="20"/>
    </row>
    <row r="184" spans="1:12" x14ac:dyDescent="0.25">
      <c r="A184" s="113"/>
      <c r="B184" s="134"/>
      <c r="C184" s="47" t="s">
        <v>142</v>
      </c>
      <c r="D184" s="50" t="s">
        <v>306</v>
      </c>
      <c r="E184" s="50">
        <f>SUM(F184+H184)</f>
        <v>13000</v>
      </c>
      <c r="F184" s="50">
        <v>11700</v>
      </c>
      <c r="G184" s="50"/>
      <c r="H184" s="50">
        <v>1300</v>
      </c>
      <c r="I184" s="18"/>
      <c r="J184" s="18"/>
      <c r="K184" s="18"/>
      <c r="L184" s="20"/>
    </row>
    <row r="185" spans="1:12" ht="15" customHeight="1" x14ac:dyDescent="0.25">
      <c r="A185" s="111" t="s">
        <v>30</v>
      </c>
      <c r="B185" s="114" t="s">
        <v>31</v>
      </c>
      <c r="C185" s="47" t="s">
        <v>143</v>
      </c>
      <c r="D185" s="47" t="s">
        <v>54</v>
      </c>
      <c r="E185" s="47">
        <f t="shared" si="13"/>
        <v>51735</v>
      </c>
      <c r="F185" s="47">
        <v>51735</v>
      </c>
      <c r="G185" s="47">
        <v>42110</v>
      </c>
      <c r="H185" s="47"/>
      <c r="I185" s="18"/>
      <c r="J185" s="18"/>
      <c r="K185" s="18"/>
      <c r="L185" s="20"/>
    </row>
    <row r="186" spans="1:12" s="20" customFormat="1" ht="15" customHeight="1" x14ac:dyDescent="0.25">
      <c r="A186" s="112"/>
      <c r="B186" s="115"/>
      <c r="C186" s="47" t="s">
        <v>144</v>
      </c>
      <c r="D186" s="47" t="s">
        <v>55</v>
      </c>
      <c r="E186" s="47">
        <f t="shared" si="13"/>
        <v>903</v>
      </c>
      <c r="F186" s="47">
        <v>903</v>
      </c>
      <c r="G186" s="47">
        <v>889.9</v>
      </c>
      <c r="H186" s="47"/>
    </row>
    <row r="187" spans="1:12" ht="24" customHeight="1" x14ac:dyDescent="0.25">
      <c r="A187" s="113"/>
      <c r="B187" s="116"/>
      <c r="C187" s="47" t="s">
        <v>145</v>
      </c>
      <c r="D187" s="47" t="s">
        <v>56</v>
      </c>
      <c r="E187" s="47">
        <f t="shared" si="13"/>
        <v>200</v>
      </c>
      <c r="F187" s="47">
        <v>200</v>
      </c>
      <c r="G187" s="47"/>
      <c r="H187" s="47"/>
      <c r="I187" s="18"/>
      <c r="J187" s="18"/>
      <c r="K187" s="18"/>
      <c r="L187" s="20"/>
    </row>
    <row r="188" spans="1:12" ht="15" customHeight="1" x14ac:dyDescent="0.25">
      <c r="A188" s="128" t="s">
        <v>32</v>
      </c>
      <c r="B188" s="114" t="s">
        <v>33</v>
      </c>
      <c r="C188" s="47" t="s">
        <v>339</v>
      </c>
      <c r="D188" s="47" t="s">
        <v>54</v>
      </c>
      <c r="E188" s="47">
        <f t="shared" si="13"/>
        <v>38611</v>
      </c>
      <c r="F188" s="47">
        <v>38611</v>
      </c>
      <c r="G188" s="47">
        <v>15381</v>
      </c>
      <c r="H188" s="47"/>
      <c r="I188" s="18"/>
      <c r="J188" s="15"/>
      <c r="K188" s="18"/>
      <c r="L188" s="20"/>
    </row>
    <row r="189" spans="1:12" ht="15" customHeight="1" x14ac:dyDescent="0.25">
      <c r="A189" s="146"/>
      <c r="B189" s="115"/>
      <c r="C189" s="47" t="s">
        <v>404</v>
      </c>
      <c r="D189" s="47" t="s">
        <v>56</v>
      </c>
      <c r="E189" s="47">
        <f t="shared" si="13"/>
        <v>300</v>
      </c>
      <c r="F189" s="47">
        <v>300</v>
      </c>
      <c r="G189" s="47"/>
      <c r="H189" s="47"/>
      <c r="I189" s="18"/>
      <c r="J189" s="18"/>
      <c r="K189" s="18"/>
      <c r="L189" s="20"/>
    </row>
    <row r="190" spans="1:12" s="20" customFormat="1" ht="15" customHeight="1" x14ac:dyDescent="0.25">
      <c r="A190" s="146"/>
      <c r="B190" s="115"/>
      <c r="C190" s="47" t="s">
        <v>461</v>
      </c>
      <c r="D190" s="50" t="s">
        <v>306</v>
      </c>
      <c r="E190" s="50">
        <f>SUM(F190+H190)</f>
        <v>12000</v>
      </c>
      <c r="F190" s="50">
        <v>8800</v>
      </c>
      <c r="G190" s="50"/>
      <c r="H190" s="50">
        <v>3200</v>
      </c>
    </row>
    <row r="191" spans="1:12" x14ac:dyDescent="0.25">
      <c r="A191" s="129"/>
      <c r="B191" s="116"/>
      <c r="C191" s="47" t="s">
        <v>491</v>
      </c>
      <c r="D191" s="47" t="s">
        <v>57</v>
      </c>
      <c r="E191" s="47">
        <f t="shared" si="13"/>
        <v>1000</v>
      </c>
      <c r="F191" s="47">
        <v>1000</v>
      </c>
      <c r="G191" s="47"/>
      <c r="H191" s="47"/>
      <c r="I191" s="18"/>
      <c r="J191" s="18"/>
      <c r="K191" s="18"/>
      <c r="L191" s="20"/>
    </row>
    <row r="192" spans="1:12" x14ac:dyDescent="0.25">
      <c r="A192" s="119" t="s">
        <v>146</v>
      </c>
      <c r="B192" s="120"/>
      <c r="C192" s="46" t="s">
        <v>147</v>
      </c>
      <c r="D192" s="46"/>
      <c r="E192" s="46">
        <f>SUM(E194:E196)</f>
        <v>704500</v>
      </c>
      <c r="F192" s="46">
        <f>SUM(F194:F196)</f>
        <v>669500</v>
      </c>
      <c r="G192" s="46">
        <f>SUM(G194:G196)</f>
        <v>632200</v>
      </c>
      <c r="H192" s="46">
        <f>SUM(H194:H196)</f>
        <v>35000</v>
      </c>
      <c r="I192" s="18"/>
      <c r="J192" s="18"/>
      <c r="K192" s="18"/>
      <c r="L192" s="20"/>
    </row>
    <row r="193" spans="1:12" x14ac:dyDescent="0.25">
      <c r="A193" s="47"/>
      <c r="B193" s="108" t="s">
        <v>18</v>
      </c>
      <c r="C193" s="109"/>
      <c r="D193" s="109"/>
      <c r="E193" s="109"/>
      <c r="F193" s="109"/>
      <c r="G193" s="109"/>
      <c r="H193" s="110"/>
      <c r="I193" s="18"/>
      <c r="J193" s="18"/>
      <c r="K193" s="18"/>
      <c r="L193" s="20"/>
    </row>
    <row r="194" spans="1:12" ht="26.25" customHeight="1" x14ac:dyDescent="0.25">
      <c r="A194" s="111" t="s">
        <v>32</v>
      </c>
      <c r="B194" s="114" t="s">
        <v>33</v>
      </c>
      <c r="C194" s="47" t="s">
        <v>148</v>
      </c>
      <c r="D194" s="47" t="s">
        <v>55</v>
      </c>
      <c r="E194" s="47">
        <f>SUM(F194+H194)</f>
        <v>666100</v>
      </c>
      <c r="F194" s="47">
        <v>666100</v>
      </c>
      <c r="G194" s="47">
        <v>629000</v>
      </c>
      <c r="H194" s="47"/>
      <c r="I194" s="18"/>
      <c r="J194" s="18"/>
      <c r="K194" s="18"/>
      <c r="L194" s="20"/>
    </row>
    <row r="195" spans="1:12" s="20" customFormat="1" ht="26.25" customHeight="1" x14ac:dyDescent="0.25">
      <c r="A195" s="112"/>
      <c r="B195" s="115"/>
      <c r="C195" s="47" t="s">
        <v>340</v>
      </c>
      <c r="D195" s="50" t="s">
        <v>306</v>
      </c>
      <c r="E195" s="50">
        <f>SUM(F195+H195)</f>
        <v>35000</v>
      </c>
      <c r="F195" s="50"/>
      <c r="G195" s="50"/>
      <c r="H195" s="50">
        <v>35000</v>
      </c>
    </row>
    <row r="196" spans="1:12" ht="18" customHeight="1" x14ac:dyDescent="0.25">
      <c r="A196" s="113"/>
      <c r="B196" s="116"/>
      <c r="C196" s="47" t="s">
        <v>531</v>
      </c>
      <c r="D196" s="47" t="s">
        <v>54</v>
      </c>
      <c r="E196" s="47">
        <f>SUM(F196+H196)</f>
        <v>3400</v>
      </c>
      <c r="F196" s="47">
        <v>3400</v>
      </c>
      <c r="G196" s="47">
        <v>3200</v>
      </c>
      <c r="H196" s="47"/>
      <c r="I196" s="18"/>
      <c r="J196" s="18"/>
      <c r="K196" s="18"/>
      <c r="L196" s="20"/>
    </row>
    <row r="197" spans="1:12" x14ac:dyDescent="0.25">
      <c r="A197" s="119" t="s">
        <v>149</v>
      </c>
      <c r="B197" s="120"/>
      <c r="C197" s="46" t="s">
        <v>150</v>
      </c>
      <c r="D197" s="46"/>
      <c r="E197" s="46">
        <f>SUM(E199:E203)</f>
        <v>666452</v>
      </c>
      <c r="F197" s="46">
        <f>SUM(F199:F203)</f>
        <v>666452</v>
      </c>
      <c r="G197" s="46">
        <f>SUM(G199:G203)</f>
        <v>380016.4</v>
      </c>
      <c r="H197" s="46">
        <f>SUM(H199:H203)</f>
        <v>0</v>
      </c>
      <c r="I197" s="18"/>
      <c r="J197" s="18"/>
      <c r="K197" s="18"/>
      <c r="L197" s="20"/>
    </row>
    <row r="198" spans="1:12" x14ac:dyDescent="0.25">
      <c r="A198" s="47"/>
      <c r="B198" s="108" t="s">
        <v>18</v>
      </c>
      <c r="C198" s="109"/>
      <c r="D198" s="109"/>
      <c r="E198" s="109"/>
      <c r="F198" s="109"/>
      <c r="G198" s="109"/>
      <c r="H198" s="110"/>
      <c r="I198" s="18"/>
      <c r="J198" s="18"/>
      <c r="K198" s="18"/>
      <c r="L198" s="20"/>
    </row>
    <row r="199" spans="1:12" ht="15" customHeight="1" x14ac:dyDescent="0.25">
      <c r="A199" s="111" t="s">
        <v>30</v>
      </c>
      <c r="B199" s="114" t="s">
        <v>31</v>
      </c>
      <c r="C199" s="47" t="s">
        <v>151</v>
      </c>
      <c r="D199" s="47" t="s">
        <v>54</v>
      </c>
      <c r="E199" s="47">
        <f>SUM(F199+H199)</f>
        <v>591941</v>
      </c>
      <c r="F199" s="47">
        <v>591941</v>
      </c>
      <c r="G199" s="47">
        <v>343390</v>
      </c>
      <c r="H199" s="47"/>
      <c r="I199" s="39"/>
      <c r="J199" s="15"/>
      <c r="K199" s="18"/>
      <c r="L199" s="20"/>
    </row>
    <row r="200" spans="1:12" s="20" customFormat="1" ht="15" customHeight="1" x14ac:dyDescent="0.25">
      <c r="A200" s="112"/>
      <c r="B200" s="115"/>
      <c r="C200" s="47" t="s">
        <v>152</v>
      </c>
      <c r="D200" s="47" t="s">
        <v>55</v>
      </c>
      <c r="E200" s="47">
        <f>SUM(F200+H200)</f>
        <v>4386</v>
      </c>
      <c r="F200" s="47">
        <v>4386</v>
      </c>
      <c r="G200" s="47">
        <v>4322.3999999999996</v>
      </c>
      <c r="H200" s="47"/>
      <c r="I200" s="39"/>
      <c r="J200" s="26"/>
    </row>
    <row r="201" spans="1:12" ht="15" customHeight="1" x14ac:dyDescent="0.25">
      <c r="A201" s="112"/>
      <c r="B201" s="115"/>
      <c r="C201" s="47" t="s">
        <v>405</v>
      </c>
      <c r="D201" s="50" t="s">
        <v>306</v>
      </c>
      <c r="E201" s="50">
        <f>SUM(F201+H201)</f>
        <v>20000</v>
      </c>
      <c r="F201" s="50">
        <v>20000</v>
      </c>
      <c r="G201" s="50"/>
      <c r="H201" s="50"/>
      <c r="I201" s="18"/>
      <c r="J201" s="15"/>
      <c r="K201" s="18"/>
      <c r="L201" s="20"/>
    </row>
    <row r="202" spans="1:12" ht="22.5" customHeight="1" x14ac:dyDescent="0.25">
      <c r="A202" s="113"/>
      <c r="B202" s="116"/>
      <c r="C202" s="47" t="s">
        <v>433</v>
      </c>
      <c r="D202" s="47" t="s">
        <v>56</v>
      </c>
      <c r="E202" s="47">
        <f>SUM(F202+H202)</f>
        <v>40000</v>
      </c>
      <c r="F202" s="47">
        <v>40000</v>
      </c>
      <c r="G202" s="47">
        <v>32304</v>
      </c>
      <c r="H202" s="47"/>
      <c r="I202" s="18"/>
      <c r="J202" s="18"/>
      <c r="K202" s="18"/>
      <c r="L202" s="20"/>
    </row>
    <row r="203" spans="1:12" ht="32.25" customHeight="1" x14ac:dyDescent="0.25">
      <c r="A203" s="63" t="s">
        <v>177</v>
      </c>
      <c r="B203" s="64" t="s">
        <v>178</v>
      </c>
      <c r="C203" s="47" t="s">
        <v>492</v>
      </c>
      <c r="D203" s="98" t="s">
        <v>55</v>
      </c>
      <c r="E203" s="52">
        <f>SUM(F203+H203)</f>
        <v>10125</v>
      </c>
      <c r="F203" s="52">
        <v>10125</v>
      </c>
      <c r="G203" s="52"/>
      <c r="H203" s="52"/>
      <c r="I203" s="18"/>
      <c r="J203" s="18"/>
      <c r="K203" s="18"/>
      <c r="L203" s="20"/>
    </row>
    <row r="204" spans="1:12" x14ac:dyDescent="0.25">
      <c r="A204" s="124" t="s">
        <v>153</v>
      </c>
      <c r="B204" s="125"/>
      <c r="C204" s="46" t="s">
        <v>154</v>
      </c>
      <c r="D204" s="46"/>
      <c r="E204" s="46">
        <f>SUM(E206:E211)</f>
        <v>525139.04</v>
      </c>
      <c r="F204" s="46">
        <f>SUM(F206:F211)</f>
        <v>520139.04</v>
      </c>
      <c r="G204" s="46">
        <f>SUM(G206:G211)</f>
        <v>347099</v>
      </c>
      <c r="H204" s="46">
        <f>SUM(H206:H211)</f>
        <v>5000</v>
      </c>
      <c r="I204" s="18"/>
      <c r="J204" s="18"/>
      <c r="K204" s="18"/>
      <c r="L204" s="20"/>
    </row>
    <row r="205" spans="1:12" x14ac:dyDescent="0.25">
      <c r="A205" s="47"/>
      <c r="B205" s="108" t="s">
        <v>18</v>
      </c>
      <c r="C205" s="109"/>
      <c r="D205" s="109"/>
      <c r="E205" s="109"/>
      <c r="F205" s="109"/>
      <c r="G205" s="109"/>
      <c r="H205" s="110"/>
      <c r="I205" s="18"/>
      <c r="J205" s="18"/>
      <c r="K205" s="18"/>
      <c r="L205" s="20"/>
    </row>
    <row r="206" spans="1:12" ht="18" customHeight="1" x14ac:dyDescent="0.25">
      <c r="A206" s="53" t="s">
        <v>14</v>
      </c>
      <c r="B206" s="103" t="s">
        <v>15</v>
      </c>
      <c r="C206" s="47" t="s">
        <v>363</v>
      </c>
      <c r="D206" s="47" t="s">
        <v>55</v>
      </c>
      <c r="E206" s="47">
        <f t="shared" ref="E206:E211" si="14">SUM(F206+H206)</f>
        <v>18012.12</v>
      </c>
      <c r="F206" s="65">
        <v>18012.12</v>
      </c>
      <c r="G206" s="66"/>
      <c r="H206" s="66"/>
      <c r="I206" s="18"/>
      <c r="J206" s="18"/>
      <c r="K206" s="18"/>
      <c r="L206" s="20"/>
    </row>
    <row r="207" spans="1:12" x14ac:dyDescent="0.25">
      <c r="A207" s="111" t="s">
        <v>30</v>
      </c>
      <c r="B207" s="114" t="s">
        <v>31</v>
      </c>
      <c r="C207" s="47" t="s">
        <v>493</v>
      </c>
      <c r="D207" s="47" t="s">
        <v>54</v>
      </c>
      <c r="E207" s="47">
        <f t="shared" si="14"/>
        <v>308040</v>
      </c>
      <c r="F207" s="47">
        <v>308040</v>
      </c>
      <c r="G207" s="47">
        <v>237040</v>
      </c>
      <c r="H207" s="47"/>
      <c r="I207" s="20"/>
      <c r="J207" s="20"/>
      <c r="K207" s="20"/>
      <c r="L207" s="20"/>
    </row>
    <row r="208" spans="1:12" s="20" customFormat="1" x14ac:dyDescent="0.25">
      <c r="A208" s="112"/>
      <c r="B208" s="115"/>
      <c r="C208" s="47" t="s">
        <v>341</v>
      </c>
      <c r="D208" s="47" t="s">
        <v>55</v>
      </c>
      <c r="E208" s="47">
        <f t="shared" si="14"/>
        <v>3104</v>
      </c>
      <c r="F208" s="47">
        <v>3104</v>
      </c>
      <c r="G208" s="47">
        <v>3059</v>
      </c>
      <c r="H208" s="47"/>
    </row>
    <row r="209" spans="1:12" s="20" customFormat="1" x14ac:dyDescent="0.25">
      <c r="A209" s="112"/>
      <c r="B209" s="115"/>
      <c r="C209" s="47" t="s">
        <v>373</v>
      </c>
      <c r="D209" s="50" t="s">
        <v>306</v>
      </c>
      <c r="E209" s="50">
        <f t="shared" si="14"/>
        <v>40000</v>
      </c>
      <c r="F209" s="50">
        <v>40000</v>
      </c>
      <c r="G209" s="50"/>
      <c r="H209" s="50"/>
    </row>
    <row r="210" spans="1:12" x14ac:dyDescent="0.25">
      <c r="A210" s="112"/>
      <c r="B210" s="115"/>
      <c r="C210" s="47" t="s">
        <v>374</v>
      </c>
      <c r="D210" s="61" t="s">
        <v>307</v>
      </c>
      <c r="E210" s="61">
        <f t="shared" si="14"/>
        <v>5982.92</v>
      </c>
      <c r="F210" s="61">
        <v>5982.92</v>
      </c>
      <c r="G210" s="61"/>
      <c r="H210" s="61"/>
      <c r="I210" s="20"/>
      <c r="J210" s="20"/>
      <c r="K210" s="20"/>
      <c r="L210" s="20"/>
    </row>
    <row r="211" spans="1:12" ht="23.25" customHeight="1" x14ac:dyDescent="0.25">
      <c r="A211" s="113"/>
      <c r="B211" s="116"/>
      <c r="C211" s="47" t="s">
        <v>532</v>
      </c>
      <c r="D211" s="47" t="s">
        <v>56</v>
      </c>
      <c r="E211" s="47">
        <f t="shared" si="14"/>
        <v>150000</v>
      </c>
      <c r="F211" s="47">
        <v>145000</v>
      </c>
      <c r="G211" s="47">
        <v>107000</v>
      </c>
      <c r="H211" s="47">
        <v>5000</v>
      </c>
      <c r="I211" s="20"/>
      <c r="J211" s="20"/>
      <c r="K211" s="20"/>
      <c r="L211" s="20"/>
    </row>
    <row r="212" spans="1:12" ht="26.25" customHeight="1" x14ac:dyDescent="0.25">
      <c r="A212" s="135" t="s">
        <v>155</v>
      </c>
      <c r="B212" s="136"/>
      <c r="C212" s="46" t="s">
        <v>156</v>
      </c>
      <c r="D212" s="46"/>
      <c r="E212" s="46">
        <f>SUM(E214:E217)</f>
        <v>853503</v>
      </c>
      <c r="F212" s="46">
        <f>SUM(F214:F217)</f>
        <v>812678</v>
      </c>
      <c r="G212" s="46">
        <f>SUM(G214:G217)</f>
        <v>687444.56</v>
      </c>
      <c r="H212" s="46">
        <f>SUM(H214:H217)</f>
        <v>40825</v>
      </c>
      <c r="I212" s="20"/>
      <c r="J212" s="20"/>
      <c r="K212" s="20"/>
      <c r="L212" s="20"/>
    </row>
    <row r="213" spans="1:12" ht="17.25" customHeight="1" x14ac:dyDescent="0.25">
      <c r="A213" s="67"/>
      <c r="B213" s="167" t="s">
        <v>18</v>
      </c>
      <c r="C213" s="168"/>
      <c r="D213" s="168"/>
      <c r="E213" s="168"/>
      <c r="F213" s="168"/>
      <c r="G213" s="168"/>
      <c r="H213" s="169"/>
      <c r="I213" s="20"/>
      <c r="J213" s="20"/>
      <c r="K213" s="20"/>
      <c r="L213" s="20"/>
    </row>
    <row r="214" spans="1:12" ht="15" customHeight="1" x14ac:dyDescent="0.25">
      <c r="A214" s="111" t="s">
        <v>30</v>
      </c>
      <c r="B214" s="114" t="s">
        <v>31</v>
      </c>
      <c r="C214" s="47" t="s">
        <v>315</v>
      </c>
      <c r="D214" s="47" t="s">
        <v>54</v>
      </c>
      <c r="E214" s="47">
        <f>SUM(F214+H214)</f>
        <v>788165</v>
      </c>
      <c r="F214" s="47">
        <v>788165</v>
      </c>
      <c r="G214" s="47">
        <v>675113</v>
      </c>
      <c r="H214" s="47"/>
      <c r="I214" s="39"/>
      <c r="J214" s="42"/>
      <c r="K214" s="20"/>
      <c r="L214" s="20"/>
    </row>
    <row r="215" spans="1:12" ht="15" customHeight="1" x14ac:dyDescent="0.25">
      <c r="A215" s="112"/>
      <c r="B215" s="115"/>
      <c r="C215" s="47" t="s">
        <v>157</v>
      </c>
      <c r="D215" s="50" t="s">
        <v>306</v>
      </c>
      <c r="E215" s="50">
        <f>SUM(F215+H215)</f>
        <v>7000</v>
      </c>
      <c r="F215" s="50">
        <v>7000</v>
      </c>
      <c r="G215" s="50"/>
      <c r="H215" s="50"/>
      <c r="I215" s="18"/>
      <c r="J215" s="20"/>
      <c r="K215" s="20"/>
      <c r="L215" s="20"/>
    </row>
    <row r="216" spans="1:12" s="20" customFormat="1" ht="15" customHeight="1" x14ac:dyDescent="0.25">
      <c r="A216" s="112"/>
      <c r="B216" s="115"/>
      <c r="C216" s="47" t="s">
        <v>406</v>
      </c>
      <c r="D216" s="52" t="s">
        <v>55</v>
      </c>
      <c r="E216" s="47">
        <f>SUM(F216+H216)</f>
        <v>53338</v>
      </c>
      <c r="F216" s="52">
        <v>12513</v>
      </c>
      <c r="G216" s="52">
        <v>12331.56</v>
      </c>
      <c r="H216" s="52">
        <v>40825</v>
      </c>
    </row>
    <row r="217" spans="1:12" ht="24" customHeight="1" x14ac:dyDescent="0.25">
      <c r="A217" s="113"/>
      <c r="B217" s="116"/>
      <c r="C217" s="47" t="s">
        <v>487</v>
      </c>
      <c r="D217" s="47" t="s">
        <v>56</v>
      </c>
      <c r="E217" s="47">
        <f>SUM(F217+H217)</f>
        <v>5000</v>
      </c>
      <c r="F217" s="47">
        <v>5000</v>
      </c>
      <c r="G217" s="47"/>
      <c r="H217" s="47"/>
      <c r="I217" s="20"/>
      <c r="J217" s="20"/>
      <c r="K217" s="20"/>
      <c r="L217" s="20"/>
    </row>
    <row r="218" spans="1:12" ht="23.25" customHeight="1" x14ac:dyDescent="0.25">
      <c r="A218" s="117" t="s">
        <v>171</v>
      </c>
      <c r="B218" s="118"/>
      <c r="C218" s="46" t="s">
        <v>159</v>
      </c>
      <c r="D218" s="46"/>
      <c r="E218" s="46">
        <f>SUM(E220:E224)</f>
        <v>132054.85999999999</v>
      </c>
      <c r="F218" s="46">
        <f>SUM(F220:F224)</f>
        <v>131254.85999999999</v>
      </c>
      <c r="G218" s="46">
        <f>SUM(G220:G224)</f>
        <v>84444.17</v>
      </c>
      <c r="H218" s="46">
        <f>SUM(H220:H224)</f>
        <v>800</v>
      </c>
      <c r="I218" s="20"/>
      <c r="J218" s="20"/>
      <c r="K218" s="20"/>
      <c r="L218" s="20"/>
    </row>
    <row r="219" spans="1:12" x14ac:dyDescent="0.25">
      <c r="A219" s="57"/>
      <c r="B219" s="164" t="s">
        <v>18</v>
      </c>
      <c r="C219" s="165"/>
      <c r="D219" s="165"/>
      <c r="E219" s="165"/>
      <c r="F219" s="165"/>
      <c r="G219" s="165"/>
      <c r="H219" s="166"/>
      <c r="I219" s="20"/>
      <c r="J219" s="20"/>
      <c r="K219" s="20"/>
      <c r="L219" s="20"/>
    </row>
    <row r="220" spans="1:12" x14ac:dyDescent="0.25">
      <c r="A220" s="111" t="s">
        <v>30</v>
      </c>
      <c r="B220" s="114" t="s">
        <v>31</v>
      </c>
      <c r="C220" s="47" t="s">
        <v>407</v>
      </c>
      <c r="D220" s="47" t="s">
        <v>54</v>
      </c>
      <c r="E220" s="47">
        <f>SUM(F220+H220)</f>
        <v>111422</v>
      </c>
      <c r="F220" s="47">
        <v>111422</v>
      </c>
      <c r="G220" s="47">
        <v>82300</v>
      </c>
      <c r="H220" s="47"/>
      <c r="I220" s="20"/>
      <c r="J220" s="20"/>
      <c r="K220" s="20"/>
      <c r="L220" s="20"/>
    </row>
    <row r="221" spans="1:12" s="20" customFormat="1" x14ac:dyDescent="0.25">
      <c r="A221" s="112"/>
      <c r="B221" s="115"/>
      <c r="C221" s="47" t="s">
        <v>160</v>
      </c>
      <c r="D221" s="52" t="s">
        <v>55</v>
      </c>
      <c r="E221" s="47">
        <f>SUM(F221+H221)</f>
        <v>1161</v>
      </c>
      <c r="F221" s="47">
        <v>1161</v>
      </c>
      <c r="G221" s="47">
        <v>1144.17</v>
      </c>
      <c r="H221" s="47"/>
    </row>
    <row r="222" spans="1:12" x14ac:dyDescent="0.25">
      <c r="A222" s="112"/>
      <c r="B222" s="115"/>
      <c r="C222" s="47" t="s">
        <v>357</v>
      </c>
      <c r="D222" s="50" t="s">
        <v>306</v>
      </c>
      <c r="E222" s="50">
        <f>SUM(F222+H222)</f>
        <v>3800</v>
      </c>
      <c r="F222" s="50">
        <v>3000</v>
      </c>
      <c r="G222" s="50"/>
      <c r="H222" s="50">
        <v>800</v>
      </c>
      <c r="I222" s="20"/>
      <c r="J222" s="20"/>
      <c r="K222" s="20"/>
      <c r="L222" s="20"/>
    </row>
    <row r="223" spans="1:12" x14ac:dyDescent="0.25">
      <c r="A223" s="112"/>
      <c r="B223" s="115"/>
      <c r="C223" s="47" t="s">
        <v>437</v>
      </c>
      <c r="D223" s="61" t="s">
        <v>307</v>
      </c>
      <c r="E223" s="61">
        <f>SUM(F223+H223)</f>
        <v>1671.86</v>
      </c>
      <c r="F223" s="61">
        <v>1671.86</v>
      </c>
      <c r="G223" s="61"/>
      <c r="H223" s="61"/>
      <c r="I223" s="20"/>
      <c r="J223" s="20"/>
      <c r="K223" s="20"/>
      <c r="L223" s="20"/>
    </row>
    <row r="224" spans="1:12" ht="22.5" customHeight="1" x14ac:dyDescent="0.25">
      <c r="A224" s="113"/>
      <c r="B224" s="116"/>
      <c r="C224" s="47" t="s">
        <v>494</v>
      </c>
      <c r="D224" s="47" t="s">
        <v>56</v>
      </c>
      <c r="E224" s="47">
        <f>SUM(F224+H224)</f>
        <v>14000</v>
      </c>
      <c r="F224" s="47">
        <v>14000</v>
      </c>
      <c r="G224" s="47">
        <v>1000</v>
      </c>
      <c r="H224" s="47"/>
      <c r="I224" s="20"/>
      <c r="J224" s="20"/>
      <c r="K224" s="20"/>
      <c r="L224" s="20"/>
    </row>
    <row r="225" spans="1:12" ht="27" customHeight="1" x14ac:dyDescent="0.25">
      <c r="A225" s="135" t="s">
        <v>158</v>
      </c>
      <c r="B225" s="136"/>
      <c r="C225" s="46" t="s">
        <v>161</v>
      </c>
      <c r="D225" s="56"/>
      <c r="E225" s="46">
        <f>SUM(E227:E231)</f>
        <v>467619.29</v>
      </c>
      <c r="F225" s="46">
        <f>SUM(F227:F231)</f>
        <v>467619.29</v>
      </c>
      <c r="G225" s="46">
        <f>SUM(G227:G231)</f>
        <v>306554</v>
      </c>
      <c r="H225" s="46">
        <f>SUM(H227:H231)</f>
        <v>0</v>
      </c>
      <c r="I225" s="20"/>
      <c r="J225" s="20"/>
      <c r="K225" s="20"/>
      <c r="L225" s="20"/>
    </row>
    <row r="226" spans="1:12" x14ac:dyDescent="0.25">
      <c r="A226" s="47"/>
      <c r="B226" s="108" t="s">
        <v>18</v>
      </c>
      <c r="C226" s="109"/>
      <c r="D226" s="109"/>
      <c r="E226" s="109"/>
      <c r="F226" s="109"/>
      <c r="G226" s="109"/>
      <c r="H226" s="110"/>
      <c r="I226" s="20"/>
      <c r="J226" s="20"/>
      <c r="K226" s="20"/>
      <c r="L226" s="20"/>
    </row>
    <row r="227" spans="1:12" ht="15" customHeight="1" x14ac:dyDescent="0.25">
      <c r="A227" s="137" t="s">
        <v>32</v>
      </c>
      <c r="B227" s="114" t="s">
        <v>33</v>
      </c>
      <c r="C227" s="47" t="s">
        <v>162</v>
      </c>
      <c r="D227" s="47" t="s">
        <v>54</v>
      </c>
      <c r="E227" s="47">
        <f>SUM(F227+H227)</f>
        <v>77354</v>
      </c>
      <c r="F227" s="47">
        <v>77354</v>
      </c>
      <c r="G227" s="47">
        <v>69654</v>
      </c>
      <c r="H227" s="47"/>
      <c r="I227" s="20"/>
      <c r="J227" s="20"/>
      <c r="K227" s="20"/>
      <c r="L227" s="20"/>
    </row>
    <row r="228" spans="1:12" ht="15" customHeight="1" x14ac:dyDescent="0.25">
      <c r="A228" s="137"/>
      <c r="B228" s="115"/>
      <c r="C228" s="47" t="s">
        <v>163</v>
      </c>
      <c r="D228" s="61" t="s">
        <v>307</v>
      </c>
      <c r="E228" s="61">
        <f>SUM(F228+H228)</f>
        <v>3365.29</v>
      </c>
      <c r="F228" s="61">
        <v>3365.29</v>
      </c>
      <c r="G228" s="95"/>
      <c r="H228" s="61"/>
      <c r="I228" s="20"/>
      <c r="J228" s="20"/>
      <c r="K228" s="20"/>
      <c r="L228" s="20"/>
    </row>
    <row r="229" spans="1:12" x14ac:dyDescent="0.25">
      <c r="A229" s="137"/>
      <c r="B229" s="115"/>
      <c r="C229" s="47" t="s">
        <v>314</v>
      </c>
      <c r="D229" s="47" t="s">
        <v>56</v>
      </c>
      <c r="E229" s="47">
        <f>SUM(F229+H229)</f>
        <v>10000</v>
      </c>
      <c r="F229" s="47">
        <v>10000</v>
      </c>
      <c r="G229" s="47">
        <v>8200</v>
      </c>
      <c r="H229" s="47"/>
      <c r="I229" s="20"/>
      <c r="J229" s="20"/>
      <c r="K229" s="20"/>
      <c r="L229" s="20"/>
    </row>
    <row r="230" spans="1:12" s="20" customFormat="1" x14ac:dyDescent="0.25">
      <c r="A230" s="137"/>
      <c r="B230" s="115"/>
      <c r="C230" s="47" t="s">
        <v>353</v>
      </c>
      <c r="D230" s="50" t="s">
        <v>306</v>
      </c>
      <c r="E230" s="50">
        <f>SUM(F230+H230)</f>
        <v>20000</v>
      </c>
      <c r="F230" s="50">
        <v>20000</v>
      </c>
      <c r="G230" s="50"/>
      <c r="H230" s="50"/>
    </row>
    <row r="231" spans="1:12" x14ac:dyDescent="0.25">
      <c r="A231" s="137"/>
      <c r="B231" s="116"/>
      <c r="C231" s="47" t="s">
        <v>533</v>
      </c>
      <c r="D231" s="47" t="s">
        <v>55</v>
      </c>
      <c r="E231" s="47">
        <f>SUM(F231+H231)</f>
        <v>356900</v>
      </c>
      <c r="F231" s="47">
        <v>356900</v>
      </c>
      <c r="G231" s="47">
        <v>228700</v>
      </c>
      <c r="H231" s="47"/>
      <c r="I231" s="20"/>
      <c r="J231" s="20"/>
      <c r="K231" s="20"/>
      <c r="L231" s="20"/>
    </row>
    <row r="232" spans="1:12" x14ac:dyDescent="0.25">
      <c r="A232" s="119" t="s">
        <v>379</v>
      </c>
      <c r="B232" s="120"/>
      <c r="C232" s="46" t="s">
        <v>164</v>
      </c>
      <c r="D232" s="46"/>
      <c r="E232" s="46">
        <f>SUM(E234:E236)</f>
        <v>172249.5</v>
      </c>
      <c r="F232" s="46">
        <f>SUM(F234:F236)</f>
        <v>169749.5</v>
      </c>
      <c r="G232" s="46">
        <f>SUM(G234:G236)</f>
        <v>129126.12</v>
      </c>
      <c r="H232" s="46">
        <f>SUM(H234:H236)</f>
        <v>2500</v>
      </c>
      <c r="I232" s="20"/>
      <c r="J232" s="20"/>
      <c r="K232" s="20"/>
      <c r="L232" s="20"/>
    </row>
    <row r="233" spans="1:12" x14ac:dyDescent="0.25">
      <c r="A233" s="47"/>
      <c r="B233" s="108" t="s">
        <v>18</v>
      </c>
      <c r="C233" s="109"/>
      <c r="D233" s="109"/>
      <c r="E233" s="109"/>
      <c r="F233" s="109"/>
      <c r="G233" s="109"/>
      <c r="H233" s="110"/>
      <c r="I233" s="18"/>
      <c r="J233" s="18"/>
      <c r="K233" s="18"/>
      <c r="L233" s="20"/>
    </row>
    <row r="234" spans="1:12" ht="14.25" customHeight="1" x14ac:dyDescent="0.25">
      <c r="A234" s="111" t="s">
        <v>30</v>
      </c>
      <c r="B234" s="114" t="s">
        <v>31</v>
      </c>
      <c r="C234" s="47" t="s">
        <v>166</v>
      </c>
      <c r="D234" s="47" t="s">
        <v>54</v>
      </c>
      <c r="E234" s="47">
        <f>SUM(F234+H234)</f>
        <v>160637</v>
      </c>
      <c r="F234" s="47">
        <v>160637</v>
      </c>
      <c r="G234" s="47">
        <v>124037</v>
      </c>
      <c r="H234" s="47"/>
      <c r="I234" s="18"/>
      <c r="J234" s="15"/>
      <c r="K234" s="18"/>
      <c r="L234" s="20"/>
    </row>
    <row r="235" spans="1:12" s="20" customFormat="1" ht="14.25" customHeight="1" x14ac:dyDescent="0.25">
      <c r="A235" s="112"/>
      <c r="B235" s="115"/>
      <c r="C235" s="47" t="s">
        <v>167</v>
      </c>
      <c r="D235" s="47" t="s">
        <v>55</v>
      </c>
      <c r="E235" s="47">
        <f>SUM(F235+H235)</f>
        <v>1612.5</v>
      </c>
      <c r="F235" s="47">
        <v>1612.5</v>
      </c>
      <c r="G235" s="47">
        <v>1589.12</v>
      </c>
      <c r="H235" s="47"/>
      <c r="J235" s="26"/>
    </row>
    <row r="236" spans="1:12" ht="12" customHeight="1" x14ac:dyDescent="0.25">
      <c r="A236" s="112"/>
      <c r="B236" s="115"/>
      <c r="C236" s="47" t="s">
        <v>168</v>
      </c>
      <c r="D236" s="47" t="s">
        <v>56</v>
      </c>
      <c r="E236" s="47">
        <f>SUM(F236+H236)</f>
        <v>10000</v>
      </c>
      <c r="F236" s="47">
        <v>7500</v>
      </c>
      <c r="G236" s="47">
        <v>3500</v>
      </c>
      <c r="H236" s="47">
        <v>2500</v>
      </c>
      <c r="I236" s="18"/>
      <c r="J236" s="18"/>
      <c r="K236" s="18"/>
      <c r="L236" s="20"/>
    </row>
    <row r="237" spans="1:12" x14ac:dyDescent="0.25">
      <c r="A237" s="119" t="s">
        <v>380</v>
      </c>
      <c r="B237" s="120"/>
      <c r="C237" s="46" t="s">
        <v>165</v>
      </c>
      <c r="D237" s="46"/>
      <c r="E237" s="46">
        <f>SUM(E239:E243)</f>
        <v>495226</v>
      </c>
      <c r="F237" s="46">
        <f>SUM(F239:F243)</f>
        <v>490226</v>
      </c>
      <c r="G237" s="46">
        <f>SUM(G239:G243)</f>
        <v>262050</v>
      </c>
      <c r="H237" s="46">
        <f>SUM(H239:H243)</f>
        <v>5000</v>
      </c>
      <c r="I237" s="18"/>
      <c r="J237" s="18"/>
      <c r="K237" s="18"/>
      <c r="L237" s="20"/>
    </row>
    <row r="238" spans="1:12" ht="21" customHeight="1" x14ac:dyDescent="0.25">
      <c r="A238" s="47"/>
      <c r="B238" s="108" t="s">
        <v>18</v>
      </c>
      <c r="C238" s="109"/>
      <c r="D238" s="109"/>
      <c r="E238" s="109"/>
      <c r="F238" s="109"/>
      <c r="G238" s="109"/>
      <c r="H238" s="110"/>
      <c r="I238" s="18"/>
      <c r="J238" s="18"/>
      <c r="K238" s="18"/>
      <c r="L238" s="20"/>
    </row>
    <row r="239" spans="1:12" ht="24" customHeight="1" x14ac:dyDescent="0.25">
      <c r="A239" s="111" t="s">
        <v>30</v>
      </c>
      <c r="B239" s="114" t="s">
        <v>31</v>
      </c>
      <c r="C239" s="47" t="s">
        <v>170</v>
      </c>
      <c r="D239" s="47" t="s">
        <v>54</v>
      </c>
      <c r="E239" s="47">
        <f>SUM(F239+H239)</f>
        <v>218476</v>
      </c>
      <c r="F239" s="47">
        <v>218476</v>
      </c>
      <c r="G239" s="47">
        <v>148800</v>
      </c>
      <c r="H239" s="47"/>
      <c r="I239" s="18"/>
      <c r="J239" s="18"/>
      <c r="K239" s="18"/>
      <c r="L239" s="20"/>
    </row>
    <row r="240" spans="1:12" s="20" customFormat="1" ht="24" customHeight="1" x14ac:dyDescent="0.25">
      <c r="A240" s="112"/>
      <c r="B240" s="115"/>
      <c r="C240" s="47" t="s">
        <v>172</v>
      </c>
      <c r="D240" s="50" t="s">
        <v>306</v>
      </c>
      <c r="E240" s="50">
        <f>SUM(F240+H240)</f>
        <v>25000</v>
      </c>
      <c r="F240" s="50">
        <v>25000</v>
      </c>
      <c r="G240" s="50"/>
      <c r="H240" s="50"/>
    </row>
    <row r="241" spans="1:12" s="20" customFormat="1" ht="21" customHeight="1" x14ac:dyDescent="0.25">
      <c r="A241" s="112"/>
      <c r="B241" s="115"/>
      <c r="C241" s="47" t="s">
        <v>408</v>
      </c>
      <c r="D241" s="95" t="s">
        <v>307</v>
      </c>
      <c r="E241" s="95">
        <f>SUM(F241+H241)</f>
        <v>1500</v>
      </c>
      <c r="F241" s="95">
        <v>1500</v>
      </c>
      <c r="G241" s="95"/>
      <c r="H241" s="95"/>
      <c r="I241" s="94"/>
    </row>
    <row r="242" spans="1:12" ht="22.5" customHeight="1" x14ac:dyDescent="0.25">
      <c r="A242" s="113"/>
      <c r="B242" s="116"/>
      <c r="C242" s="47" t="s">
        <v>478</v>
      </c>
      <c r="D242" s="47" t="s">
        <v>56</v>
      </c>
      <c r="E242" s="47">
        <f>SUM(F242+H242)</f>
        <v>230000</v>
      </c>
      <c r="F242" s="47">
        <v>225000</v>
      </c>
      <c r="G242" s="47">
        <v>106500</v>
      </c>
      <c r="H242" s="47">
        <v>5000</v>
      </c>
      <c r="I242" s="20"/>
      <c r="J242" s="20"/>
      <c r="K242" s="20"/>
      <c r="L242" s="20"/>
    </row>
    <row r="243" spans="1:12" ht="27.75" customHeight="1" x14ac:dyDescent="0.25">
      <c r="A243" s="63" t="s">
        <v>177</v>
      </c>
      <c r="B243" s="64" t="s">
        <v>178</v>
      </c>
      <c r="C243" s="47" t="s">
        <v>534</v>
      </c>
      <c r="D243" s="98" t="s">
        <v>55</v>
      </c>
      <c r="E243" s="52">
        <f>SUM(F243+H243)</f>
        <v>20250</v>
      </c>
      <c r="F243" s="52">
        <v>20250</v>
      </c>
      <c r="G243" s="52">
        <v>6750</v>
      </c>
      <c r="H243" s="52"/>
      <c r="I243" s="20"/>
      <c r="J243" s="20"/>
      <c r="K243" s="20"/>
      <c r="L243" s="20"/>
    </row>
    <row r="244" spans="1:12" x14ac:dyDescent="0.25">
      <c r="A244" s="119" t="s">
        <v>375</v>
      </c>
      <c r="B244" s="120"/>
      <c r="C244" s="46" t="s">
        <v>169</v>
      </c>
      <c r="D244" s="46"/>
      <c r="E244" s="46">
        <f>SUM(E246:E250)</f>
        <v>1254471.48</v>
      </c>
      <c r="F244" s="46">
        <f>SUM(F246:F250)</f>
        <v>1253471.48</v>
      </c>
      <c r="G244" s="46">
        <f>SUM(G246:G250)</f>
        <v>1011181</v>
      </c>
      <c r="H244" s="46">
        <f>SUM(H246:H250)</f>
        <v>1000</v>
      </c>
      <c r="I244" s="18"/>
      <c r="J244" s="20"/>
      <c r="K244" s="20"/>
      <c r="L244" s="20"/>
    </row>
    <row r="245" spans="1:12" x14ac:dyDescent="0.25">
      <c r="A245" s="47"/>
      <c r="B245" s="108" t="s">
        <v>18</v>
      </c>
      <c r="C245" s="109"/>
      <c r="D245" s="109"/>
      <c r="E245" s="109"/>
      <c r="F245" s="109"/>
      <c r="G245" s="109"/>
      <c r="H245" s="110"/>
      <c r="I245" s="18"/>
      <c r="J245" s="20"/>
      <c r="K245" s="20"/>
      <c r="L245" s="20"/>
    </row>
    <row r="246" spans="1:12" ht="24.75" customHeight="1" x14ac:dyDescent="0.25">
      <c r="A246" s="111" t="s">
        <v>26</v>
      </c>
      <c r="B246" s="114" t="s">
        <v>27</v>
      </c>
      <c r="C246" s="47" t="s">
        <v>173</v>
      </c>
      <c r="D246" s="47" t="s">
        <v>54</v>
      </c>
      <c r="E246" s="47">
        <f>SUM(F246+H246)</f>
        <v>765207</v>
      </c>
      <c r="F246" s="47">
        <v>765207</v>
      </c>
      <c r="G246" s="47">
        <v>710511</v>
      </c>
      <c r="H246" s="47"/>
      <c r="I246" s="18"/>
      <c r="J246" s="15"/>
      <c r="K246" s="20"/>
      <c r="L246" s="20"/>
    </row>
    <row r="247" spans="1:12" ht="24.75" customHeight="1" x14ac:dyDescent="0.25">
      <c r="A247" s="112"/>
      <c r="B247" s="115"/>
      <c r="C247" s="47" t="s">
        <v>378</v>
      </c>
      <c r="D247" s="61" t="s">
        <v>307</v>
      </c>
      <c r="E247" s="61">
        <f>SUM(F247+H247)</f>
        <v>35289.480000000003</v>
      </c>
      <c r="F247" s="61">
        <v>35289.480000000003</v>
      </c>
      <c r="G247" s="61"/>
      <c r="H247" s="61"/>
      <c r="I247" s="18"/>
      <c r="J247" s="15"/>
      <c r="K247" s="20"/>
      <c r="L247" s="20"/>
    </row>
    <row r="248" spans="1:12" ht="29.25" customHeight="1" x14ac:dyDescent="0.25">
      <c r="A248" s="112"/>
      <c r="B248" s="115"/>
      <c r="C248" s="47" t="s">
        <v>381</v>
      </c>
      <c r="D248" s="47" t="s">
        <v>56</v>
      </c>
      <c r="E248" s="47">
        <f>SUM(F248+H248)</f>
        <v>384975</v>
      </c>
      <c r="F248" s="47">
        <v>383975</v>
      </c>
      <c r="G248" s="47">
        <v>260820</v>
      </c>
      <c r="H248" s="47">
        <v>1000</v>
      </c>
      <c r="I248" s="18"/>
      <c r="J248" s="20"/>
      <c r="K248" s="20"/>
      <c r="L248" s="20"/>
    </row>
    <row r="249" spans="1:12" ht="15.75" customHeight="1" x14ac:dyDescent="0.25">
      <c r="A249" s="112"/>
      <c r="B249" s="115"/>
      <c r="C249" s="47" t="s">
        <v>382</v>
      </c>
      <c r="D249" s="50" t="s">
        <v>306</v>
      </c>
      <c r="E249" s="50">
        <f>SUM(F249+H249)</f>
        <v>0</v>
      </c>
      <c r="F249" s="50">
        <v>0</v>
      </c>
      <c r="G249" s="50"/>
      <c r="H249" s="50"/>
      <c r="I249" s="18"/>
      <c r="J249" s="20"/>
      <c r="K249" s="20"/>
      <c r="L249" s="20"/>
    </row>
    <row r="250" spans="1:12" x14ac:dyDescent="0.25">
      <c r="A250" s="113"/>
      <c r="B250" s="116"/>
      <c r="C250" s="47" t="s">
        <v>409</v>
      </c>
      <c r="D250" s="47" t="s">
        <v>55</v>
      </c>
      <c r="E250" s="47">
        <f>SUM(F250+H250)</f>
        <v>69000</v>
      </c>
      <c r="F250" s="47">
        <v>69000</v>
      </c>
      <c r="G250" s="47">
        <v>39850</v>
      </c>
      <c r="H250" s="47"/>
      <c r="I250" s="18"/>
      <c r="J250" s="20"/>
      <c r="K250" s="20"/>
      <c r="L250" s="20"/>
    </row>
    <row r="251" spans="1:12" ht="13.5" customHeight="1" x14ac:dyDescent="0.25">
      <c r="A251" s="119" t="s">
        <v>455</v>
      </c>
      <c r="B251" s="120"/>
      <c r="C251" s="46" t="s">
        <v>175</v>
      </c>
      <c r="D251" s="46"/>
      <c r="E251" s="46">
        <f>SUM(E253:E254)</f>
        <v>691775</v>
      </c>
      <c r="F251" s="46">
        <f>SUM(F253:F254)</f>
        <v>676775</v>
      </c>
      <c r="G251" s="46">
        <f>SUM(G253:G254)</f>
        <v>580000</v>
      </c>
      <c r="H251" s="46">
        <f>SUM(H253:H254)</f>
        <v>15000</v>
      </c>
      <c r="I251" s="18"/>
      <c r="J251" s="15"/>
      <c r="K251" s="20"/>
      <c r="L251" s="20"/>
    </row>
    <row r="252" spans="1:12" ht="13.5" customHeight="1" x14ac:dyDescent="0.25">
      <c r="A252" s="47"/>
      <c r="B252" s="108" t="s">
        <v>18</v>
      </c>
      <c r="C252" s="109"/>
      <c r="D252" s="109"/>
      <c r="E252" s="109"/>
      <c r="F252" s="109"/>
      <c r="G252" s="109"/>
      <c r="H252" s="110"/>
      <c r="I252" s="18"/>
      <c r="J252" s="20"/>
      <c r="K252" s="20"/>
      <c r="L252" s="20"/>
    </row>
    <row r="253" spans="1:12" ht="32.25" customHeight="1" x14ac:dyDescent="0.25">
      <c r="A253" s="111" t="s">
        <v>26</v>
      </c>
      <c r="B253" s="130" t="s">
        <v>27</v>
      </c>
      <c r="C253" s="47" t="s">
        <v>176</v>
      </c>
      <c r="D253" s="47" t="s">
        <v>54</v>
      </c>
      <c r="E253" s="47">
        <f>SUM(F253+H253)</f>
        <v>671775</v>
      </c>
      <c r="F253" s="47">
        <v>671775</v>
      </c>
      <c r="G253" s="47">
        <v>580000</v>
      </c>
      <c r="H253" s="47"/>
      <c r="I253" s="18"/>
      <c r="J253" s="20"/>
      <c r="K253" s="20"/>
      <c r="L253" s="20"/>
    </row>
    <row r="254" spans="1:12" s="20" customFormat="1" ht="24" customHeight="1" x14ac:dyDescent="0.25">
      <c r="A254" s="113"/>
      <c r="B254" s="131"/>
      <c r="C254" s="47" t="s">
        <v>454</v>
      </c>
      <c r="D254" s="50" t="s">
        <v>306</v>
      </c>
      <c r="E254" s="50">
        <f>SUM(F254+H254)</f>
        <v>20000</v>
      </c>
      <c r="F254" s="50">
        <v>5000</v>
      </c>
      <c r="G254" s="50"/>
      <c r="H254" s="50">
        <v>15000</v>
      </c>
    </row>
    <row r="255" spans="1:12" ht="30.75" customHeight="1" x14ac:dyDescent="0.25">
      <c r="A255" s="135" t="s">
        <v>174</v>
      </c>
      <c r="B255" s="136"/>
      <c r="C255" s="46" t="s">
        <v>179</v>
      </c>
      <c r="D255" s="46"/>
      <c r="E255" s="46">
        <f>SUM(E257:E261)</f>
        <v>1555227.1</v>
      </c>
      <c r="F255" s="46">
        <f>SUM(F257:F261)</f>
        <v>1545227.1</v>
      </c>
      <c r="G255" s="46">
        <f>SUM(G257:G261)</f>
        <v>1369671</v>
      </c>
      <c r="H255" s="46">
        <f>SUM(H257:H261)</f>
        <v>10000</v>
      </c>
      <c r="I255" s="18"/>
      <c r="J255" s="20"/>
      <c r="K255" s="20"/>
      <c r="L255" s="20"/>
    </row>
    <row r="256" spans="1:12" ht="15" customHeight="1" x14ac:dyDescent="0.25">
      <c r="A256" s="47"/>
      <c r="B256" s="121" t="s">
        <v>18</v>
      </c>
      <c r="C256" s="122"/>
      <c r="D256" s="122"/>
      <c r="E256" s="122"/>
      <c r="F256" s="122"/>
      <c r="G256" s="122"/>
      <c r="H256" s="123"/>
      <c r="I256" s="18"/>
      <c r="J256" s="15"/>
      <c r="K256" s="20"/>
      <c r="L256" s="20"/>
    </row>
    <row r="257" spans="1:12" ht="15" customHeight="1" x14ac:dyDescent="0.25">
      <c r="A257" s="111" t="s">
        <v>26</v>
      </c>
      <c r="B257" s="114" t="s">
        <v>27</v>
      </c>
      <c r="C257" s="47" t="s">
        <v>180</v>
      </c>
      <c r="D257" s="47" t="s">
        <v>54</v>
      </c>
      <c r="E257" s="47">
        <f>SUM(F257+H257)</f>
        <v>788730</v>
      </c>
      <c r="F257" s="47">
        <v>788730</v>
      </c>
      <c r="G257" s="47">
        <v>670500</v>
      </c>
      <c r="H257" s="47"/>
      <c r="I257" s="18"/>
      <c r="J257" s="15"/>
      <c r="K257" s="20"/>
      <c r="L257" s="20"/>
    </row>
    <row r="258" spans="1:12" x14ac:dyDescent="0.25">
      <c r="A258" s="112"/>
      <c r="B258" s="115"/>
      <c r="C258" s="47" t="s">
        <v>342</v>
      </c>
      <c r="D258" s="47" t="s">
        <v>55</v>
      </c>
      <c r="E258" s="47">
        <f>SUM(F258+H258)</f>
        <v>706400</v>
      </c>
      <c r="F258" s="47">
        <v>706400</v>
      </c>
      <c r="G258" s="47">
        <v>679171</v>
      </c>
      <c r="H258" s="47"/>
      <c r="I258" s="18"/>
      <c r="J258" s="20"/>
      <c r="K258" s="20"/>
      <c r="L258" s="20"/>
    </row>
    <row r="259" spans="1:12" x14ac:dyDescent="0.25">
      <c r="A259" s="112"/>
      <c r="B259" s="115"/>
      <c r="C259" s="47" t="s">
        <v>181</v>
      </c>
      <c r="D259" s="50" t="s">
        <v>306</v>
      </c>
      <c r="E259" s="50">
        <f>SUM(F259+H259)</f>
        <v>10000</v>
      </c>
      <c r="F259" s="50">
        <v>5000</v>
      </c>
      <c r="G259" s="50"/>
      <c r="H259" s="50">
        <v>5000</v>
      </c>
      <c r="I259" s="18"/>
      <c r="J259" s="20"/>
      <c r="K259" s="20"/>
      <c r="L259" s="20"/>
    </row>
    <row r="260" spans="1:12" s="20" customFormat="1" x14ac:dyDescent="0.25">
      <c r="A260" s="112"/>
      <c r="B260" s="115"/>
      <c r="C260" s="47" t="s">
        <v>410</v>
      </c>
      <c r="D260" s="61" t="s">
        <v>307</v>
      </c>
      <c r="E260" s="61">
        <f>SUM(F260+H260)</f>
        <v>97.1</v>
      </c>
      <c r="F260" s="61">
        <v>97.1</v>
      </c>
      <c r="G260" s="61"/>
      <c r="H260" s="61"/>
    </row>
    <row r="261" spans="1:12" x14ac:dyDescent="0.25">
      <c r="A261" s="113"/>
      <c r="B261" s="116"/>
      <c r="C261" s="47" t="s">
        <v>479</v>
      </c>
      <c r="D261" s="47" t="s">
        <v>56</v>
      </c>
      <c r="E261" s="47">
        <f>SUM(F261+H261)</f>
        <v>50000</v>
      </c>
      <c r="F261" s="47">
        <v>45000</v>
      </c>
      <c r="G261" s="47">
        <v>20000</v>
      </c>
      <c r="H261" s="47">
        <v>5000</v>
      </c>
      <c r="I261" s="18"/>
      <c r="J261" s="20"/>
      <c r="K261" s="20"/>
      <c r="L261" s="20"/>
    </row>
    <row r="262" spans="1:12" x14ac:dyDescent="0.25">
      <c r="A262" s="124" t="s">
        <v>472</v>
      </c>
      <c r="B262" s="125"/>
      <c r="C262" s="46" t="s">
        <v>184</v>
      </c>
      <c r="D262" s="46"/>
      <c r="E262" s="46">
        <f>SUM(E264:E272)</f>
        <v>1574911.6</v>
      </c>
      <c r="F262" s="46">
        <f>SUM(F264:F272)</f>
        <v>1561411.6</v>
      </c>
      <c r="G262" s="46">
        <f>SUM(G264:G272)</f>
        <v>1136698.49</v>
      </c>
      <c r="H262" s="46">
        <f>SUM(H264:H272)</f>
        <v>13500</v>
      </c>
      <c r="I262" s="35"/>
      <c r="J262" s="20"/>
      <c r="K262" s="20"/>
      <c r="L262" s="20"/>
    </row>
    <row r="263" spans="1:12" x14ac:dyDescent="0.25">
      <c r="A263" s="47"/>
      <c r="B263" s="108" t="s">
        <v>18</v>
      </c>
      <c r="C263" s="109"/>
      <c r="D263" s="109"/>
      <c r="E263" s="109"/>
      <c r="F263" s="109"/>
      <c r="G263" s="109"/>
      <c r="H263" s="110"/>
      <c r="I263" s="18"/>
      <c r="J263" s="20"/>
      <c r="K263" s="20"/>
      <c r="L263" s="20"/>
    </row>
    <row r="264" spans="1:12" x14ac:dyDescent="0.25">
      <c r="A264" s="111" t="s">
        <v>177</v>
      </c>
      <c r="B264" s="114" t="s">
        <v>178</v>
      </c>
      <c r="C264" s="47" t="s">
        <v>343</v>
      </c>
      <c r="D264" s="47" t="s">
        <v>54</v>
      </c>
      <c r="E264" s="47">
        <f t="shared" ref="E264:E272" si="15">SUM(F264+H264)</f>
        <v>1031859</v>
      </c>
      <c r="F264" s="47">
        <v>1031859</v>
      </c>
      <c r="G264" s="47">
        <v>779491</v>
      </c>
      <c r="H264" s="47"/>
      <c r="I264" s="18"/>
      <c r="J264" s="20"/>
      <c r="K264" s="20"/>
      <c r="L264" s="20"/>
    </row>
    <row r="265" spans="1:12" ht="19.5" customHeight="1" x14ac:dyDescent="0.25">
      <c r="A265" s="112"/>
      <c r="B265" s="115"/>
      <c r="C265" s="47" t="s">
        <v>185</v>
      </c>
      <c r="D265" s="50" t="s">
        <v>306</v>
      </c>
      <c r="E265" s="50">
        <f>SUM(F265+H265)</f>
        <v>10000</v>
      </c>
      <c r="F265" s="50">
        <v>1500</v>
      </c>
      <c r="G265" s="50"/>
      <c r="H265" s="50">
        <v>8500</v>
      </c>
      <c r="I265" s="35"/>
      <c r="J265" s="20"/>
      <c r="K265" s="20"/>
      <c r="L265" s="20"/>
    </row>
    <row r="266" spans="1:12" ht="21" customHeight="1" x14ac:dyDescent="0.25">
      <c r="A266" s="112"/>
      <c r="B266" s="115"/>
      <c r="C266" s="47" t="s">
        <v>186</v>
      </c>
      <c r="D266" s="47" t="s">
        <v>182</v>
      </c>
      <c r="E266" s="47">
        <f t="shared" si="15"/>
        <v>115034</v>
      </c>
      <c r="F266" s="47">
        <v>115034</v>
      </c>
      <c r="G266" s="47">
        <v>113390</v>
      </c>
      <c r="H266" s="47"/>
      <c r="I266" s="18"/>
      <c r="J266" s="20"/>
      <c r="K266" s="20"/>
      <c r="L266" s="20"/>
    </row>
    <row r="267" spans="1:12" x14ac:dyDescent="0.25">
      <c r="A267" s="112"/>
      <c r="B267" s="115"/>
      <c r="C267" s="47" t="s">
        <v>316</v>
      </c>
      <c r="D267" s="61" t="s">
        <v>307</v>
      </c>
      <c r="E267" s="61">
        <f t="shared" si="15"/>
        <v>7175.6</v>
      </c>
      <c r="F267" s="61">
        <v>7175.6</v>
      </c>
      <c r="G267" s="61"/>
      <c r="H267" s="61"/>
      <c r="I267" s="18"/>
      <c r="J267" s="20"/>
      <c r="K267" s="20"/>
      <c r="L267" s="20"/>
    </row>
    <row r="268" spans="1:12" x14ac:dyDescent="0.25">
      <c r="A268" s="112"/>
      <c r="B268" s="115"/>
      <c r="C268" s="47" t="s">
        <v>383</v>
      </c>
      <c r="D268" s="47" t="s">
        <v>56</v>
      </c>
      <c r="E268" s="47">
        <f t="shared" si="15"/>
        <v>87000</v>
      </c>
      <c r="F268" s="47">
        <v>82000</v>
      </c>
      <c r="G268" s="47">
        <v>11828.49</v>
      </c>
      <c r="H268" s="47">
        <v>5000</v>
      </c>
      <c r="I268" s="18"/>
      <c r="J268" s="20"/>
      <c r="K268" s="20"/>
      <c r="L268" s="20"/>
    </row>
    <row r="269" spans="1:12" x14ac:dyDescent="0.25">
      <c r="A269" s="112"/>
      <c r="B269" s="115"/>
      <c r="C269" s="47" t="s">
        <v>384</v>
      </c>
      <c r="D269" s="47" t="s">
        <v>55</v>
      </c>
      <c r="E269" s="47">
        <f t="shared" si="15"/>
        <v>0</v>
      </c>
      <c r="F269" s="47">
        <v>0</v>
      </c>
      <c r="G269" s="47"/>
      <c r="H269" s="47"/>
      <c r="I269" s="18"/>
      <c r="J269" s="20"/>
      <c r="K269" s="20"/>
      <c r="L269" s="20"/>
    </row>
    <row r="270" spans="1:12" ht="28.5" customHeight="1" x14ac:dyDescent="0.25">
      <c r="A270" s="128" t="s">
        <v>26</v>
      </c>
      <c r="B270" s="114" t="s">
        <v>27</v>
      </c>
      <c r="C270" s="47" t="s">
        <v>385</v>
      </c>
      <c r="D270" s="47" t="s">
        <v>54</v>
      </c>
      <c r="E270" s="47">
        <f>SUM(F270+H270)</f>
        <v>79866</v>
      </c>
      <c r="F270" s="47">
        <v>79866</v>
      </c>
      <c r="G270" s="47">
        <v>74200</v>
      </c>
      <c r="H270" s="47"/>
      <c r="I270" s="20"/>
      <c r="J270" s="20"/>
      <c r="K270" s="20"/>
      <c r="L270" s="20"/>
    </row>
    <row r="271" spans="1:12" x14ac:dyDescent="0.25">
      <c r="A271" s="129"/>
      <c r="B271" s="116"/>
      <c r="C271" s="47" t="s">
        <v>386</v>
      </c>
      <c r="D271" s="47" t="s">
        <v>55</v>
      </c>
      <c r="E271" s="47">
        <f t="shared" si="15"/>
        <v>47000</v>
      </c>
      <c r="F271" s="47">
        <v>47000</v>
      </c>
      <c r="G271" s="47">
        <v>31050</v>
      </c>
      <c r="H271" s="47"/>
      <c r="I271" s="20"/>
      <c r="J271" s="20"/>
      <c r="K271" s="20"/>
      <c r="L271" s="20"/>
    </row>
    <row r="272" spans="1:12" ht="38.25" x14ac:dyDescent="0.25">
      <c r="A272" s="48" t="s">
        <v>30</v>
      </c>
      <c r="B272" s="51" t="s">
        <v>31</v>
      </c>
      <c r="C272" s="47" t="s">
        <v>387</v>
      </c>
      <c r="D272" s="47" t="s">
        <v>54</v>
      </c>
      <c r="E272" s="47">
        <f t="shared" si="15"/>
        <v>196977</v>
      </c>
      <c r="F272" s="52">
        <v>196977</v>
      </c>
      <c r="G272" s="47">
        <v>126739</v>
      </c>
      <c r="H272" s="47"/>
      <c r="I272" s="34"/>
      <c r="J272" s="34"/>
      <c r="K272" s="20"/>
      <c r="L272" s="20"/>
    </row>
    <row r="273" spans="1:12" x14ac:dyDescent="0.25">
      <c r="A273" s="119" t="s">
        <v>183</v>
      </c>
      <c r="B273" s="120"/>
      <c r="C273" s="46" t="s">
        <v>188</v>
      </c>
      <c r="D273" s="46"/>
      <c r="E273" s="46">
        <f>SUM(E275:E282)</f>
        <v>1052537.01</v>
      </c>
      <c r="F273" s="46">
        <f>SUM(F275:F282)</f>
        <v>1052537.01</v>
      </c>
      <c r="G273" s="46">
        <f>SUM(G275:G282)</f>
        <v>813200</v>
      </c>
      <c r="H273" s="46">
        <f>SUM(H275:H282)</f>
        <v>0</v>
      </c>
      <c r="I273" s="20"/>
      <c r="J273" s="20"/>
      <c r="K273" s="20"/>
      <c r="L273" s="20"/>
    </row>
    <row r="274" spans="1:12" x14ac:dyDescent="0.25">
      <c r="A274" s="47"/>
      <c r="B274" s="121" t="s">
        <v>18</v>
      </c>
      <c r="C274" s="122"/>
      <c r="D274" s="122"/>
      <c r="E274" s="122"/>
      <c r="F274" s="122"/>
      <c r="G274" s="122"/>
      <c r="H274" s="123"/>
      <c r="I274" s="20"/>
      <c r="J274" s="20"/>
      <c r="K274" s="20"/>
      <c r="L274" s="20"/>
    </row>
    <row r="275" spans="1:12" x14ac:dyDescent="0.25">
      <c r="A275" s="111" t="s">
        <v>177</v>
      </c>
      <c r="B275" s="114" t="s">
        <v>178</v>
      </c>
      <c r="C275" s="47" t="s">
        <v>189</v>
      </c>
      <c r="D275" s="47" t="s">
        <v>54</v>
      </c>
      <c r="E275" s="47">
        <f t="shared" ref="E275:E282" si="16">SUM(F275+H275)</f>
        <v>289000</v>
      </c>
      <c r="F275" s="47">
        <v>289000</v>
      </c>
      <c r="G275" s="47">
        <v>192900</v>
      </c>
      <c r="H275" s="47"/>
      <c r="I275" s="18"/>
      <c r="J275" s="20"/>
      <c r="K275" s="20"/>
      <c r="L275" s="20"/>
    </row>
    <row r="276" spans="1:12" s="20" customFormat="1" x14ac:dyDescent="0.25">
      <c r="A276" s="112"/>
      <c r="B276" s="115"/>
      <c r="C276" s="47" t="s">
        <v>190</v>
      </c>
      <c r="D276" s="47" t="s">
        <v>55</v>
      </c>
      <c r="E276" s="47">
        <f t="shared" si="16"/>
        <v>9758</v>
      </c>
      <c r="F276" s="47">
        <v>9758</v>
      </c>
      <c r="G276" s="47">
        <v>1132</v>
      </c>
      <c r="H276" s="47"/>
    </row>
    <row r="277" spans="1:12" x14ac:dyDescent="0.25">
      <c r="A277" s="112"/>
      <c r="B277" s="115"/>
      <c r="C277" s="47" t="s">
        <v>191</v>
      </c>
      <c r="D277" s="47" t="s">
        <v>182</v>
      </c>
      <c r="E277" s="47">
        <f t="shared" si="16"/>
        <v>640022</v>
      </c>
      <c r="F277" s="47">
        <v>640022</v>
      </c>
      <c r="G277" s="47">
        <v>618668</v>
      </c>
      <c r="H277" s="47"/>
      <c r="I277" s="20"/>
      <c r="J277" s="20"/>
      <c r="K277" s="20"/>
      <c r="L277" s="20"/>
    </row>
    <row r="278" spans="1:12" x14ac:dyDescent="0.25">
      <c r="A278" s="112"/>
      <c r="B278" s="115"/>
      <c r="C278" s="47" t="s">
        <v>519</v>
      </c>
      <c r="D278" s="50" t="s">
        <v>306</v>
      </c>
      <c r="E278" s="50">
        <f t="shared" si="16"/>
        <v>4000</v>
      </c>
      <c r="F278" s="50">
        <v>4000</v>
      </c>
      <c r="G278" s="50"/>
      <c r="H278" s="50"/>
      <c r="I278" s="20"/>
      <c r="J278" s="20"/>
      <c r="K278" s="20"/>
      <c r="L278" s="20"/>
    </row>
    <row r="279" spans="1:12" s="20" customFormat="1" x14ac:dyDescent="0.25">
      <c r="A279" s="112"/>
      <c r="B279" s="115"/>
      <c r="C279" s="47" t="s">
        <v>520</v>
      </c>
      <c r="D279" s="61" t="s">
        <v>307</v>
      </c>
      <c r="E279" s="61">
        <f t="shared" si="16"/>
        <v>186.01</v>
      </c>
      <c r="F279" s="61">
        <v>186.01</v>
      </c>
      <c r="G279" s="61"/>
      <c r="H279" s="61"/>
    </row>
    <row r="280" spans="1:12" x14ac:dyDescent="0.25">
      <c r="A280" s="113"/>
      <c r="B280" s="116"/>
      <c r="C280" s="47" t="s">
        <v>441</v>
      </c>
      <c r="D280" s="47" t="s">
        <v>56</v>
      </c>
      <c r="E280" s="47">
        <f t="shared" si="16"/>
        <v>9500</v>
      </c>
      <c r="F280" s="47">
        <v>9500</v>
      </c>
      <c r="G280" s="47">
        <v>500</v>
      </c>
      <c r="H280" s="47"/>
      <c r="I280" s="20"/>
      <c r="J280" s="20"/>
      <c r="K280" s="20"/>
      <c r="L280" s="20"/>
    </row>
    <row r="281" spans="1:12" x14ac:dyDescent="0.25">
      <c r="A281" s="128" t="s">
        <v>26</v>
      </c>
      <c r="B281" s="114" t="s">
        <v>27</v>
      </c>
      <c r="C281" s="47" t="s">
        <v>453</v>
      </c>
      <c r="D281" s="47" t="s">
        <v>54</v>
      </c>
      <c r="E281" s="47">
        <f t="shared" si="16"/>
        <v>53421</v>
      </c>
      <c r="F281" s="47">
        <v>53421</v>
      </c>
      <c r="G281" s="47"/>
      <c r="H281" s="47"/>
      <c r="I281" s="20"/>
      <c r="J281" s="20"/>
      <c r="K281" s="20"/>
      <c r="L281" s="20"/>
    </row>
    <row r="282" spans="1:12" ht="25.5" customHeight="1" x14ac:dyDescent="0.25">
      <c r="A282" s="129"/>
      <c r="B282" s="116"/>
      <c r="C282" s="47" t="s">
        <v>521</v>
      </c>
      <c r="D282" s="47" t="s">
        <v>55</v>
      </c>
      <c r="E282" s="47">
        <f t="shared" si="16"/>
        <v>46650</v>
      </c>
      <c r="F282" s="47">
        <v>46650</v>
      </c>
      <c r="G282" s="47"/>
      <c r="H282" s="47"/>
      <c r="I282" s="20"/>
      <c r="J282" s="20"/>
      <c r="K282" s="20"/>
      <c r="L282" s="20"/>
    </row>
    <row r="283" spans="1:12" x14ac:dyDescent="0.25">
      <c r="A283" s="119" t="s">
        <v>187</v>
      </c>
      <c r="B283" s="120"/>
      <c r="C283" s="46" t="s">
        <v>193</v>
      </c>
      <c r="D283" s="46"/>
      <c r="E283" s="46">
        <f>SUM(E285:E292)</f>
        <v>1422100.2</v>
      </c>
      <c r="F283" s="46">
        <f>SUM(F285:F292)</f>
        <v>1421600.2</v>
      </c>
      <c r="G283" s="46">
        <f>SUM(G285:G292)</f>
        <v>1215996</v>
      </c>
      <c r="H283" s="46">
        <f>SUM(H285:H292)</f>
        <v>500</v>
      </c>
      <c r="I283" s="20"/>
      <c r="J283" s="20"/>
      <c r="K283" s="20"/>
      <c r="L283" s="20"/>
    </row>
    <row r="284" spans="1:12" x14ac:dyDescent="0.25">
      <c r="A284" s="47"/>
      <c r="B284" s="108" t="s">
        <v>18</v>
      </c>
      <c r="C284" s="109"/>
      <c r="D284" s="109"/>
      <c r="E284" s="109"/>
      <c r="F284" s="109"/>
      <c r="G284" s="109"/>
      <c r="H284" s="110"/>
      <c r="I284" s="20"/>
      <c r="J284" s="20"/>
      <c r="K284" s="20"/>
      <c r="L284" s="20"/>
    </row>
    <row r="285" spans="1:12" x14ac:dyDescent="0.25">
      <c r="A285" s="111" t="s">
        <v>177</v>
      </c>
      <c r="B285" s="114" t="s">
        <v>178</v>
      </c>
      <c r="C285" s="47" t="s">
        <v>194</v>
      </c>
      <c r="D285" s="47" t="s">
        <v>54</v>
      </c>
      <c r="E285" s="47">
        <f t="shared" ref="E285:E292" si="17">SUM(F285+H285)</f>
        <v>273100</v>
      </c>
      <c r="F285" s="47">
        <v>273100</v>
      </c>
      <c r="G285" s="47">
        <v>213900</v>
      </c>
      <c r="H285" s="47"/>
      <c r="I285" s="18"/>
      <c r="J285" s="18"/>
      <c r="K285" s="18"/>
      <c r="L285" s="18"/>
    </row>
    <row r="286" spans="1:12" s="20" customFormat="1" x14ac:dyDescent="0.25">
      <c r="A286" s="112"/>
      <c r="B286" s="115"/>
      <c r="C286" s="47" t="s">
        <v>195</v>
      </c>
      <c r="D286" s="47" t="s">
        <v>55</v>
      </c>
      <c r="E286" s="47">
        <f t="shared" si="17"/>
        <v>19278</v>
      </c>
      <c r="F286" s="47">
        <v>19278</v>
      </c>
      <c r="G286" s="47">
        <v>2236</v>
      </c>
      <c r="H286" s="47"/>
    </row>
    <row r="287" spans="1:12" x14ac:dyDescent="0.25">
      <c r="A287" s="112"/>
      <c r="B287" s="115"/>
      <c r="C287" s="47" t="s">
        <v>196</v>
      </c>
      <c r="D287" s="47" t="s">
        <v>182</v>
      </c>
      <c r="E287" s="47">
        <f t="shared" si="17"/>
        <v>1036852</v>
      </c>
      <c r="F287" s="47">
        <v>1036852</v>
      </c>
      <c r="G287" s="47">
        <v>999860</v>
      </c>
      <c r="H287" s="47"/>
      <c r="I287" s="18"/>
      <c r="J287" s="15"/>
      <c r="K287" s="18"/>
      <c r="L287" s="18"/>
    </row>
    <row r="288" spans="1:12" s="20" customFormat="1" x14ac:dyDescent="0.25">
      <c r="A288" s="112"/>
      <c r="B288" s="115"/>
      <c r="C288" s="47" t="s">
        <v>197</v>
      </c>
      <c r="D288" s="50" t="s">
        <v>306</v>
      </c>
      <c r="E288" s="50">
        <f t="shared" si="17"/>
        <v>30000</v>
      </c>
      <c r="F288" s="50">
        <v>30000</v>
      </c>
      <c r="G288" s="50"/>
      <c r="H288" s="50"/>
      <c r="J288" s="26"/>
    </row>
    <row r="289" spans="1:12" x14ac:dyDescent="0.25">
      <c r="A289" s="112"/>
      <c r="B289" s="115"/>
      <c r="C289" s="47" t="s">
        <v>296</v>
      </c>
      <c r="D289" s="61" t="s">
        <v>307</v>
      </c>
      <c r="E289" s="61">
        <f t="shared" si="17"/>
        <v>863.2</v>
      </c>
      <c r="F289" s="61">
        <v>863.2</v>
      </c>
      <c r="G289" s="61"/>
      <c r="H289" s="61"/>
      <c r="I289" s="18"/>
      <c r="J289" s="18"/>
      <c r="K289" s="18"/>
      <c r="L289" s="18"/>
    </row>
    <row r="290" spans="1:12" x14ac:dyDescent="0.25">
      <c r="A290" s="113"/>
      <c r="B290" s="116"/>
      <c r="C290" s="47" t="s">
        <v>397</v>
      </c>
      <c r="D290" s="47" t="s">
        <v>56</v>
      </c>
      <c r="E290" s="47">
        <f t="shared" si="17"/>
        <v>10800</v>
      </c>
      <c r="F290" s="47">
        <v>10300</v>
      </c>
      <c r="G290" s="47"/>
      <c r="H290" s="47">
        <v>500</v>
      </c>
      <c r="I290" s="18"/>
      <c r="J290" s="18"/>
      <c r="K290" s="18"/>
      <c r="L290" s="18"/>
    </row>
    <row r="291" spans="1:12" ht="19.5" customHeight="1" x14ac:dyDescent="0.25">
      <c r="A291" s="128" t="s">
        <v>26</v>
      </c>
      <c r="B291" s="114" t="s">
        <v>27</v>
      </c>
      <c r="C291" s="47" t="s">
        <v>411</v>
      </c>
      <c r="D291" s="47" t="s">
        <v>54</v>
      </c>
      <c r="E291" s="47">
        <f t="shared" si="17"/>
        <v>39607</v>
      </c>
      <c r="F291" s="47">
        <v>39607</v>
      </c>
      <c r="G291" s="47"/>
      <c r="H291" s="47"/>
      <c r="I291" s="18"/>
      <c r="J291" s="18"/>
      <c r="K291" s="18"/>
      <c r="L291" s="18"/>
    </row>
    <row r="292" spans="1:12" ht="23.25" customHeight="1" x14ac:dyDescent="0.25">
      <c r="A292" s="129"/>
      <c r="B292" s="116"/>
      <c r="C292" s="47" t="s">
        <v>510</v>
      </c>
      <c r="D292" s="47" t="s">
        <v>55</v>
      </c>
      <c r="E292" s="47">
        <f t="shared" si="17"/>
        <v>11600</v>
      </c>
      <c r="F292" s="47">
        <v>11600</v>
      </c>
      <c r="G292" s="47"/>
      <c r="H292" s="47"/>
      <c r="I292" s="18"/>
      <c r="J292" s="18"/>
      <c r="K292" s="18"/>
      <c r="L292" s="18"/>
    </row>
    <row r="293" spans="1:12" ht="27.75" customHeight="1" x14ac:dyDescent="0.25">
      <c r="A293" s="119" t="s">
        <v>192</v>
      </c>
      <c r="B293" s="120"/>
      <c r="C293" s="46" t="s">
        <v>198</v>
      </c>
      <c r="D293" s="46"/>
      <c r="E293" s="46">
        <f>SUM(E295:E304)</f>
        <v>2346606.6300000004</v>
      </c>
      <c r="F293" s="46">
        <f>SUM(F295:F304)</f>
        <v>2323107.6300000004</v>
      </c>
      <c r="G293" s="46">
        <f>SUM(G295:G304)</f>
        <v>1860767.85</v>
      </c>
      <c r="H293" s="46">
        <f>SUM(H295:H304)</f>
        <v>23499</v>
      </c>
      <c r="I293" s="18"/>
      <c r="J293" s="18"/>
      <c r="K293" s="18"/>
      <c r="L293" s="18"/>
    </row>
    <row r="294" spans="1:12" x14ac:dyDescent="0.25">
      <c r="A294" s="47"/>
      <c r="B294" s="108" t="s">
        <v>18</v>
      </c>
      <c r="C294" s="109"/>
      <c r="D294" s="109"/>
      <c r="E294" s="109"/>
      <c r="F294" s="109"/>
      <c r="G294" s="109"/>
      <c r="H294" s="110"/>
      <c r="I294" s="18"/>
      <c r="J294" s="18"/>
      <c r="K294" s="18"/>
      <c r="L294" s="18"/>
    </row>
    <row r="295" spans="1:12" x14ac:dyDescent="0.25">
      <c r="A295" s="111" t="s">
        <v>177</v>
      </c>
      <c r="B295" s="114" t="s">
        <v>178</v>
      </c>
      <c r="C295" s="47" t="s">
        <v>199</v>
      </c>
      <c r="D295" s="47" t="s">
        <v>54</v>
      </c>
      <c r="E295" s="47">
        <f t="shared" ref="E295:E304" si="18">SUM(F295+H295)</f>
        <v>540054</v>
      </c>
      <c r="F295" s="47">
        <v>540054</v>
      </c>
      <c r="G295" s="47">
        <v>375600</v>
      </c>
      <c r="H295" s="47"/>
      <c r="I295" s="18"/>
      <c r="J295" s="18"/>
      <c r="K295" s="18"/>
      <c r="L295" s="18"/>
    </row>
    <row r="296" spans="1:12" s="20" customFormat="1" x14ac:dyDescent="0.25">
      <c r="A296" s="112"/>
      <c r="B296" s="115"/>
      <c r="C296" s="47" t="s">
        <v>200</v>
      </c>
      <c r="D296" s="47" t="s">
        <v>55</v>
      </c>
      <c r="E296" s="47">
        <f t="shared" si="18"/>
        <v>18904</v>
      </c>
      <c r="F296" s="47">
        <v>18904</v>
      </c>
      <c r="G296" s="47">
        <v>2192</v>
      </c>
      <c r="H296" s="47"/>
    </row>
    <row r="297" spans="1:12" x14ac:dyDescent="0.25">
      <c r="A297" s="112"/>
      <c r="B297" s="115"/>
      <c r="C297" s="47" t="s">
        <v>201</v>
      </c>
      <c r="D297" s="47" t="s">
        <v>182</v>
      </c>
      <c r="E297" s="47">
        <f t="shared" si="18"/>
        <v>1344709</v>
      </c>
      <c r="F297" s="47">
        <v>1344709</v>
      </c>
      <c r="G297" s="47">
        <v>1302293</v>
      </c>
      <c r="H297" s="47"/>
      <c r="I297" s="18"/>
      <c r="J297" s="18"/>
      <c r="K297" s="18"/>
      <c r="L297" s="18"/>
    </row>
    <row r="298" spans="1:12" x14ac:dyDescent="0.25">
      <c r="A298" s="112"/>
      <c r="B298" s="115"/>
      <c r="C298" s="47" t="s">
        <v>202</v>
      </c>
      <c r="D298" s="47" t="s">
        <v>297</v>
      </c>
      <c r="E298" s="55">
        <f t="shared" si="18"/>
        <v>213100</v>
      </c>
      <c r="F298" s="47">
        <v>209601</v>
      </c>
      <c r="G298" s="47">
        <v>177000</v>
      </c>
      <c r="H298" s="47">
        <v>3499</v>
      </c>
      <c r="I298" s="18"/>
      <c r="J298" s="18"/>
      <c r="K298" s="18"/>
      <c r="L298" s="18"/>
    </row>
    <row r="299" spans="1:12" x14ac:dyDescent="0.25">
      <c r="A299" s="112"/>
      <c r="B299" s="115"/>
      <c r="C299" s="47" t="s">
        <v>388</v>
      </c>
      <c r="D299" s="50" t="s">
        <v>306</v>
      </c>
      <c r="E299" s="50">
        <f t="shared" si="18"/>
        <v>30000</v>
      </c>
      <c r="F299" s="50">
        <v>13000</v>
      </c>
      <c r="G299" s="50"/>
      <c r="H299" s="50">
        <v>17000</v>
      </c>
      <c r="I299" s="18"/>
      <c r="J299" s="18"/>
      <c r="K299" s="18"/>
      <c r="L299" s="18"/>
    </row>
    <row r="300" spans="1:12" s="20" customFormat="1" x14ac:dyDescent="0.25">
      <c r="A300" s="112"/>
      <c r="B300" s="115"/>
      <c r="C300" s="47" t="s">
        <v>412</v>
      </c>
      <c r="D300" s="52" t="s">
        <v>457</v>
      </c>
      <c r="E300" s="55">
        <f t="shared" si="18"/>
        <v>55977.7</v>
      </c>
      <c r="F300" s="52">
        <v>55977.7</v>
      </c>
      <c r="G300" s="52">
        <v>1182.8499999999999</v>
      </c>
      <c r="H300" s="52"/>
    </row>
    <row r="301" spans="1:12" x14ac:dyDescent="0.25">
      <c r="A301" s="112"/>
      <c r="B301" s="115"/>
      <c r="C301" s="47" t="s">
        <v>438</v>
      </c>
      <c r="D301" s="61" t="s">
        <v>307</v>
      </c>
      <c r="E301" s="61">
        <f t="shared" si="18"/>
        <v>2861.93</v>
      </c>
      <c r="F301" s="61">
        <v>2861.93</v>
      </c>
      <c r="G301" s="61"/>
      <c r="H301" s="61"/>
      <c r="I301" s="18"/>
      <c r="J301" s="18"/>
      <c r="K301" s="18"/>
      <c r="L301" s="18"/>
    </row>
    <row r="302" spans="1:12" x14ac:dyDescent="0.25">
      <c r="A302" s="113"/>
      <c r="B302" s="116"/>
      <c r="C302" s="47" t="s">
        <v>442</v>
      </c>
      <c r="D302" s="47" t="s">
        <v>56</v>
      </c>
      <c r="E302" s="47">
        <f t="shared" si="18"/>
        <v>24200</v>
      </c>
      <c r="F302" s="47">
        <v>21200</v>
      </c>
      <c r="G302" s="47">
        <v>2500</v>
      </c>
      <c r="H302" s="47">
        <v>3000</v>
      </c>
      <c r="I302" s="18"/>
      <c r="J302" s="18"/>
      <c r="K302" s="18"/>
      <c r="L302" s="18"/>
    </row>
    <row r="303" spans="1:12" x14ac:dyDescent="0.25">
      <c r="A303" s="128" t="s">
        <v>26</v>
      </c>
      <c r="B303" s="114" t="s">
        <v>27</v>
      </c>
      <c r="C303" s="47" t="s">
        <v>483</v>
      </c>
      <c r="D303" s="47" t="s">
        <v>54</v>
      </c>
      <c r="E303" s="47">
        <f t="shared" si="18"/>
        <v>57800</v>
      </c>
      <c r="F303" s="47">
        <v>57800</v>
      </c>
      <c r="G303" s="47"/>
      <c r="H303" s="47"/>
      <c r="I303" s="18"/>
      <c r="J303" s="18"/>
      <c r="K303" s="18"/>
      <c r="L303" s="18"/>
    </row>
    <row r="304" spans="1:12" ht="25.5" customHeight="1" x14ac:dyDescent="0.25">
      <c r="A304" s="129"/>
      <c r="B304" s="116"/>
      <c r="C304" s="47" t="s">
        <v>511</v>
      </c>
      <c r="D304" s="47" t="s">
        <v>55</v>
      </c>
      <c r="E304" s="47">
        <f t="shared" si="18"/>
        <v>59000</v>
      </c>
      <c r="F304" s="47">
        <v>59000</v>
      </c>
      <c r="G304" s="47"/>
      <c r="H304" s="47"/>
      <c r="I304" s="18"/>
      <c r="J304" s="18"/>
      <c r="K304" s="18"/>
      <c r="L304" s="18"/>
    </row>
    <row r="305" spans="1:12" x14ac:dyDescent="0.25">
      <c r="A305" s="119" t="s">
        <v>203</v>
      </c>
      <c r="B305" s="120"/>
      <c r="C305" s="46" t="s">
        <v>204</v>
      </c>
      <c r="D305" s="46"/>
      <c r="E305" s="46">
        <f>SUM(E307:E314)</f>
        <v>1265202.98</v>
      </c>
      <c r="F305" s="46">
        <f>SUM(F307:F314)</f>
        <v>1247302.98</v>
      </c>
      <c r="G305" s="46">
        <f>SUM(G307:G314)</f>
        <v>997333</v>
      </c>
      <c r="H305" s="46">
        <f>SUM(H307:H314)</f>
        <v>17900</v>
      </c>
      <c r="I305" s="18"/>
      <c r="J305" s="18"/>
      <c r="K305" s="18"/>
      <c r="L305" s="18"/>
    </row>
    <row r="306" spans="1:12" x14ac:dyDescent="0.25">
      <c r="A306" s="47"/>
      <c r="B306" s="108" t="s">
        <v>106</v>
      </c>
      <c r="C306" s="109"/>
      <c r="D306" s="109"/>
      <c r="E306" s="109"/>
      <c r="F306" s="109"/>
      <c r="G306" s="109"/>
      <c r="H306" s="110"/>
      <c r="I306" s="18"/>
      <c r="J306" s="18"/>
      <c r="K306" s="18"/>
      <c r="L306" s="18"/>
    </row>
    <row r="307" spans="1:12" ht="15" customHeight="1" x14ac:dyDescent="0.25">
      <c r="A307" s="111" t="s">
        <v>177</v>
      </c>
      <c r="B307" s="114" t="s">
        <v>178</v>
      </c>
      <c r="C307" s="47" t="s">
        <v>205</v>
      </c>
      <c r="D307" s="47" t="s">
        <v>54</v>
      </c>
      <c r="E307" s="47">
        <f t="shared" ref="E307:E314" si="19">SUM(F307+H307)</f>
        <v>340106</v>
      </c>
      <c r="F307" s="47">
        <v>340106</v>
      </c>
      <c r="G307" s="52">
        <v>257300</v>
      </c>
      <c r="H307" s="47"/>
      <c r="I307" s="18"/>
      <c r="J307" s="18"/>
      <c r="K307" s="18"/>
      <c r="L307" s="18"/>
    </row>
    <row r="308" spans="1:12" s="20" customFormat="1" ht="15" customHeight="1" x14ac:dyDescent="0.25">
      <c r="A308" s="112"/>
      <c r="B308" s="115"/>
      <c r="C308" s="47" t="s">
        <v>344</v>
      </c>
      <c r="D308" s="47" t="s">
        <v>55</v>
      </c>
      <c r="E308" s="47">
        <f t="shared" si="19"/>
        <v>14212</v>
      </c>
      <c r="F308" s="47">
        <v>14212</v>
      </c>
      <c r="G308" s="52">
        <v>1648</v>
      </c>
      <c r="H308" s="47"/>
    </row>
    <row r="309" spans="1:12" x14ac:dyDescent="0.25">
      <c r="A309" s="112"/>
      <c r="B309" s="115"/>
      <c r="C309" s="47" t="s">
        <v>206</v>
      </c>
      <c r="D309" s="47" t="s">
        <v>182</v>
      </c>
      <c r="E309" s="47">
        <f t="shared" si="19"/>
        <v>768702</v>
      </c>
      <c r="F309" s="47">
        <v>768702</v>
      </c>
      <c r="G309" s="47">
        <v>737885</v>
      </c>
      <c r="H309" s="47"/>
      <c r="I309" s="18"/>
      <c r="J309" s="18"/>
      <c r="K309" s="18"/>
      <c r="L309" s="18"/>
    </row>
    <row r="310" spans="1:12" x14ac:dyDescent="0.25">
      <c r="A310" s="112"/>
      <c r="B310" s="115"/>
      <c r="C310" s="47" t="s">
        <v>207</v>
      </c>
      <c r="D310" s="50" t="s">
        <v>306</v>
      </c>
      <c r="E310" s="50">
        <f t="shared" si="19"/>
        <v>25000</v>
      </c>
      <c r="F310" s="50">
        <v>9100</v>
      </c>
      <c r="G310" s="50"/>
      <c r="H310" s="50">
        <v>15900</v>
      </c>
      <c r="I310" s="18"/>
      <c r="J310" s="18"/>
      <c r="K310" s="18"/>
      <c r="L310" s="18"/>
    </row>
    <row r="311" spans="1:12" x14ac:dyDescent="0.25">
      <c r="A311" s="112"/>
      <c r="B311" s="115"/>
      <c r="C311" s="47" t="s">
        <v>393</v>
      </c>
      <c r="D311" s="47" t="s">
        <v>56</v>
      </c>
      <c r="E311" s="47">
        <f t="shared" si="19"/>
        <v>24800</v>
      </c>
      <c r="F311" s="47">
        <v>22800</v>
      </c>
      <c r="G311" s="47">
        <v>500</v>
      </c>
      <c r="H311" s="47">
        <v>2000</v>
      </c>
      <c r="I311" s="18"/>
      <c r="J311" s="18"/>
      <c r="K311" s="18"/>
      <c r="L311" s="18"/>
    </row>
    <row r="312" spans="1:12" x14ac:dyDescent="0.25">
      <c r="A312" s="113"/>
      <c r="B312" s="116"/>
      <c r="C312" s="47" t="s">
        <v>413</v>
      </c>
      <c r="D312" s="61" t="s">
        <v>307</v>
      </c>
      <c r="E312" s="61">
        <f t="shared" si="19"/>
        <v>7462.98</v>
      </c>
      <c r="F312" s="61">
        <v>7462.98</v>
      </c>
      <c r="G312" s="61"/>
      <c r="H312" s="61"/>
      <c r="I312" s="18"/>
      <c r="J312" s="18"/>
      <c r="K312" s="18"/>
      <c r="L312" s="18"/>
    </row>
    <row r="313" spans="1:12" x14ac:dyDescent="0.25">
      <c r="A313" s="128" t="s">
        <v>26</v>
      </c>
      <c r="B313" s="114" t="s">
        <v>27</v>
      </c>
      <c r="C313" s="47" t="s">
        <v>443</v>
      </c>
      <c r="D313" s="47" t="s">
        <v>54</v>
      </c>
      <c r="E313" s="47">
        <f t="shared" si="19"/>
        <v>18800</v>
      </c>
      <c r="F313" s="47">
        <v>18800</v>
      </c>
      <c r="G313" s="47"/>
      <c r="H313" s="47"/>
      <c r="I313" s="18"/>
      <c r="J313" s="18"/>
      <c r="K313" s="18"/>
      <c r="L313" s="18"/>
    </row>
    <row r="314" spans="1:12" ht="25.5" customHeight="1" x14ac:dyDescent="0.25">
      <c r="A314" s="129"/>
      <c r="B314" s="116"/>
      <c r="C314" s="47" t="s">
        <v>512</v>
      </c>
      <c r="D314" s="47" t="s">
        <v>55</v>
      </c>
      <c r="E314" s="47">
        <f t="shared" si="19"/>
        <v>66120</v>
      </c>
      <c r="F314" s="47">
        <v>66120</v>
      </c>
      <c r="G314" s="47"/>
      <c r="H314" s="47"/>
      <c r="I314" s="18"/>
      <c r="J314" s="18"/>
      <c r="K314" s="18"/>
      <c r="L314" s="18"/>
    </row>
    <row r="315" spans="1:12" x14ac:dyDescent="0.25">
      <c r="A315" s="119" t="s">
        <v>319</v>
      </c>
      <c r="B315" s="120"/>
      <c r="C315" s="46" t="s">
        <v>208</v>
      </c>
      <c r="D315" s="46"/>
      <c r="E315" s="46">
        <f>SUM(E317:E325)</f>
        <v>977771.43</v>
      </c>
      <c r="F315" s="46">
        <f>SUM(F317:F325)</f>
        <v>968771.43</v>
      </c>
      <c r="G315" s="46">
        <f>SUM(G317:G325)</f>
        <v>717381.93</v>
      </c>
      <c r="H315" s="46">
        <f>SUM(H317:H325)</f>
        <v>9000</v>
      </c>
      <c r="I315" s="18"/>
      <c r="J315" s="18"/>
      <c r="K315" s="18"/>
      <c r="L315" s="18"/>
    </row>
    <row r="316" spans="1:12" x14ac:dyDescent="0.25">
      <c r="A316" s="47"/>
      <c r="B316" s="108" t="s">
        <v>18</v>
      </c>
      <c r="C316" s="109"/>
      <c r="D316" s="109"/>
      <c r="E316" s="109"/>
      <c r="F316" s="109"/>
      <c r="G316" s="109"/>
      <c r="H316" s="110"/>
      <c r="I316" s="18"/>
      <c r="J316" s="18"/>
      <c r="K316" s="18"/>
      <c r="L316" s="18"/>
    </row>
    <row r="317" spans="1:12" x14ac:dyDescent="0.25">
      <c r="A317" s="111" t="s">
        <v>177</v>
      </c>
      <c r="B317" s="114" t="s">
        <v>178</v>
      </c>
      <c r="C317" s="47" t="s">
        <v>323</v>
      </c>
      <c r="D317" s="47" t="s">
        <v>54</v>
      </c>
      <c r="E317" s="47">
        <f t="shared" ref="E317:E325" si="20">SUM(F317+H317)</f>
        <v>317890</v>
      </c>
      <c r="F317" s="47">
        <v>317890</v>
      </c>
      <c r="G317" s="47">
        <v>224330</v>
      </c>
      <c r="H317" s="47"/>
      <c r="I317" s="18"/>
      <c r="J317" s="18"/>
      <c r="K317" s="18"/>
      <c r="L317" s="18"/>
    </row>
    <row r="318" spans="1:12" s="20" customFormat="1" x14ac:dyDescent="0.25">
      <c r="A318" s="112"/>
      <c r="B318" s="115"/>
      <c r="C318" s="47" t="s">
        <v>345</v>
      </c>
      <c r="D318" s="47" t="s">
        <v>55</v>
      </c>
      <c r="E318" s="47">
        <f t="shared" si="20"/>
        <v>5712</v>
      </c>
      <c r="F318" s="47">
        <v>5712</v>
      </c>
      <c r="G318" s="47">
        <v>662</v>
      </c>
      <c r="H318" s="47"/>
    </row>
    <row r="319" spans="1:12" x14ac:dyDescent="0.25">
      <c r="A319" s="112"/>
      <c r="B319" s="115"/>
      <c r="C319" s="47" t="s">
        <v>209</v>
      </c>
      <c r="D319" s="47" t="s">
        <v>182</v>
      </c>
      <c r="E319" s="47">
        <f t="shared" si="20"/>
        <v>501680</v>
      </c>
      <c r="F319" s="47">
        <v>501680</v>
      </c>
      <c r="G319" s="47">
        <v>486293</v>
      </c>
      <c r="H319" s="47"/>
      <c r="I319" s="18"/>
      <c r="J319" s="18"/>
      <c r="K319" s="18"/>
      <c r="L319" s="18"/>
    </row>
    <row r="320" spans="1:12" x14ac:dyDescent="0.25">
      <c r="A320" s="112"/>
      <c r="B320" s="115"/>
      <c r="C320" s="47" t="s">
        <v>210</v>
      </c>
      <c r="D320" s="50" t="s">
        <v>306</v>
      </c>
      <c r="E320" s="50">
        <f t="shared" si="20"/>
        <v>45000</v>
      </c>
      <c r="F320" s="50">
        <v>39000</v>
      </c>
      <c r="G320" s="50"/>
      <c r="H320" s="50">
        <v>6000</v>
      </c>
      <c r="I320" s="18"/>
      <c r="J320" s="18"/>
      <c r="K320" s="18"/>
      <c r="L320" s="18"/>
    </row>
    <row r="321" spans="1:12" s="20" customFormat="1" x14ac:dyDescent="0.25">
      <c r="A321" s="112"/>
      <c r="B321" s="115"/>
      <c r="C321" s="47" t="s">
        <v>302</v>
      </c>
      <c r="D321" s="52" t="s">
        <v>428</v>
      </c>
      <c r="E321" s="47">
        <f t="shared" si="20"/>
        <v>14258.91</v>
      </c>
      <c r="F321" s="52">
        <v>11258.91</v>
      </c>
      <c r="G321" s="52">
        <v>6096.93</v>
      </c>
      <c r="H321" s="52">
        <v>3000</v>
      </c>
    </row>
    <row r="322" spans="1:12" x14ac:dyDescent="0.25">
      <c r="A322" s="112"/>
      <c r="B322" s="115"/>
      <c r="C322" s="47" t="s">
        <v>414</v>
      </c>
      <c r="D322" s="61" t="s">
        <v>307</v>
      </c>
      <c r="E322" s="61">
        <f t="shared" si="20"/>
        <v>2630.52</v>
      </c>
      <c r="F322" s="61">
        <v>2630.52</v>
      </c>
      <c r="G322" s="61"/>
      <c r="H322" s="61"/>
      <c r="I322" s="20"/>
      <c r="J322" s="20"/>
      <c r="K322" s="20"/>
      <c r="L322" s="20"/>
    </row>
    <row r="323" spans="1:12" x14ac:dyDescent="0.25">
      <c r="A323" s="113"/>
      <c r="B323" s="116"/>
      <c r="C323" s="47" t="s">
        <v>444</v>
      </c>
      <c r="D323" s="47" t="s">
        <v>56</v>
      </c>
      <c r="E323" s="47">
        <f t="shared" si="20"/>
        <v>10300</v>
      </c>
      <c r="F323" s="47">
        <v>10300</v>
      </c>
      <c r="G323" s="47"/>
      <c r="H323" s="47"/>
      <c r="I323" s="20"/>
      <c r="J323" s="20"/>
      <c r="K323" s="20"/>
      <c r="L323" s="20"/>
    </row>
    <row r="324" spans="1:12" x14ac:dyDescent="0.25">
      <c r="A324" s="128" t="s">
        <v>26</v>
      </c>
      <c r="B324" s="114" t="s">
        <v>27</v>
      </c>
      <c r="C324" s="47" t="s">
        <v>484</v>
      </c>
      <c r="D324" s="47" t="s">
        <v>54</v>
      </c>
      <c r="E324" s="47">
        <f t="shared" si="20"/>
        <v>42800</v>
      </c>
      <c r="F324" s="47">
        <v>42800</v>
      </c>
      <c r="G324" s="47"/>
      <c r="H324" s="47"/>
      <c r="I324" s="20"/>
      <c r="J324" s="20"/>
      <c r="K324" s="20"/>
      <c r="L324" s="20"/>
    </row>
    <row r="325" spans="1:12" ht="25.5" customHeight="1" x14ac:dyDescent="0.25">
      <c r="A325" s="129"/>
      <c r="B325" s="116"/>
      <c r="C325" s="47" t="s">
        <v>513</v>
      </c>
      <c r="D325" s="47" t="s">
        <v>55</v>
      </c>
      <c r="E325" s="47">
        <f t="shared" si="20"/>
        <v>37500</v>
      </c>
      <c r="F325" s="47">
        <v>37500</v>
      </c>
      <c r="G325" s="47"/>
      <c r="H325" s="47"/>
      <c r="I325" s="20"/>
      <c r="J325" s="20"/>
      <c r="K325" s="20"/>
      <c r="L325" s="20"/>
    </row>
    <row r="326" spans="1:12" x14ac:dyDescent="0.25">
      <c r="A326" s="119" t="s">
        <v>320</v>
      </c>
      <c r="B326" s="120"/>
      <c r="C326" s="46" t="s">
        <v>211</v>
      </c>
      <c r="D326" s="46"/>
      <c r="E326" s="46">
        <f>SUM(E328:E336)</f>
        <v>915435.15</v>
      </c>
      <c r="F326" s="46">
        <f>SUM(F328:F336)</f>
        <v>884435.15</v>
      </c>
      <c r="G326" s="46">
        <f>SUM(G328:G336)</f>
        <v>711863.52</v>
      </c>
      <c r="H326" s="46">
        <f>SUM(H328:H336)</f>
        <v>31000</v>
      </c>
      <c r="I326" s="20"/>
      <c r="J326" s="20"/>
      <c r="K326" s="20"/>
      <c r="L326" s="20"/>
    </row>
    <row r="327" spans="1:12" x14ac:dyDescent="0.25">
      <c r="A327" s="68"/>
      <c r="B327" s="173" t="s">
        <v>18</v>
      </c>
      <c r="C327" s="174"/>
      <c r="D327" s="174"/>
      <c r="E327" s="174"/>
      <c r="F327" s="174"/>
      <c r="G327" s="174"/>
      <c r="H327" s="175"/>
      <c r="I327" s="20"/>
      <c r="J327" s="20"/>
      <c r="K327" s="20"/>
      <c r="L327" s="20"/>
    </row>
    <row r="328" spans="1:12" x14ac:dyDescent="0.25">
      <c r="A328" s="111" t="s">
        <v>177</v>
      </c>
      <c r="B328" s="114" t="s">
        <v>178</v>
      </c>
      <c r="C328" s="47" t="s">
        <v>212</v>
      </c>
      <c r="D328" s="47" t="s">
        <v>54</v>
      </c>
      <c r="E328" s="47">
        <f t="shared" ref="E328:E336" si="21">SUM(F328+H328)</f>
        <v>278250</v>
      </c>
      <c r="F328" s="47">
        <v>278250</v>
      </c>
      <c r="G328" s="47">
        <v>200300</v>
      </c>
      <c r="H328" s="47"/>
      <c r="I328" s="20"/>
      <c r="J328" s="20"/>
      <c r="K328" s="20"/>
      <c r="L328" s="20"/>
    </row>
    <row r="329" spans="1:12" s="20" customFormat="1" x14ac:dyDescent="0.25">
      <c r="A329" s="112"/>
      <c r="B329" s="115"/>
      <c r="C329" s="47" t="s">
        <v>346</v>
      </c>
      <c r="D329" s="47" t="s">
        <v>55</v>
      </c>
      <c r="E329" s="47">
        <f t="shared" si="21"/>
        <v>5474</v>
      </c>
      <c r="F329" s="47">
        <v>5474</v>
      </c>
      <c r="G329" s="47">
        <v>635</v>
      </c>
      <c r="H329" s="47"/>
    </row>
    <row r="330" spans="1:12" x14ac:dyDescent="0.25">
      <c r="A330" s="112"/>
      <c r="B330" s="115"/>
      <c r="C330" s="47" t="s">
        <v>213</v>
      </c>
      <c r="D330" s="47" t="s">
        <v>182</v>
      </c>
      <c r="E330" s="47">
        <f t="shared" si="21"/>
        <v>517950</v>
      </c>
      <c r="F330" s="47">
        <v>517950</v>
      </c>
      <c r="G330" s="47">
        <v>501676</v>
      </c>
      <c r="H330" s="47"/>
      <c r="I330" s="18"/>
      <c r="J330" s="18"/>
      <c r="K330" s="20"/>
      <c r="L330" s="20"/>
    </row>
    <row r="331" spans="1:12" x14ac:dyDescent="0.25">
      <c r="A331" s="112"/>
      <c r="B331" s="115"/>
      <c r="C331" s="47" t="s">
        <v>214</v>
      </c>
      <c r="D331" s="50" t="s">
        <v>306</v>
      </c>
      <c r="E331" s="50">
        <f t="shared" si="21"/>
        <v>30000</v>
      </c>
      <c r="F331" s="50">
        <v>0</v>
      </c>
      <c r="G331" s="50"/>
      <c r="H331" s="50">
        <v>30000</v>
      </c>
      <c r="I331" s="18"/>
      <c r="J331" s="18"/>
      <c r="K331" s="20"/>
      <c r="L331" s="20"/>
    </row>
    <row r="332" spans="1:12" s="20" customFormat="1" x14ac:dyDescent="0.25">
      <c r="A332" s="112"/>
      <c r="B332" s="115"/>
      <c r="C332" s="47" t="s">
        <v>288</v>
      </c>
      <c r="D332" s="52" t="s">
        <v>428</v>
      </c>
      <c r="E332" s="47">
        <f t="shared" si="21"/>
        <v>12014.1</v>
      </c>
      <c r="F332" s="52">
        <v>12014.1</v>
      </c>
      <c r="G332" s="52">
        <v>8752.52</v>
      </c>
      <c r="H332" s="52"/>
    </row>
    <row r="333" spans="1:12" ht="23.25" customHeight="1" x14ac:dyDescent="0.25">
      <c r="A333" s="112"/>
      <c r="B333" s="115"/>
      <c r="C333" s="47" t="s">
        <v>415</v>
      </c>
      <c r="D333" s="61" t="s">
        <v>307</v>
      </c>
      <c r="E333" s="61">
        <f t="shared" si="21"/>
        <v>1397.05</v>
      </c>
      <c r="F333" s="61">
        <v>1397.05</v>
      </c>
      <c r="G333" s="61"/>
      <c r="H333" s="61"/>
      <c r="I333" s="18"/>
      <c r="J333" s="18"/>
      <c r="K333" s="20"/>
      <c r="L333" s="20"/>
    </row>
    <row r="334" spans="1:12" ht="15.75" customHeight="1" x14ac:dyDescent="0.25">
      <c r="A334" s="113"/>
      <c r="B334" s="116"/>
      <c r="C334" s="47" t="s">
        <v>445</v>
      </c>
      <c r="D334" s="47" t="s">
        <v>56</v>
      </c>
      <c r="E334" s="47">
        <f t="shared" si="21"/>
        <v>8000</v>
      </c>
      <c r="F334" s="47">
        <v>7000</v>
      </c>
      <c r="G334" s="47">
        <v>500</v>
      </c>
      <c r="H334" s="47">
        <v>1000</v>
      </c>
      <c r="I334" s="18"/>
      <c r="J334" s="18"/>
      <c r="K334" s="20"/>
      <c r="L334" s="20"/>
    </row>
    <row r="335" spans="1:12" ht="15.75" customHeight="1" x14ac:dyDescent="0.25">
      <c r="A335" s="111" t="s">
        <v>26</v>
      </c>
      <c r="B335" s="114" t="s">
        <v>27</v>
      </c>
      <c r="C335" s="47" t="s">
        <v>485</v>
      </c>
      <c r="D335" s="47" t="s">
        <v>54</v>
      </c>
      <c r="E335" s="47">
        <f t="shared" si="21"/>
        <v>33000</v>
      </c>
      <c r="F335" s="47">
        <v>33000</v>
      </c>
      <c r="G335" s="47"/>
      <c r="H335" s="47"/>
      <c r="I335" s="18"/>
      <c r="J335" s="18"/>
      <c r="K335" s="20"/>
      <c r="L335" s="20"/>
    </row>
    <row r="336" spans="1:12" ht="25.5" customHeight="1" x14ac:dyDescent="0.25">
      <c r="A336" s="113"/>
      <c r="B336" s="116"/>
      <c r="C336" s="47" t="s">
        <v>514</v>
      </c>
      <c r="D336" s="47" t="s">
        <v>55</v>
      </c>
      <c r="E336" s="47">
        <f t="shared" si="21"/>
        <v>29350</v>
      </c>
      <c r="F336" s="47">
        <v>29350</v>
      </c>
      <c r="G336" s="47"/>
      <c r="H336" s="47"/>
      <c r="I336" s="18"/>
      <c r="J336" s="18"/>
      <c r="K336" s="20"/>
      <c r="L336" s="20"/>
    </row>
    <row r="337" spans="1:12" x14ac:dyDescent="0.25">
      <c r="A337" s="119" t="s">
        <v>321</v>
      </c>
      <c r="B337" s="120"/>
      <c r="C337" s="46" t="s">
        <v>215</v>
      </c>
      <c r="D337" s="46"/>
      <c r="E337" s="46">
        <f>SUM(E339:E347)</f>
        <v>1200953.0499999998</v>
      </c>
      <c r="F337" s="46">
        <f>SUM(F339:F347)</f>
        <v>1177154.0499999998</v>
      </c>
      <c r="G337" s="46">
        <f>SUM(G339:G347)</f>
        <v>905191</v>
      </c>
      <c r="H337" s="46">
        <f>SUM(H339:H347)</f>
        <v>23799</v>
      </c>
      <c r="I337" s="18"/>
      <c r="J337" s="18"/>
      <c r="K337" s="20"/>
      <c r="L337" s="20"/>
    </row>
    <row r="338" spans="1:12" x14ac:dyDescent="0.25">
      <c r="A338" s="69"/>
      <c r="B338" s="173" t="s">
        <v>18</v>
      </c>
      <c r="C338" s="174"/>
      <c r="D338" s="174"/>
      <c r="E338" s="174"/>
      <c r="F338" s="174"/>
      <c r="G338" s="174"/>
      <c r="H338" s="175"/>
      <c r="I338" s="18"/>
      <c r="J338" s="18"/>
      <c r="K338" s="20"/>
      <c r="L338" s="20"/>
    </row>
    <row r="339" spans="1:12" x14ac:dyDescent="0.25">
      <c r="A339" s="111" t="s">
        <v>177</v>
      </c>
      <c r="B339" s="114" t="s">
        <v>178</v>
      </c>
      <c r="C339" s="47" t="s">
        <v>216</v>
      </c>
      <c r="D339" s="47" t="s">
        <v>54</v>
      </c>
      <c r="E339" s="47">
        <f t="shared" ref="E339:E347" si="22">SUM(F339+H339)</f>
        <v>446278</v>
      </c>
      <c r="F339" s="47">
        <v>446278</v>
      </c>
      <c r="G339" s="47">
        <v>329150</v>
      </c>
      <c r="H339" s="47"/>
      <c r="I339" s="18"/>
      <c r="J339" s="18"/>
      <c r="K339" s="20"/>
      <c r="L339" s="20"/>
    </row>
    <row r="340" spans="1:12" s="20" customFormat="1" x14ac:dyDescent="0.25">
      <c r="A340" s="112"/>
      <c r="B340" s="115"/>
      <c r="C340" s="47" t="s">
        <v>347</v>
      </c>
      <c r="D340" s="47" t="s">
        <v>55</v>
      </c>
      <c r="E340" s="47">
        <f t="shared" si="22"/>
        <v>7378</v>
      </c>
      <c r="F340" s="47">
        <v>7378</v>
      </c>
      <c r="G340" s="47">
        <v>856</v>
      </c>
      <c r="H340" s="47"/>
    </row>
    <row r="341" spans="1:12" ht="15" customHeight="1" x14ac:dyDescent="0.25">
      <c r="A341" s="112"/>
      <c r="B341" s="115"/>
      <c r="C341" s="47" t="s">
        <v>217</v>
      </c>
      <c r="D341" s="47" t="s">
        <v>182</v>
      </c>
      <c r="E341" s="47">
        <f t="shared" si="22"/>
        <v>578477</v>
      </c>
      <c r="F341" s="47">
        <v>578477</v>
      </c>
      <c r="G341" s="47">
        <v>560036</v>
      </c>
      <c r="H341" s="47"/>
      <c r="I341" s="18"/>
      <c r="J341" s="15"/>
      <c r="K341" s="20"/>
      <c r="L341" s="20"/>
    </row>
    <row r="342" spans="1:12" ht="15" customHeight="1" x14ac:dyDescent="0.25">
      <c r="A342" s="112"/>
      <c r="B342" s="115"/>
      <c r="C342" s="47" t="s">
        <v>218</v>
      </c>
      <c r="D342" s="50" t="s">
        <v>306</v>
      </c>
      <c r="E342" s="50">
        <f t="shared" si="22"/>
        <v>28600</v>
      </c>
      <c r="F342" s="50">
        <v>7800</v>
      </c>
      <c r="G342" s="50"/>
      <c r="H342" s="50">
        <v>20800</v>
      </c>
      <c r="I342" s="18"/>
      <c r="J342" s="15"/>
      <c r="K342" s="20"/>
      <c r="L342" s="20"/>
    </row>
    <row r="343" spans="1:12" s="20" customFormat="1" ht="15" customHeight="1" x14ac:dyDescent="0.25">
      <c r="A343" s="112"/>
      <c r="B343" s="115"/>
      <c r="C343" s="47" t="s">
        <v>289</v>
      </c>
      <c r="D343" s="52" t="s">
        <v>457</v>
      </c>
      <c r="E343" s="47">
        <f t="shared" si="22"/>
        <v>19926.150000000001</v>
      </c>
      <c r="F343" s="52">
        <v>16927.150000000001</v>
      </c>
      <c r="G343" s="52">
        <v>14149</v>
      </c>
      <c r="H343" s="52">
        <v>2999</v>
      </c>
      <c r="J343" s="26"/>
    </row>
    <row r="344" spans="1:12" x14ac:dyDescent="0.25">
      <c r="A344" s="112"/>
      <c r="B344" s="115"/>
      <c r="C344" s="47" t="s">
        <v>416</v>
      </c>
      <c r="D344" s="61" t="s">
        <v>307</v>
      </c>
      <c r="E344" s="61">
        <f t="shared" si="22"/>
        <v>1743.9</v>
      </c>
      <c r="F344" s="61">
        <v>1743.9</v>
      </c>
      <c r="G344" s="61"/>
      <c r="H344" s="61"/>
      <c r="I344" s="18"/>
      <c r="J344" s="18"/>
      <c r="K344" s="20"/>
      <c r="L344" s="20"/>
    </row>
    <row r="345" spans="1:12" x14ac:dyDescent="0.25">
      <c r="A345" s="113"/>
      <c r="B345" s="116"/>
      <c r="C345" s="47" t="s">
        <v>446</v>
      </c>
      <c r="D345" s="47" t="s">
        <v>56</v>
      </c>
      <c r="E345" s="47">
        <f t="shared" si="22"/>
        <v>10500</v>
      </c>
      <c r="F345" s="47">
        <v>10500</v>
      </c>
      <c r="G345" s="47">
        <v>1000</v>
      </c>
      <c r="H345" s="47"/>
      <c r="I345" s="18"/>
      <c r="J345" s="18"/>
      <c r="K345" s="20"/>
      <c r="L345" s="20"/>
    </row>
    <row r="346" spans="1:12" x14ac:dyDescent="0.25">
      <c r="A346" s="111" t="s">
        <v>26</v>
      </c>
      <c r="B346" s="114" t="s">
        <v>27</v>
      </c>
      <c r="C346" s="47" t="s">
        <v>486</v>
      </c>
      <c r="D346" s="47" t="s">
        <v>54</v>
      </c>
      <c r="E346" s="47">
        <f t="shared" si="22"/>
        <v>61400</v>
      </c>
      <c r="F346" s="47">
        <v>61400</v>
      </c>
      <c r="G346" s="47"/>
      <c r="H346" s="47"/>
      <c r="I346" s="18"/>
      <c r="J346" s="18"/>
      <c r="K346" s="20"/>
      <c r="L346" s="20"/>
    </row>
    <row r="347" spans="1:12" ht="25.5" customHeight="1" x14ac:dyDescent="0.25">
      <c r="A347" s="113"/>
      <c r="B347" s="116"/>
      <c r="C347" s="47" t="s">
        <v>515</v>
      </c>
      <c r="D347" s="47" t="s">
        <v>55</v>
      </c>
      <c r="E347" s="47">
        <f t="shared" si="22"/>
        <v>46650</v>
      </c>
      <c r="F347" s="47">
        <v>46650</v>
      </c>
      <c r="G347" s="47"/>
      <c r="H347" s="47"/>
      <c r="I347" s="18"/>
      <c r="J347" s="18"/>
      <c r="K347" s="20"/>
      <c r="L347" s="20"/>
    </row>
    <row r="348" spans="1:12" x14ac:dyDescent="0.25">
      <c r="A348" s="119" t="s">
        <v>219</v>
      </c>
      <c r="B348" s="120"/>
      <c r="C348" s="46" t="s">
        <v>220</v>
      </c>
      <c r="D348" s="46"/>
      <c r="E348" s="46">
        <f>SUM(E350:E357)</f>
        <v>607778.91</v>
      </c>
      <c r="F348" s="46">
        <f>SUM(F350:F357)</f>
        <v>607778.91</v>
      </c>
      <c r="G348" s="46">
        <f>SUM(G350:G357)</f>
        <v>484136</v>
      </c>
      <c r="H348" s="46">
        <f>SUM(H350:H357)</f>
        <v>0</v>
      </c>
      <c r="I348" s="18"/>
      <c r="J348" s="18"/>
      <c r="K348" s="20"/>
      <c r="L348" s="20"/>
    </row>
    <row r="349" spans="1:12" x14ac:dyDescent="0.25">
      <c r="A349" s="47"/>
      <c r="B349" s="108" t="s">
        <v>18</v>
      </c>
      <c r="C349" s="109"/>
      <c r="D349" s="109"/>
      <c r="E349" s="109"/>
      <c r="F349" s="109"/>
      <c r="G349" s="109"/>
      <c r="H349" s="110"/>
      <c r="I349" s="18"/>
      <c r="J349" s="18"/>
      <c r="K349" s="20"/>
      <c r="L349" s="20"/>
    </row>
    <row r="350" spans="1:12" x14ac:dyDescent="0.25">
      <c r="A350" s="111" t="s">
        <v>177</v>
      </c>
      <c r="B350" s="114" t="s">
        <v>178</v>
      </c>
      <c r="C350" s="47" t="s">
        <v>221</v>
      </c>
      <c r="D350" s="47" t="s">
        <v>54</v>
      </c>
      <c r="E350" s="47">
        <f t="shared" ref="E350:E357" si="23">SUM(F350+H350)</f>
        <v>199330</v>
      </c>
      <c r="F350" s="47">
        <v>199330</v>
      </c>
      <c r="G350" s="47">
        <v>138260</v>
      </c>
      <c r="H350" s="47"/>
      <c r="I350" s="18"/>
      <c r="J350" s="18"/>
      <c r="K350" s="20"/>
      <c r="L350" s="20"/>
    </row>
    <row r="351" spans="1:12" s="20" customFormat="1" x14ac:dyDescent="0.25">
      <c r="A351" s="112"/>
      <c r="B351" s="115"/>
      <c r="C351" s="47" t="s">
        <v>222</v>
      </c>
      <c r="D351" s="47" t="s">
        <v>55</v>
      </c>
      <c r="E351" s="47">
        <f t="shared" si="23"/>
        <v>3434</v>
      </c>
      <c r="F351" s="47">
        <v>3434</v>
      </c>
      <c r="G351" s="47">
        <v>398</v>
      </c>
      <c r="H351" s="47"/>
    </row>
    <row r="352" spans="1:12" x14ac:dyDescent="0.25">
      <c r="A352" s="112"/>
      <c r="B352" s="115"/>
      <c r="C352" s="47" t="s">
        <v>223</v>
      </c>
      <c r="D352" s="47" t="s">
        <v>182</v>
      </c>
      <c r="E352" s="47">
        <f t="shared" si="23"/>
        <v>355758</v>
      </c>
      <c r="F352" s="47">
        <v>355758</v>
      </c>
      <c r="G352" s="47">
        <v>345478</v>
      </c>
      <c r="H352" s="47"/>
      <c r="I352" s="18"/>
      <c r="J352" s="15"/>
      <c r="K352" s="20"/>
      <c r="L352" s="20"/>
    </row>
    <row r="353" spans="1:12" x14ac:dyDescent="0.25">
      <c r="A353" s="112"/>
      <c r="B353" s="115"/>
      <c r="C353" s="47" t="s">
        <v>224</v>
      </c>
      <c r="D353" s="50" t="s">
        <v>306</v>
      </c>
      <c r="E353" s="50">
        <f t="shared" si="23"/>
        <v>6000</v>
      </c>
      <c r="F353" s="50">
        <v>6000</v>
      </c>
      <c r="G353" s="50"/>
      <c r="H353" s="50"/>
      <c r="I353" s="18"/>
      <c r="J353" s="15"/>
      <c r="K353" s="20"/>
      <c r="L353" s="20"/>
    </row>
    <row r="354" spans="1:12" x14ac:dyDescent="0.25">
      <c r="A354" s="112"/>
      <c r="B354" s="115"/>
      <c r="C354" s="47" t="s">
        <v>322</v>
      </c>
      <c r="D354" s="61" t="s">
        <v>307</v>
      </c>
      <c r="E354" s="61">
        <f t="shared" si="23"/>
        <v>2656.91</v>
      </c>
      <c r="F354" s="61">
        <v>2656.91</v>
      </c>
      <c r="G354" s="61"/>
      <c r="H354" s="61"/>
      <c r="I354" s="18"/>
      <c r="J354" s="18"/>
      <c r="K354" s="20"/>
      <c r="L354" s="20"/>
    </row>
    <row r="355" spans="1:12" x14ac:dyDescent="0.25">
      <c r="A355" s="113"/>
      <c r="B355" s="116"/>
      <c r="C355" s="47" t="s">
        <v>417</v>
      </c>
      <c r="D355" s="47" t="s">
        <v>56</v>
      </c>
      <c r="E355" s="47">
        <f t="shared" si="23"/>
        <v>10500</v>
      </c>
      <c r="F355" s="47">
        <v>10500</v>
      </c>
      <c r="G355" s="47"/>
      <c r="H355" s="47"/>
      <c r="I355" s="18"/>
      <c r="J355" s="18"/>
      <c r="K355" s="20"/>
      <c r="L355" s="20"/>
    </row>
    <row r="356" spans="1:12" x14ac:dyDescent="0.25">
      <c r="A356" s="128" t="s">
        <v>26</v>
      </c>
      <c r="B356" s="114" t="s">
        <v>27</v>
      </c>
      <c r="C356" s="47" t="s">
        <v>447</v>
      </c>
      <c r="D356" s="47" t="s">
        <v>54</v>
      </c>
      <c r="E356" s="47">
        <f t="shared" si="23"/>
        <v>9600</v>
      </c>
      <c r="F356" s="47">
        <v>9600</v>
      </c>
      <c r="G356" s="47"/>
      <c r="H356" s="47"/>
      <c r="I356" s="18"/>
      <c r="J356" s="18"/>
      <c r="K356" s="20"/>
      <c r="L356" s="20"/>
    </row>
    <row r="357" spans="1:12" ht="25.5" customHeight="1" x14ac:dyDescent="0.25">
      <c r="A357" s="129"/>
      <c r="B357" s="116"/>
      <c r="C357" s="47" t="s">
        <v>516</v>
      </c>
      <c r="D357" s="47" t="s">
        <v>55</v>
      </c>
      <c r="E357" s="47">
        <f t="shared" si="23"/>
        <v>20500</v>
      </c>
      <c r="F357" s="47">
        <v>20500</v>
      </c>
      <c r="G357" s="47"/>
      <c r="H357" s="47"/>
      <c r="I357" s="18"/>
      <c r="J357" s="18"/>
      <c r="K357" s="20"/>
      <c r="L357" s="20"/>
    </row>
    <row r="358" spans="1:12" x14ac:dyDescent="0.25">
      <c r="A358" s="119" t="s">
        <v>230</v>
      </c>
      <c r="B358" s="120"/>
      <c r="C358" s="46" t="s">
        <v>225</v>
      </c>
      <c r="D358" s="46"/>
      <c r="E358" s="46">
        <f>SUM(E360:E369)</f>
        <v>1835791.8</v>
      </c>
      <c r="F358" s="46">
        <f>SUM(F360:F369)</f>
        <v>1806739.77</v>
      </c>
      <c r="G358" s="46">
        <f>SUM(G360:G369)</f>
        <v>1418344</v>
      </c>
      <c r="H358" s="46">
        <f>SUM(H360:H369)</f>
        <v>29052.03</v>
      </c>
      <c r="I358" s="18"/>
      <c r="J358" s="18"/>
      <c r="K358" s="20"/>
      <c r="L358" s="20"/>
    </row>
    <row r="359" spans="1:12" x14ac:dyDescent="0.25">
      <c r="A359" s="69"/>
      <c r="B359" s="173" t="s">
        <v>18</v>
      </c>
      <c r="C359" s="174"/>
      <c r="D359" s="174"/>
      <c r="E359" s="174"/>
      <c r="F359" s="174"/>
      <c r="G359" s="174"/>
      <c r="H359" s="175"/>
      <c r="I359" s="20"/>
      <c r="J359" s="20"/>
      <c r="K359" s="20"/>
      <c r="L359" s="20"/>
    </row>
    <row r="360" spans="1:12" ht="27.75" customHeight="1" x14ac:dyDescent="0.25">
      <c r="A360" s="111" t="s">
        <v>177</v>
      </c>
      <c r="B360" s="114" t="s">
        <v>178</v>
      </c>
      <c r="C360" s="47" t="s">
        <v>226</v>
      </c>
      <c r="D360" s="47" t="s">
        <v>54</v>
      </c>
      <c r="E360" s="47">
        <f t="shared" ref="E360:E369" si="24">SUM(F360+H360)</f>
        <v>356915</v>
      </c>
      <c r="F360" s="47">
        <v>356915</v>
      </c>
      <c r="G360" s="47">
        <v>234509</v>
      </c>
      <c r="H360" s="47"/>
      <c r="I360" s="20"/>
      <c r="J360" s="20"/>
      <c r="K360" s="20"/>
      <c r="L360" s="20"/>
    </row>
    <row r="361" spans="1:12" s="20" customFormat="1" ht="16.5" customHeight="1" x14ac:dyDescent="0.25">
      <c r="A361" s="112"/>
      <c r="B361" s="115"/>
      <c r="C361" s="47" t="s">
        <v>227</v>
      </c>
      <c r="D361" s="47" t="s">
        <v>55</v>
      </c>
      <c r="E361" s="47">
        <f t="shared" si="24"/>
        <v>17150</v>
      </c>
      <c r="F361" s="47">
        <v>17150</v>
      </c>
      <c r="G361" s="47">
        <v>1991</v>
      </c>
      <c r="H361" s="47"/>
    </row>
    <row r="362" spans="1:12" x14ac:dyDescent="0.25">
      <c r="A362" s="112"/>
      <c r="B362" s="115"/>
      <c r="C362" s="47" t="s">
        <v>228</v>
      </c>
      <c r="D362" s="47" t="s">
        <v>182</v>
      </c>
      <c r="E362" s="47">
        <f t="shared" si="24"/>
        <v>1168267</v>
      </c>
      <c r="F362" s="47">
        <v>1168267</v>
      </c>
      <c r="G362" s="47">
        <v>1127792</v>
      </c>
      <c r="H362" s="47"/>
      <c r="I362" s="20"/>
      <c r="J362" s="20"/>
      <c r="K362" s="20"/>
      <c r="L362" s="20"/>
    </row>
    <row r="363" spans="1:12" x14ac:dyDescent="0.25">
      <c r="A363" s="112"/>
      <c r="B363" s="115"/>
      <c r="C363" s="47" t="s">
        <v>229</v>
      </c>
      <c r="D363" s="47" t="s">
        <v>297</v>
      </c>
      <c r="E363" s="55">
        <f t="shared" si="24"/>
        <v>47300</v>
      </c>
      <c r="F363" s="47">
        <v>47300</v>
      </c>
      <c r="G363" s="47">
        <v>37457</v>
      </c>
      <c r="H363" s="47"/>
      <c r="I363" s="18"/>
      <c r="J363" s="18"/>
      <c r="K363" s="20"/>
      <c r="L363" s="20"/>
    </row>
    <row r="364" spans="1:12" x14ac:dyDescent="0.25">
      <c r="A364" s="112"/>
      <c r="B364" s="115"/>
      <c r="C364" s="47" t="s">
        <v>324</v>
      </c>
      <c r="D364" s="50" t="s">
        <v>306</v>
      </c>
      <c r="E364" s="50">
        <f>SUM(F364+H364)</f>
        <v>20000</v>
      </c>
      <c r="F364" s="50">
        <v>16000</v>
      </c>
      <c r="G364" s="50"/>
      <c r="H364" s="50">
        <v>4000</v>
      </c>
      <c r="I364" s="18"/>
      <c r="J364" s="18"/>
      <c r="K364" s="20"/>
      <c r="L364" s="20"/>
    </row>
    <row r="365" spans="1:12" s="20" customFormat="1" x14ac:dyDescent="0.25">
      <c r="A365" s="112"/>
      <c r="B365" s="115"/>
      <c r="C365" s="47" t="s">
        <v>309</v>
      </c>
      <c r="D365" s="52" t="s">
        <v>457</v>
      </c>
      <c r="E365" s="55">
        <f t="shared" si="24"/>
        <v>72151.929999999993</v>
      </c>
      <c r="F365" s="52">
        <v>52099.9</v>
      </c>
      <c r="G365" s="52">
        <v>3175</v>
      </c>
      <c r="H365" s="52">
        <v>20052.03</v>
      </c>
    </row>
    <row r="366" spans="1:12" x14ac:dyDescent="0.25">
      <c r="A366" s="112"/>
      <c r="B366" s="115"/>
      <c r="C366" s="47" t="s">
        <v>325</v>
      </c>
      <c r="D366" s="61" t="s">
        <v>307</v>
      </c>
      <c r="E366" s="61">
        <f t="shared" si="24"/>
        <v>1587.87</v>
      </c>
      <c r="F366" s="61">
        <v>1587.87</v>
      </c>
      <c r="G366" s="61"/>
      <c r="H366" s="61"/>
      <c r="I366" s="18"/>
      <c r="J366" s="18"/>
      <c r="K366" s="20"/>
      <c r="L366" s="20"/>
    </row>
    <row r="367" spans="1:12" x14ac:dyDescent="0.25">
      <c r="A367" s="113"/>
      <c r="B367" s="116"/>
      <c r="C367" s="47" t="s">
        <v>394</v>
      </c>
      <c r="D367" s="47" t="s">
        <v>56</v>
      </c>
      <c r="E367" s="47">
        <f t="shared" si="24"/>
        <v>20000</v>
      </c>
      <c r="F367" s="47">
        <v>15000</v>
      </c>
      <c r="G367" s="47">
        <v>1000</v>
      </c>
      <c r="H367" s="47">
        <v>5000</v>
      </c>
      <c r="I367" s="18"/>
      <c r="J367" s="18"/>
      <c r="K367" s="20"/>
      <c r="L367" s="20"/>
    </row>
    <row r="368" spans="1:12" ht="25.5" customHeight="1" x14ac:dyDescent="0.25">
      <c r="A368" s="128" t="s">
        <v>26</v>
      </c>
      <c r="B368" s="114" t="s">
        <v>27</v>
      </c>
      <c r="C368" s="47" t="s">
        <v>398</v>
      </c>
      <c r="D368" s="47" t="s">
        <v>55</v>
      </c>
      <c r="E368" s="47">
        <f t="shared" si="24"/>
        <v>94720</v>
      </c>
      <c r="F368" s="47">
        <v>94720</v>
      </c>
      <c r="G368" s="47">
        <v>4929</v>
      </c>
      <c r="H368" s="47"/>
      <c r="I368" s="18"/>
      <c r="J368" s="18"/>
      <c r="K368" s="20"/>
      <c r="L368" s="20"/>
    </row>
    <row r="369" spans="1:12" x14ac:dyDescent="0.25">
      <c r="A369" s="129"/>
      <c r="B369" s="116"/>
      <c r="C369" s="47" t="s">
        <v>482</v>
      </c>
      <c r="D369" s="47" t="s">
        <v>54</v>
      </c>
      <c r="E369" s="47">
        <f t="shared" si="24"/>
        <v>37700</v>
      </c>
      <c r="F369" s="47">
        <v>37700</v>
      </c>
      <c r="G369" s="47">
        <v>7491</v>
      </c>
      <c r="H369" s="47"/>
      <c r="I369" s="18"/>
      <c r="J369" s="18"/>
      <c r="K369" s="20"/>
      <c r="L369" s="20"/>
    </row>
    <row r="370" spans="1:12" x14ac:dyDescent="0.25">
      <c r="A370" s="119" t="s">
        <v>246</v>
      </c>
      <c r="B370" s="120"/>
      <c r="C370" s="46" t="s">
        <v>231</v>
      </c>
      <c r="D370" s="46"/>
      <c r="E370" s="46">
        <f>SUM(E372:E379)</f>
        <v>568515.94999999995</v>
      </c>
      <c r="F370" s="46">
        <f>SUM(F372:F379)</f>
        <v>538515.94999999995</v>
      </c>
      <c r="G370" s="46">
        <f>SUM(G372:G379)</f>
        <v>440808</v>
      </c>
      <c r="H370" s="46">
        <f>SUM(H372:H379)</f>
        <v>30000</v>
      </c>
      <c r="I370" s="18"/>
      <c r="J370" s="18"/>
      <c r="K370" s="20"/>
      <c r="L370" s="20"/>
    </row>
    <row r="371" spans="1:12" x14ac:dyDescent="0.25">
      <c r="A371" s="47"/>
      <c r="B371" s="108" t="s">
        <v>18</v>
      </c>
      <c r="C371" s="109"/>
      <c r="D371" s="109"/>
      <c r="E371" s="109"/>
      <c r="F371" s="109"/>
      <c r="G371" s="109"/>
      <c r="H371" s="110"/>
      <c r="I371" s="18"/>
      <c r="J371" s="18"/>
      <c r="K371" s="20"/>
      <c r="L371" s="20"/>
    </row>
    <row r="372" spans="1:12" x14ac:dyDescent="0.25">
      <c r="A372" s="111" t="s">
        <v>177</v>
      </c>
      <c r="B372" s="114" t="s">
        <v>178</v>
      </c>
      <c r="C372" s="47" t="s">
        <v>497</v>
      </c>
      <c r="D372" s="47" t="s">
        <v>54</v>
      </c>
      <c r="E372" s="47">
        <f t="shared" ref="E372:E379" si="25">SUM(F372+H372)</f>
        <v>177900</v>
      </c>
      <c r="F372" s="47">
        <v>177900</v>
      </c>
      <c r="G372" s="47">
        <v>129300</v>
      </c>
      <c r="H372" s="47"/>
      <c r="I372" s="18"/>
      <c r="J372" s="18"/>
      <c r="K372" s="20"/>
      <c r="L372" s="20"/>
    </row>
    <row r="373" spans="1:12" s="20" customFormat="1" x14ac:dyDescent="0.25">
      <c r="A373" s="112"/>
      <c r="B373" s="115"/>
      <c r="C373" s="47" t="s">
        <v>498</v>
      </c>
      <c r="D373" s="47" t="s">
        <v>55</v>
      </c>
      <c r="E373" s="47">
        <f t="shared" si="25"/>
        <v>2788</v>
      </c>
      <c r="F373" s="47">
        <v>2788</v>
      </c>
      <c r="G373" s="47">
        <v>323</v>
      </c>
      <c r="H373" s="47"/>
    </row>
    <row r="374" spans="1:12" ht="18.75" customHeight="1" x14ac:dyDescent="0.25">
      <c r="A374" s="112"/>
      <c r="B374" s="115"/>
      <c r="C374" s="47" t="s">
        <v>499</v>
      </c>
      <c r="D374" s="47" t="s">
        <v>182</v>
      </c>
      <c r="E374" s="47">
        <f t="shared" si="25"/>
        <v>321437</v>
      </c>
      <c r="F374" s="47">
        <v>321437</v>
      </c>
      <c r="G374" s="47">
        <v>311185</v>
      </c>
      <c r="H374" s="47"/>
      <c r="I374" s="18"/>
      <c r="J374" s="18"/>
      <c r="K374" s="20"/>
      <c r="L374" s="20"/>
    </row>
    <row r="375" spans="1:12" ht="18.75" customHeight="1" x14ac:dyDescent="0.25">
      <c r="A375" s="112"/>
      <c r="B375" s="115"/>
      <c r="C375" s="47" t="s">
        <v>500</v>
      </c>
      <c r="D375" s="50" t="s">
        <v>306</v>
      </c>
      <c r="E375" s="50">
        <f t="shared" si="25"/>
        <v>30000</v>
      </c>
      <c r="F375" s="50">
        <v>0</v>
      </c>
      <c r="G375" s="50"/>
      <c r="H375" s="50">
        <v>30000</v>
      </c>
      <c r="I375" s="18"/>
      <c r="J375" s="18"/>
      <c r="K375" s="20"/>
      <c r="L375" s="20"/>
    </row>
    <row r="376" spans="1:12" ht="21" customHeight="1" x14ac:dyDescent="0.25">
      <c r="A376" s="112"/>
      <c r="B376" s="115"/>
      <c r="C376" s="47" t="s">
        <v>501</v>
      </c>
      <c r="D376" s="61" t="s">
        <v>307</v>
      </c>
      <c r="E376" s="61">
        <f t="shared" si="25"/>
        <v>2029.95</v>
      </c>
      <c r="F376" s="61">
        <v>2029.95</v>
      </c>
      <c r="G376" s="61"/>
      <c r="H376" s="61"/>
      <c r="I376" s="18"/>
      <c r="J376" s="18"/>
      <c r="K376" s="20"/>
      <c r="L376" s="20"/>
    </row>
    <row r="377" spans="1:12" ht="16.5" customHeight="1" x14ac:dyDescent="0.25">
      <c r="A377" s="113"/>
      <c r="B377" s="116"/>
      <c r="C377" s="47" t="s">
        <v>502</v>
      </c>
      <c r="D377" s="47" t="s">
        <v>56</v>
      </c>
      <c r="E377" s="47">
        <f t="shared" si="25"/>
        <v>4500</v>
      </c>
      <c r="F377" s="47">
        <v>4500</v>
      </c>
      <c r="G377" s="47"/>
      <c r="H377" s="47"/>
      <c r="I377" s="18"/>
      <c r="J377" s="18"/>
      <c r="K377" s="20"/>
      <c r="L377" s="20"/>
    </row>
    <row r="378" spans="1:12" ht="16.5" customHeight="1" x14ac:dyDescent="0.25">
      <c r="A378" s="128" t="s">
        <v>26</v>
      </c>
      <c r="B378" s="114" t="s">
        <v>27</v>
      </c>
      <c r="C378" s="47" t="s">
        <v>503</v>
      </c>
      <c r="D378" s="47" t="s">
        <v>54</v>
      </c>
      <c r="E378" s="47">
        <f t="shared" si="25"/>
        <v>6361</v>
      </c>
      <c r="F378" s="47">
        <v>6361</v>
      </c>
      <c r="G378" s="47"/>
      <c r="H378" s="47"/>
      <c r="I378" s="18"/>
      <c r="J378" s="18"/>
      <c r="K378" s="20"/>
      <c r="L378" s="20"/>
    </row>
    <row r="379" spans="1:12" ht="21.75" customHeight="1" x14ac:dyDescent="0.25">
      <c r="A379" s="129"/>
      <c r="B379" s="116"/>
      <c r="C379" s="47" t="s">
        <v>517</v>
      </c>
      <c r="D379" s="47" t="s">
        <v>55</v>
      </c>
      <c r="E379" s="47">
        <f t="shared" si="25"/>
        <v>23500</v>
      </c>
      <c r="F379" s="47">
        <v>23500</v>
      </c>
      <c r="G379" s="47"/>
      <c r="H379" s="47"/>
      <c r="I379" s="18"/>
      <c r="J379" s="18"/>
      <c r="K379" s="20"/>
      <c r="L379" s="20"/>
    </row>
    <row r="380" spans="1:12" x14ac:dyDescent="0.25">
      <c r="A380" s="119" t="s">
        <v>392</v>
      </c>
      <c r="B380" s="120"/>
      <c r="C380" s="46" t="s">
        <v>232</v>
      </c>
      <c r="D380" s="46"/>
      <c r="E380" s="46">
        <f>SUM(E382:E389)</f>
        <v>1615066.67</v>
      </c>
      <c r="F380" s="46">
        <f>SUM(F382:F389)</f>
        <v>1579066.67</v>
      </c>
      <c r="G380" s="46">
        <f>SUM(G382:G389)</f>
        <v>1243662</v>
      </c>
      <c r="H380" s="46">
        <f>SUM(H382:H389)</f>
        <v>36000</v>
      </c>
      <c r="I380" s="18"/>
      <c r="J380" s="18"/>
      <c r="K380" s="20"/>
      <c r="L380" s="20"/>
    </row>
    <row r="381" spans="1:12" x14ac:dyDescent="0.25">
      <c r="A381" s="47"/>
      <c r="B381" s="108" t="s">
        <v>18</v>
      </c>
      <c r="C381" s="109"/>
      <c r="D381" s="109"/>
      <c r="E381" s="109"/>
      <c r="F381" s="109"/>
      <c r="G381" s="109"/>
      <c r="H381" s="110"/>
      <c r="I381" s="18"/>
      <c r="J381" s="18"/>
      <c r="K381" s="20"/>
      <c r="L381" s="20"/>
    </row>
    <row r="382" spans="1:12" x14ac:dyDescent="0.25">
      <c r="A382" s="111" t="s">
        <v>177</v>
      </c>
      <c r="B382" s="191" t="s">
        <v>178</v>
      </c>
      <c r="C382" s="47" t="s">
        <v>233</v>
      </c>
      <c r="D382" s="47" t="s">
        <v>54</v>
      </c>
      <c r="E382" s="47">
        <f t="shared" ref="E382:E389" si="26">SUM(F382+H382)</f>
        <v>330260</v>
      </c>
      <c r="F382" s="47">
        <v>330260</v>
      </c>
      <c r="G382" s="47">
        <v>208700</v>
      </c>
      <c r="H382" s="47"/>
      <c r="I382" s="18"/>
      <c r="J382" s="18"/>
      <c r="K382" s="20"/>
      <c r="L382" s="20"/>
    </row>
    <row r="383" spans="1:12" s="20" customFormat="1" x14ac:dyDescent="0.25">
      <c r="A383" s="112"/>
      <c r="B383" s="192"/>
      <c r="C383" s="47" t="s">
        <v>234</v>
      </c>
      <c r="D383" s="47" t="s">
        <v>55</v>
      </c>
      <c r="E383" s="47">
        <f t="shared" si="26"/>
        <v>20176</v>
      </c>
      <c r="F383" s="47">
        <v>20176</v>
      </c>
      <c r="G383" s="47">
        <v>2342</v>
      </c>
      <c r="H383" s="47"/>
    </row>
    <row r="384" spans="1:12" x14ac:dyDescent="0.25">
      <c r="A384" s="112"/>
      <c r="B384" s="192"/>
      <c r="C384" s="47" t="s">
        <v>235</v>
      </c>
      <c r="D384" s="47" t="s">
        <v>182</v>
      </c>
      <c r="E384" s="47">
        <f t="shared" si="26"/>
        <v>1073966</v>
      </c>
      <c r="F384" s="47">
        <v>1073966</v>
      </c>
      <c r="G384" s="47">
        <v>1032620</v>
      </c>
      <c r="H384" s="47"/>
      <c r="I384" s="18"/>
      <c r="J384" s="18"/>
      <c r="K384" s="20"/>
      <c r="L384" s="20"/>
    </row>
    <row r="385" spans="1:12" x14ac:dyDescent="0.25">
      <c r="A385" s="112"/>
      <c r="B385" s="192"/>
      <c r="C385" s="47" t="s">
        <v>236</v>
      </c>
      <c r="D385" s="50" t="s">
        <v>306</v>
      </c>
      <c r="E385" s="50">
        <f>SUM(F385+H385)</f>
        <v>80000</v>
      </c>
      <c r="F385" s="50">
        <v>45000</v>
      </c>
      <c r="G385" s="50"/>
      <c r="H385" s="50">
        <v>35000</v>
      </c>
      <c r="I385" s="18"/>
      <c r="J385" s="18"/>
      <c r="K385" s="20"/>
      <c r="L385" s="20"/>
    </row>
    <row r="386" spans="1:12" x14ac:dyDescent="0.25">
      <c r="A386" s="112"/>
      <c r="B386" s="192"/>
      <c r="C386" s="47" t="s">
        <v>303</v>
      </c>
      <c r="D386" s="61" t="s">
        <v>307</v>
      </c>
      <c r="E386" s="61">
        <f t="shared" si="26"/>
        <v>634.66999999999996</v>
      </c>
      <c r="F386" s="61">
        <v>634.66999999999996</v>
      </c>
      <c r="G386" s="61"/>
      <c r="H386" s="61"/>
      <c r="I386" s="18"/>
      <c r="J386" s="18"/>
      <c r="K386" s="20"/>
      <c r="L386" s="20"/>
    </row>
    <row r="387" spans="1:12" x14ac:dyDescent="0.25">
      <c r="A387" s="113"/>
      <c r="B387" s="193"/>
      <c r="C387" s="47" t="s">
        <v>425</v>
      </c>
      <c r="D387" s="47" t="s">
        <v>56</v>
      </c>
      <c r="E387" s="47">
        <f t="shared" si="26"/>
        <v>4100</v>
      </c>
      <c r="F387" s="47">
        <v>3100</v>
      </c>
      <c r="G387" s="47"/>
      <c r="H387" s="47">
        <v>1000</v>
      </c>
      <c r="I387" s="20"/>
      <c r="J387" s="20"/>
      <c r="K387" s="20"/>
      <c r="L387" s="20"/>
    </row>
    <row r="388" spans="1:12" x14ac:dyDescent="0.25">
      <c r="A388" s="128" t="s">
        <v>26</v>
      </c>
      <c r="B388" s="114" t="s">
        <v>27</v>
      </c>
      <c r="C388" s="47" t="s">
        <v>448</v>
      </c>
      <c r="D388" s="47" t="s">
        <v>54</v>
      </c>
      <c r="E388" s="47">
        <f t="shared" si="26"/>
        <v>30000</v>
      </c>
      <c r="F388" s="47">
        <v>30000</v>
      </c>
      <c r="G388" s="47"/>
      <c r="H388" s="47"/>
      <c r="I388" s="20"/>
      <c r="J388" s="20"/>
      <c r="K388" s="20"/>
      <c r="L388" s="20"/>
    </row>
    <row r="389" spans="1:12" ht="22.5" customHeight="1" x14ac:dyDescent="0.25">
      <c r="A389" s="129"/>
      <c r="B389" s="116"/>
      <c r="C389" s="47" t="s">
        <v>504</v>
      </c>
      <c r="D389" s="47" t="s">
        <v>55</v>
      </c>
      <c r="E389" s="47">
        <f t="shared" si="26"/>
        <v>75930</v>
      </c>
      <c r="F389" s="47">
        <v>75930</v>
      </c>
      <c r="G389" s="47"/>
      <c r="H389" s="47"/>
      <c r="I389" s="20"/>
      <c r="J389" s="20"/>
      <c r="K389" s="20"/>
      <c r="L389" s="20"/>
    </row>
    <row r="390" spans="1:12" x14ac:dyDescent="0.25">
      <c r="A390" s="119" t="s">
        <v>253</v>
      </c>
      <c r="B390" s="120"/>
      <c r="C390" s="46" t="s">
        <v>237</v>
      </c>
      <c r="D390" s="46"/>
      <c r="E390" s="46">
        <f>SUM(E392:E398)</f>
        <v>349016.58</v>
      </c>
      <c r="F390" s="46">
        <f>SUM(F392:F398)</f>
        <v>320016.58</v>
      </c>
      <c r="G390" s="46">
        <f>SUM(G392:G398)</f>
        <v>287017</v>
      </c>
      <c r="H390" s="46">
        <f>SUM(H392:H398)</f>
        <v>29000</v>
      </c>
      <c r="I390" s="18"/>
      <c r="J390" s="18"/>
      <c r="K390" s="20"/>
      <c r="L390" s="20"/>
    </row>
    <row r="391" spans="1:12" x14ac:dyDescent="0.25">
      <c r="A391" s="47"/>
      <c r="B391" s="108" t="s">
        <v>18</v>
      </c>
      <c r="C391" s="109"/>
      <c r="D391" s="109"/>
      <c r="E391" s="109"/>
      <c r="F391" s="109"/>
      <c r="G391" s="109"/>
      <c r="H391" s="110"/>
      <c r="I391" s="18"/>
      <c r="J391" s="18"/>
      <c r="K391" s="20"/>
      <c r="L391" s="20"/>
    </row>
    <row r="392" spans="1:12" ht="15" customHeight="1" x14ac:dyDescent="0.25">
      <c r="A392" s="111" t="s">
        <v>177</v>
      </c>
      <c r="B392" s="114" t="s">
        <v>178</v>
      </c>
      <c r="C392" s="47" t="s">
        <v>238</v>
      </c>
      <c r="D392" s="47" t="s">
        <v>54</v>
      </c>
      <c r="E392" s="47">
        <f t="shared" ref="E392:E398" si="27">SUM(F392+H392)</f>
        <v>276433</v>
      </c>
      <c r="F392" s="47">
        <v>276433</v>
      </c>
      <c r="G392" s="47">
        <v>267500</v>
      </c>
      <c r="H392" s="47"/>
      <c r="I392" s="33"/>
      <c r="J392" s="18"/>
      <c r="K392" s="20"/>
      <c r="L392" s="20"/>
    </row>
    <row r="393" spans="1:12" ht="15" customHeight="1" x14ac:dyDescent="0.25">
      <c r="A393" s="112"/>
      <c r="B393" s="115"/>
      <c r="C393" s="47" t="s">
        <v>239</v>
      </c>
      <c r="D393" s="47" t="s">
        <v>182</v>
      </c>
      <c r="E393" s="47">
        <f t="shared" si="27"/>
        <v>19100</v>
      </c>
      <c r="F393" s="47">
        <v>19100</v>
      </c>
      <c r="G393" s="47">
        <v>18817</v>
      </c>
      <c r="H393" s="47"/>
      <c r="I393" s="18"/>
      <c r="J393" s="18"/>
      <c r="K393" s="20"/>
      <c r="L393" s="20"/>
    </row>
    <row r="394" spans="1:12" ht="15" customHeight="1" x14ac:dyDescent="0.25">
      <c r="A394" s="112"/>
      <c r="B394" s="115"/>
      <c r="C394" s="47" t="s">
        <v>240</v>
      </c>
      <c r="D394" s="47" t="s">
        <v>55</v>
      </c>
      <c r="E394" s="47">
        <f t="shared" si="27"/>
        <v>0</v>
      </c>
      <c r="F394" s="47">
        <v>0</v>
      </c>
      <c r="G394" s="47"/>
      <c r="H394" s="47"/>
      <c r="I394" s="18"/>
      <c r="J394" s="18"/>
      <c r="K394" s="20"/>
      <c r="L394" s="20"/>
    </row>
    <row r="395" spans="1:12" s="20" customFormat="1" ht="15" customHeight="1" x14ac:dyDescent="0.25">
      <c r="A395" s="112"/>
      <c r="B395" s="115"/>
      <c r="C395" s="47" t="s">
        <v>241</v>
      </c>
      <c r="D395" s="50" t="s">
        <v>306</v>
      </c>
      <c r="E395" s="50">
        <f>SUM(F395+H395)</f>
        <v>23000</v>
      </c>
      <c r="F395" s="50">
        <v>0</v>
      </c>
      <c r="G395" s="50"/>
      <c r="H395" s="50">
        <v>23000</v>
      </c>
    </row>
    <row r="396" spans="1:12" x14ac:dyDescent="0.25">
      <c r="A396" s="112"/>
      <c r="B396" s="115"/>
      <c r="C396" s="47" t="s">
        <v>310</v>
      </c>
      <c r="D396" s="61" t="s">
        <v>307</v>
      </c>
      <c r="E396" s="61">
        <f t="shared" si="27"/>
        <v>5383.58</v>
      </c>
      <c r="F396" s="61">
        <v>5383.58</v>
      </c>
      <c r="G396" s="61"/>
      <c r="H396" s="61"/>
      <c r="I396" s="18"/>
      <c r="J396" s="18"/>
      <c r="K396" s="20"/>
      <c r="L396" s="20"/>
    </row>
    <row r="397" spans="1:12" x14ac:dyDescent="0.25">
      <c r="A397" s="112"/>
      <c r="B397" s="116"/>
      <c r="C397" s="47" t="s">
        <v>418</v>
      </c>
      <c r="D397" s="47" t="s">
        <v>56</v>
      </c>
      <c r="E397" s="47">
        <f t="shared" si="27"/>
        <v>25000</v>
      </c>
      <c r="F397" s="47">
        <v>19000</v>
      </c>
      <c r="G397" s="47">
        <v>700</v>
      </c>
      <c r="H397" s="47">
        <v>6000</v>
      </c>
      <c r="I397" s="18"/>
      <c r="J397" s="18"/>
      <c r="K397" s="20"/>
      <c r="L397" s="20"/>
    </row>
    <row r="398" spans="1:12" ht="27" customHeight="1" x14ac:dyDescent="0.25">
      <c r="A398" s="57" t="s">
        <v>26</v>
      </c>
      <c r="B398" s="101" t="s">
        <v>27</v>
      </c>
      <c r="C398" s="47" t="s">
        <v>535</v>
      </c>
      <c r="D398" s="47" t="s">
        <v>54</v>
      </c>
      <c r="E398" s="47">
        <f t="shared" si="27"/>
        <v>100</v>
      </c>
      <c r="F398" s="47">
        <v>100</v>
      </c>
      <c r="G398" s="47"/>
      <c r="H398" s="47"/>
      <c r="I398" s="18"/>
      <c r="J398" s="18"/>
      <c r="K398" s="20"/>
      <c r="L398" s="20"/>
    </row>
    <row r="399" spans="1:12" x14ac:dyDescent="0.25">
      <c r="A399" s="119" t="s">
        <v>256</v>
      </c>
      <c r="B399" s="120"/>
      <c r="C399" s="46" t="s">
        <v>242</v>
      </c>
      <c r="D399" s="46"/>
      <c r="E399" s="46">
        <f>SUM(E401:E407)</f>
        <v>618293.36</v>
      </c>
      <c r="F399" s="46">
        <f>SUM(F401:F407)</f>
        <v>605293.36</v>
      </c>
      <c r="G399" s="46">
        <f>SUM(G401:G407)</f>
        <v>517769.25</v>
      </c>
      <c r="H399" s="46">
        <f>SUM(H401:H407)</f>
        <v>13000</v>
      </c>
      <c r="I399" s="18"/>
      <c r="J399" s="18"/>
      <c r="K399" s="20"/>
      <c r="L399" s="20"/>
    </row>
    <row r="400" spans="1:12" x14ac:dyDescent="0.25">
      <c r="A400" s="47"/>
      <c r="B400" s="108" t="s">
        <v>18</v>
      </c>
      <c r="C400" s="109"/>
      <c r="D400" s="109"/>
      <c r="E400" s="109"/>
      <c r="F400" s="109"/>
      <c r="G400" s="109"/>
      <c r="H400" s="110"/>
      <c r="I400" s="18"/>
      <c r="J400" s="18"/>
      <c r="K400" s="20"/>
      <c r="L400" s="20"/>
    </row>
    <row r="401" spans="1:12" ht="15" customHeight="1" x14ac:dyDescent="0.25">
      <c r="A401" s="111" t="s">
        <v>177</v>
      </c>
      <c r="B401" s="114" t="s">
        <v>178</v>
      </c>
      <c r="C401" s="47" t="s">
        <v>243</v>
      </c>
      <c r="D401" s="47" t="s">
        <v>54</v>
      </c>
      <c r="E401" s="47">
        <f t="shared" ref="E401:E407" si="28">SUM(F401+H401)</f>
        <v>500032</v>
      </c>
      <c r="F401" s="47">
        <v>500032</v>
      </c>
      <c r="G401" s="47">
        <v>485000</v>
      </c>
      <c r="H401" s="47"/>
      <c r="I401" s="18"/>
      <c r="J401" s="18"/>
      <c r="K401" s="20"/>
      <c r="L401" s="20"/>
    </row>
    <row r="402" spans="1:12" x14ac:dyDescent="0.25">
      <c r="A402" s="112"/>
      <c r="B402" s="115"/>
      <c r="C402" s="47" t="s">
        <v>348</v>
      </c>
      <c r="D402" s="47" t="s">
        <v>182</v>
      </c>
      <c r="E402" s="47">
        <f t="shared" si="28"/>
        <v>27244</v>
      </c>
      <c r="F402" s="47">
        <v>27244</v>
      </c>
      <c r="G402" s="47">
        <v>26855</v>
      </c>
      <c r="H402" s="47"/>
      <c r="I402" s="18"/>
      <c r="J402" s="18"/>
      <c r="K402" s="20"/>
      <c r="L402" s="20"/>
    </row>
    <row r="403" spans="1:12" x14ac:dyDescent="0.25">
      <c r="A403" s="112"/>
      <c r="B403" s="115"/>
      <c r="C403" s="47" t="s">
        <v>244</v>
      </c>
      <c r="D403" s="47" t="s">
        <v>55</v>
      </c>
      <c r="E403" s="47">
        <f t="shared" si="28"/>
        <v>0</v>
      </c>
      <c r="F403" s="47">
        <v>0</v>
      </c>
      <c r="G403" s="47"/>
      <c r="H403" s="47"/>
      <c r="I403" s="18"/>
      <c r="J403" s="18"/>
      <c r="K403" s="20"/>
      <c r="L403" s="20"/>
    </row>
    <row r="404" spans="1:12" x14ac:dyDescent="0.25">
      <c r="A404" s="112"/>
      <c r="B404" s="115"/>
      <c r="C404" s="47" t="s">
        <v>245</v>
      </c>
      <c r="D404" s="50" t="s">
        <v>306</v>
      </c>
      <c r="E404" s="50">
        <f t="shared" si="28"/>
        <v>30000</v>
      </c>
      <c r="F404" s="50">
        <v>20000</v>
      </c>
      <c r="G404" s="50"/>
      <c r="H404" s="50">
        <v>10000</v>
      </c>
      <c r="I404" s="18"/>
      <c r="J404" s="18"/>
      <c r="K404" s="20"/>
      <c r="L404" s="20"/>
    </row>
    <row r="405" spans="1:12" x14ac:dyDescent="0.25">
      <c r="A405" s="112"/>
      <c r="B405" s="115"/>
      <c r="C405" s="47" t="s">
        <v>326</v>
      </c>
      <c r="D405" s="61" t="s">
        <v>307</v>
      </c>
      <c r="E405" s="61">
        <f t="shared" si="28"/>
        <v>13017.36</v>
      </c>
      <c r="F405" s="61">
        <v>13017.36</v>
      </c>
      <c r="G405" s="61"/>
      <c r="H405" s="61"/>
      <c r="I405" s="18"/>
      <c r="J405" s="18"/>
      <c r="K405" s="20"/>
      <c r="L405" s="20"/>
    </row>
    <row r="406" spans="1:12" x14ac:dyDescent="0.25">
      <c r="A406" s="112"/>
      <c r="B406" s="116"/>
      <c r="C406" s="47" t="s">
        <v>439</v>
      </c>
      <c r="D406" s="47" t="s">
        <v>56</v>
      </c>
      <c r="E406" s="47">
        <f t="shared" si="28"/>
        <v>46500</v>
      </c>
      <c r="F406" s="47">
        <v>43500</v>
      </c>
      <c r="G406" s="47">
        <v>5914.25</v>
      </c>
      <c r="H406" s="47">
        <v>3000</v>
      </c>
      <c r="I406" s="18"/>
      <c r="J406" s="18"/>
      <c r="K406" s="20"/>
      <c r="L406" s="20"/>
    </row>
    <row r="407" spans="1:12" ht="30" customHeight="1" x14ac:dyDescent="0.25">
      <c r="A407" s="57" t="s">
        <v>26</v>
      </c>
      <c r="B407" s="101" t="s">
        <v>27</v>
      </c>
      <c r="C407" s="47" t="s">
        <v>505</v>
      </c>
      <c r="D407" s="47" t="s">
        <v>54</v>
      </c>
      <c r="E407" s="47">
        <f t="shared" si="28"/>
        <v>1500</v>
      </c>
      <c r="F407" s="47">
        <v>1500</v>
      </c>
      <c r="G407" s="47"/>
      <c r="H407" s="47"/>
      <c r="I407" s="18"/>
      <c r="J407" s="18"/>
      <c r="K407" s="20"/>
      <c r="L407" s="20"/>
    </row>
    <row r="408" spans="1:12" x14ac:dyDescent="0.25">
      <c r="A408" s="119" t="s">
        <v>261</v>
      </c>
      <c r="B408" s="120"/>
      <c r="C408" s="46" t="s">
        <v>247</v>
      </c>
      <c r="D408" s="46"/>
      <c r="E408" s="46">
        <f>SUM(E410:E415)</f>
        <v>804306.89</v>
      </c>
      <c r="F408" s="46">
        <f>SUM(F410:F415)</f>
        <v>803106.89</v>
      </c>
      <c r="G408" s="46">
        <f>SUM(G410:G415)</f>
        <v>628288</v>
      </c>
      <c r="H408" s="46">
        <f>SUM(H410:H415)</f>
        <v>1200</v>
      </c>
      <c r="I408" s="18"/>
      <c r="J408" s="18"/>
      <c r="K408" s="20"/>
      <c r="L408" s="20"/>
    </row>
    <row r="409" spans="1:12" x14ac:dyDescent="0.25">
      <c r="A409" s="47"/>
      <c r="B409" s="108" t="s">
        <v>18</v>
      </c>
      <c r="C409" s="109"/>
      <c r="D409" s="109"/>
      <c r="E409" s="109"/>
      <c r="F409" s="109"/>
      <c r="G409" s="109"/>
      <c r="H409" s="110"/>
      <c r="I409" s="18"/>
      <c r="J409" s="18"/>
      <c r="K409" s="20"/>
      <c r="L409" s="20"/>
    </row>
    <row r="410" spans="1:12" x14ac:dyDescent="0.25">
      <c r="A410" s="111" t="s">
        <v>177</v>
      </c>
      <c r="B410" s="114" t="s">
        <v>178</v>
      </c>
      <c r="C410" s="47" t="s">
        <v>364</v>
      </c>
      <c r="D410" s="47" t="s">
        <v>54</v>
      </c>
      <c r="E410" s="47">
        <f t="shared" ref="E410:E415" si="29">SUM(F410+H410)</f>
        <v>367012</v>
      </c>
      <c r="F410" s="47">
        <v>367012</v>
      </c>
      <c r="G410" s="47">
        <v>318400</v>
      </c>
      <c r="H410" s="47"/>
      <c r="I410" s="18"/>
      <c r="J410" s="18"/>
      <c r="K410" s="20"/>
      <c r="L410" s="20"/>
    </row>
    <row r="411" spans="1:12" x14ac:dyDescent="0.25">
      <c r="A411" s="112"/>
      <c r="B411" s="115"/>
      <c r="C411" s="47" t="s">
        <v>365</v>
      </c>
      <c r="D411" s="47" t="s">
        <v>182</v>
      </c>
      <c r="E411" s="47">
        <f t="shared" si="29"/>
        <v>323369</v>
      </c>
      <c r="F411" s="47">
        <v>323369</v>
      </c>
      <c r="G411" s="47">
        <v>309888</v>
      </c>
      <c r="H411" s="47"/>
      <c r="I411" s="18"/>
      <c r="J411" s="18"/>
      <c r="K411" s="20"/>
      <c r="L411" s="20"/>
    </row>
    <row r="412" spans="1:12" x14ac:dyDescent="0.25">
      <c r="A412" s="112"/>
      <c r="B412" s="115"/>
      <c r="C412" s="47" t="s">
        <v>366</v>
      </c>
      <c r="D412" s="50" t="s">
        <v>306</v>
      </c>
      <c r="E412" s="50">
        <f t="shared" si="29"/>
        <v>45000</v>
      </c>
      <c r="F412" s="50">
        <v>45000</v>
      </c>
      <c r="G412" s="50"/>
      <c r="H412" s="50"/>
      <c r="I412" s="18"/>
      <c r="J412" s="18"/>
      <c r="K412" s="20"/>
      <c r="L412" s="20"/>
    </row>
    <row r="413" spans="1:12" x14ac:dyDescent="0.25">
      <c r="A413" s="112"/>
      <c r="B413" s="115"/>
      <c r="C413" s="47" t="s">
        <v>419</v>
      </c>
      <c r="D413" s="61" t="s">
        <v>307</v>
      </c>
      <c r="E413" s="61">
        <f t="shared" si="29"/>
        <v>7925.89</v>
      </c>
      <c r="F413" s="61">
        <v>7925.89</v>
      </c>
      <c r="G413" s="61"/>
      <c r="H413" s="61"/>
      <c r="I413" s="18"/>
      <c r="J413" s="18"/>
      <c r="K413" s="20"/>
      <c r="L413" s="20"/>
    </row>
    <row r="414" spans="1:12" x14ac:dyDescent="0.25">
      <c r="A414" s="113"/>
      <c r="B414" s="116"/>
      <c r="C414" s="47" t="s">
        <v>426</v>
      </c>
      <c r="D414" s="47" t="s">
        <v>56</v>
      </c>
      <c r="E414" s="47">
        <f t="shared" si="29"/>
        <v>61000</v>
      </c>
      <c r="F414" s="47">
        <v>59800</v>
      </c>
      <c r="G414" s="47"/>
      <c r="H414" s="47">
        <v>1200</v>
      </c>
      <c r="I414" s="18"/>
      <c r="J414" s="18"/>
      <c r="K414" s="20"/>
      <c r="L414" s="20"/>
    </row>
    <row r="415" spans="1:12" ht="27" customHeight="1" x14ac:dyDescent="0.25">
      <c r="A415" s="48" t="s">
        <v>26</v>
      </c>
      <c r="B415" s="70" t="s">
        <v>27</v>
      </c>
      <c r="C415" s="47" t="s">
        <v>435</v>
      </c>
      <c r="D415" s="47" t="s">
        <v>55</v>
      </c>
      <c r="E415" s="47">
        <f t="shared" si="29"/>
        <v>0</v>
      </c>
      <c r="F415" s="47">
        <v>0</v>
      </c>
      <c r="G415" s="47"/>
      <c r="H415" s="47"/>
      <c r="I415" s="18"/>
      <c r="J415" s="18"/>
      <c r="K415" s="20"/>
      <c r="L415" s="20"/>
    </row>
    <row r="416" spans="1:12" x14ac:dyDescent="0.25">
      <c r="A416" s="119" t="s">
        <v>267</v>
      </c>
      <c r="B416" s="120"/>
      <c r="C416" s="46" t="s">
        <v>248</v>
      </c>
      <c r="D416" s="46"/>
      <c r="E416" s="46">
        <f>SUM(E418:E424)</f>
        <v>732123.34</v>
      </c>
      <c r="F416" s="46">
        <f>SUM(F418:F424)</f>
        <v>731623.34</v>
      </c>
      <c r="G416" s="46">
        <f>SUM(G418:G424)</f>
        <v>628492</v>
      </c>
      <c r="H416" s="46">
        <f>SUM(H418:H424)</f>
        <v>500</v>
      </c>
      <c r="I416" s="18"/>
      <c r="J416" s="18"/>
      <c r="K416" s="20"/>
      <c r="L416" s="20"/>
    </row>
    <row r="417" spans="1:12" x14ac:dyDescent="0.25">
      <c r="A417" s="47"/>
      <c r="B417" s="108" t="s">
        <v>18</v>
      </c>
      <c r="C417" s="109"/>
      <c r="D417" s="109"/>
      <c r="E417" s="109"/>
      <c r="F417" s="109"/>
      <c r="G417" s="109"/>
      <c r="H417" s="110"/>
      <c r="I417" s="18"/>
      <c r="J417" s="18"/>
      <c r="K417" s="20"/>
      <c r="L417" s="20"/>
    </row>
    <row r="418" spans="1:12" x14ac:dyDescent="0.25">
      <c r="A418" s="111" t="s">
        <v>177</v>
      </c>
      <c r="B418" s="114" t="s">
        <v>178</v>
      </c>
      <c r="C418" s="47" t="s">
        <v>367</v>
      </c>
      <c r="D418" s="47" t="s">
        <v>54</v>
      </c>
      <c r="E418" s="47">
        <f t="shared" ref="E418:E424" si="30">SUM(F418+H418)</f>
        <v>406682</v>
      </c>
      <c r="F418" s="47">
        <v>406682</v>
      </c>
      <c r="G418" s="47">
        <v>358700</v>
      </c>
      <c r="H418" s="47"/>
      <c r="I418" s="18"/>
      <c r="J418" s="18"/>
      <c r="K418" s="20"/>
      <c r="L418" s="20"/>
    </row>
    <row r="419" spans="1:12" x14ac:dyDescent="0.25">
      <c r="A419" s="112"/>
      <c r="B419" s="115"/>
      <c r="C419" s="47" t="s">
        <v>368</v>
      </c>
      <c r="D419" s="47" t="s">
        <v>182</v>
      </c>
      <c r="E419" s="47">
        <f t="shared" si="30"/>
        <v>279402</v>
      </c>
      <c r="F419" s="47">
        <v>279402</v>
      </c>
      <c r="G419" s="47">
        <v>269792</v>
      </c>
      <c r="H419" s="47"/>
      <c r="I419" s="18"/>
      <c r="J419" s="15"/>
      <c r="K419" s="20"/>
      <c r="L419" s="20"/>
    </row>
    <row r="420" spans="1:12" x14ac:dyDescent="0.25">
      <c r="A420" s="112"/>
      <c r="B420" s="115"/>
      <c r="C420" s="47" t="s">
        <v>369</v>
      </c>
      <c r="D420" s="50" t="s">
        <v>306</v>
      </c>
      <c r="E420" s="50">
        <f t="shared" si="30"/>
        <v>0</v>
      </c>
      <c r="F420" s="50">
        <v>0</v>
      </c>
      <c r="G420" s="50"/>
      <c r="H420" s="50"/>
      <c r="I420" s="18"/>
      <c r="J420" s="15"/>
      <c r="K420" s="20"/>
      <c r="L420" s="20"/>
    </row>
    <row r="421" spans="1:12" x14ac:dyDescent="0.25">
      <c r="A421" s="112"/>
      <c r="B421" s="115"/>
      <c r="C421" s="47" t="s">
        <v>389</v>
      </c>
      <c r="D421" s="61" t="s">
        <v>307</v>
      </c>
      <c r="E421" s="61">
        <f t="shared" si="30"/>
        <v>2709.34</v>
      </c>
      <c r="F421" s="61">
        <v>2709.34</v>
      </c>
      <c r="G421" s="61"/>
      <c r="H421" s="61"/>
      <c r="I421" s="18"/>
      <c r="J421" s="18"/>
      <c r="K421" s="20"/>
      <c r="L421" s="20"/>
    </row>
    <row r="422" spans="1:12" x14ac:dyDescent="0.25">
      <c r="A422" s="113"/>
      <c r="B422" s="116"/>
      <c r="C422" s="47" t="s">
        <v>420</v>
      </c>
      <c r="D422" s="47" t="s">
        <v>56</v>
      </c>
      <c r="E422" s="47">
        <f t="shared" si="30"/>
        <v>41000</v>
      </c>
      <c r="F422" s="47">
        <v>40500</v>
      </c>
      <c r="G422" s="47"/>
      <c r="H422" s="47">
        <v>500</v>
      </c>
      <c r="I422" s="18"/>
      <c r="J422" s="18"/>
      <c r="K422" s="20"/>
      <c r="L422" s="20"/>
    </row>
    <row r="423" spans="1:12" x14ac:dyDescent="0.25">
      <c r="A423" s="128" t="s">
        <v>26</v>
      </c>
      <c r="B423" s="114" t="s">
        <v>27</v>
      </c>
      <c r="C423" s="47" t="s">
        <v>432</v>
      </c>
      <c r="D423" s="47" t="s">
        <v>54</v>
      </c>
      <c r="E423" s="47">
        <f t="shared" si="30"/>
        <v>0</v>
      </c>
      <c r="F423" s="47">
        <v>0</v>
      </c>
      <c r="G423" s="47"/>
      <c r="H423" s="47"/>
      <c r="I423" s="18"/>
      <c r="J423" s="18"/>
      <c r="K423" s="20"/>
      <c r="L423" s="20"/>
    </row>
    <row r="424" spans="1:12" ht="25.5" customHeight="1" x14ac:dyDescent="0.25">
      <c r="A424" s="129"/>
      <c r="B424" s="116"/>
      <c r="C424" s="47" t="s">
        <v>506</v>
      </c>
      <c r="D424" s="47" t="s">
        <v>55</v>
      </c>
      <c r="E424" s="47">
        <f t="shared" si="30"/>
        <v>2330</v>
      </c>
      <c r="F424" s="47">
        <v>2330</v>
      </c>
      <c r="G424" s="47"/>
      <c r="H424" s="47"/>
      <c r="I424" s="18"/>
      <c r="J424" s="18"/>
      <c r="K424" s="20"/>
      <c r="L424" s="20"/>
    </row>
    <row r="425" spans="1:12" x14ac:dyDescent="0.25">
      <c r="A425" s="119" t="s">
        <v>272</v>
      </c>
      <c r="B425" s="120"/>
      <c r="C425" s="46" t="s">
        <v>250</v>
      </c>
      <c r="D425" s="46"/>
      <c r="E425" s="46">
        <f>SUM(E427:E432)</f>
        <v>846476.32</v>
      </c>
      <c r="F425" s="46">
        <f>SUM(F427:F432)</f>
        <v>845476.32</v>
      </c>
      <c r="G425" s="46">
        <f>SUM(G427:G432)</f>
        <v>705991</v>
      </c>
      <c r="H425" s="46">
        <f>SUM(H427:H432)</f>
        <v>1000</v>
      </c>
      <c r="I425" s="20"/>
      <c r="J425" s="20"/>
      <c r="K425" s="20"/>
      <c r="L425" s="20"/>
    </row>
    <row r="426" spans="1:12" x14ac:dyDescent="0.25">
      <c r="A426" s="47"/>
      <c r="B426" s="108" t="s">
        <v>18</v>
      </c>
      <c r="C426" s="109"/>
      <c r="D426" s="109"/>
      <c r="E426" s="109"/>
      <c r="F426" s="109"/>
      <c r="G426" s="109"/>
      <c r="H426" s="110"/>
      <c r="I426" s="20"/>
      <c r="J426" s="20"/>
      <c r="K426" s="20"/>
      <c r="L426" s="20"/>
    </row>
    <row r="427" spans="1:12" x14ac:dyDescent="0.25">
      <c r="A427" s="111" t="s">
        <v>177</v>
      </c>
      <c r="B427" s="114" t="s">
        <v>178</v>
      </c>
      <c r="C427" s="47" t="s">
        <v>249</v>
      </c>
      <c r="D427" s="47" t="s">
        <v>54</v>
      </c>
      <c r="E427" s="47">
        <f t="shared" ref="E427:E432" si="31">SUM(F427+H427)</f>
        <v>400367</v>
      </c>
      <c r="F427" s="47">
        <v>400367</v>
      </c>
      <c r="G427" s="47">
        <v>357600</v>
      </c>
      <c r="H427" s="47"/>
      <c r="I427" s="20"/>
      <c r="J427" s="20"/>
      <c r="K427" s="20"/>
      <c r="L427" s="20"/>
    </row>
    <row r="428" spans="1:12" x14ac:dyDescent="0.25">
      <c r="A428" s="112"/>
      <c r="B428" s="115"/>
      <c r="C428" s="47" t="s">
        <v>349</v>
      </c>
      <c r="D428" s="47" t="s">
        <v>182</v>
      </c>
      <c r="E428" s="47">
        <f t="shared" si="31"/>
        <v>362826</v>
      </c>
      <c r="F428" s="47">
        <v>362826</v>
      </c>
      <c r="G428" s="47">
        <v>348391</v>
      </c>
      <c r="H428" s="47"/>
      <c r="I428" s="18"/>
      <c r="J428" s="20"/>
      <c r="K428" s="20"/>
      <c r="L428" s="20"/>
    </row>
    <row r="429" spans="1:12" x14ac:dyDescent="0.25">
      <c r="A429" s="112"/>
      <c r="B429" s="115"/>
      <c r="C429" s="47" t="s">
        <v>251</v>
      </c>
      <c r="D429" s="50" t="s">
        <v>306</v>
      </c>
      <c r="E429" s="50">
        <f t="shared" si="31"/>
        <v>0</v>
      </c>
      <c r="F429" s="50">
        <v>0</v>
      </c>
      <c r="G429" s="50"/>
      <c r="H429" s="50"/>
      <c r="I429" s="18"/>
      <c r="J429" s="20"/>
      <c r="K429" s="20"/>
      <c r="L429" s="20"/>
    </row>
    <row r="430" spans="1:12" x14ac:dyDescent="0.25">
      <c r="A430" s="112"/>
      <c r="B430" s="115"/>
      <c r="C430" s="47" t="s">
        <v>252</v>
      </c>
      <c r="D430" s="61" t="s">
        <v>307</v>
      </c>
      <c r="E430" s="61">
        <f t="shared" si="31"/>
        <v>13283.32</v>
      </c>
      <c r="F430" s="61">
        <v>13283.32</v>
      </c>
      <c r="G430" s="61"/>
      <c r="H430" s="61"/>
      <c r="I430" s="18"/>
      <c r="J430" s="20"/>
      <c r="K430" s="20"/>
      <c r="L430" s="20"/>
    </row>
    <row r="431" spans="1:12" x14ac:dyDescent="0.25">
      <c r="A431" s="113"/>
      <c r="B431" s="116"/>
      <c r="C431" s="47" t="s">
        <v>390</v>
      </c>
      <c r="D431" s="47" t="s">
        <v>56</v>
      </c>
      <c r="E431" s="47">
        <f t="shared" si="31"/>
        <v>70000</v>
      </c>
      <c r="F431" s="47">
        <v>69000</v>
      </c>
      <c r="G431" s="47"/>
      <c r="H431" s="47">
        <v>1000</v>
      </c>
      <c r="I431" s="18"/>
      <c r="J431" s="20"/>
      <c r="K431" s="20"/>
      <c r="L431" s="20"/>
    </row>
    <row r="432" spans="1:12" ht="26.25" customHeight="1" x14ac:dyDescent="0.25">
      <c r="A432" s="48" t="s">
        <v>26</v>
      </c>
      <c r="B432" s="70" t="s">
        <v>27</v>
      </c>
      <c r="C432" s="47" t="s">
        <v>421</v>
      </c>
      <c r="D432" s="47" t="s">
        <v>55</v>
      </c>
      <c r="E432" s="47">
        <f t="shared" si="31"/>
        <v>0</v>
      </c>
      <c r="F432" s="47">
        <v>0</v>
      </c>
      <c r="G432" s="47"/>
      <c r="H432" s="47"/>
      <c r="I432" s="18"/>
      <c r="J432" s="20"/>
      <c r="K432" s="20"/>
      <c r="L432" s="20"/>
    </row>
    <row r="433" spans="1:12" x14ac:dyDescent="0.25">
      <c r="A433" s="119" t="s">
        <v>273</v>
      </c>
      <c r="B433" s="120"/>
      <c r="C433" s="46" t="s">
        <v>327</v>
      </c>
      <c r="D433" s="46"/>
      <c r="E433" s="46">
        <f>SUM(E435:E442)</f>
        <v>1073425.1600000001</v>
      </c>
      <c r="F433" s="46">
        <f>SUM(F435:F442)</f>
        <v>1069425.1600000001</v>
      </c>
      <c r="G433" s="46">
        <f>SUM(G435:G442)</f>
        <v>866938</v>
      </c>
      <c r="H433" s="46">
        <f>SUM(H435:H442)</f>
        <v>4000</v>
      </c>
      <c r="I433" s="18"/>
      <c r="J433" s="20"/>
      <c r="K433" s="20"/>
      <c r="L433" s="20"/>
    </row>
    <row r="434" spans="1:12" x14ac:dyDescent="0.25">
      <c r="A434" s="47"/>
      <c r="B434" s="178" t="s">
        <v>18</v>
      </c>
      <c r="C434" s="179"/>
      <c r="D434" s="179"/>
      <c r="E434" s="179"/>
      <c r="F434" s="179"/>
      <c r="G434" s="179"/>
      <c r="H434" s="180"/>
      <c r="I434" s="18"/>
      <c r="J434" s="20"/>
      <c r="K434" s="20"/>
      <c r="L434" s="20"/>
    </row>
    <row r="435" spans="1:12" x14ac:dyDescent="0.25">
      <c r="A435" s="111" t="s">
        <v>177</v>
      </c>
      <c r="B435" s="114" t="s">
        <v>178</v>
      </c>
      <c r="C435" s="47" t="s">
        <v>328</v>
      </c>
      <c r="D435" s="47" t="s">
        <v>54</v>
      </c>
      <c r="E435" s="47">
        <f t="shared" ref="E435:E442" si="32">SUM(F435+H435)</f>
        <v>453245</v>
      </c>
      <c r="F435" s="47">
        <v>453245</v>
      </c>
      <c r="G435" s="47">
        <v>363500</v>
      </c>
      <c r="H435" s="47"/>
      <c r="I435" s="18"/>
      <c r="J435" s="20"/>
      <c r="K435" s="20"/>
      <c r="L435" s="20"/>
    </row>
    <row r="436" spans="1:12" s="20" customFormat="1" x14ac:dyDescent="0.25">
      <c r="A436" s="112"/>
      <c r="B436" s="115"/>
      <c r="C436" s="47" t="s">
        <v>329</v>
      </c>
      <c r="D436" s="47" t="s">
        <v>55</v>
      </c>
      <c r="E436" s="47">
        <f t="shared" si="32"/>
        <v>4488</v>
      </c>
      <c r="F436" s="47">
        <v>4488</v>
      </c>
      <c r="G436" s="47">
        <v>520</v>
      </c>
      <c r="H436" s="47"/>
    </row>
    <row r="437" spans="1:12" x14ac:dyDescent="0.25">
      <c r="A437" s="112"/>
      <c r="B437" s="115"/>
      <c r="C437" s="47" t="s">
        <v>330</v>
      </c>
      <c r="D437" s="47" t="s">
        <v>182</v>
      </c>
      <c r="E437" s="47">
        <f t="shared" si="32"/>
        <v>520579</v>
      </c>
      <c r="F437" s="47">
        <v>520579</v>
      </c>
      <c r="G437" s="47">
        <v>502918</v>
      </c>
      <c r="H437" s="47"/>
      <c r="I437" s="18"/>
      <c r="J437" s="20"/>
      <c r="K437" s="20"/>
      <c r="L437" s="20"/>
    </row>
    <row r="438" spans="1:12" x14ac:dyDescent="0.25">
      <c r="A438" s="112"/>
      <c r="B438" s="115"/>
      <c r="C438" s="47" t="s">
        <v>370</v>
      </c>
      <c r="D438" s="50" t="s">
        <v>306</v>
      </c>
      <c r="E438" s="50">
        <f t="shared" si="32"/>
        <v>9000</v>
      </c>
      <c r="F438" s="50">
        <v>9000</v>
      </c>
      <c r="G438" s="50"/>
      <c r="H438" s="50"/>
      <c r="I438" s="18"/>
      <c r="J438" s="20"/>
      <c r="K438" s="20"/>
      <c r="L438" s="20"/>
    </row>
    <row r="439" spans="1:12" x14ac:dyDescent="0.25">
      <c r="A439" s="112"/>
      <c r="B439" s="115"/>
      <c r="C439" s="47" t="s">
        <v>371</v>
      </c>
      <c r="D439" s="61" t="s">
        <v>307</v>
      </c>
      <c r="E439" s="61">
        <f t="shared" si="32"/>
        <v>2713.16</v>
      </c>
      <c r="F439" s="61">
        <v>2713.16</v>
      </c>
      <c r="G439" s="61"/>
      <c r="H439" s="61"/>
      <c r="I439" s="18"/>
      <c r="J439" s="20"/>
      <c r="K439" s="20"/>
      <c r="L439" s="20"/>
    </row>
    <row r="440" spans="1:12" x14ac:dyDescent="0.25">
      <c r="A440" s="113"/>
      <c r="B440" s="116"/>
      <c r="C440" s="47" t="s">
        <v>422</v>
      </c>
      <c r="D440" s="47" t="s">
        <v>56</v>
      </c>
      <c r="E440" s="47">
        <f t="shared" si="32"/>
        <v>27000</v>
      </c>
      <c r="F440" s="47">
        <v>23000</v>
      </c>
      <c r="G440" s="47"/>
      <c r="H440" s="47">
        <v>4000</v>
      </c>
      <c r="I440" s="18"/>
      <c r="J440" s="20"/>
      <c r="K440" s="20"/>
      <c r="L440" s="20"/>
    </row>
    <row r="441" spans="1:12" x14ac:dyDescent="0.25">
      <c r="A441" s="128" t="s">
        <v>26</v>
      </c>
      <c r="B441" s="114" t="s">
        <v>27</v>
      </c>
      <c r="C441" s="47" t="s">
        <v>507</v>
      </c>
      <c r="D441" s="47" t="s">
        <v>54</v>
      </c>
      <c r="E441" s="47">
        <f t="shared" si="32"/>
        <v>11400</v>
      </c>
      <c r="F441" s="47">
        <v>11400</v>
      </c>
      <c r="G441" s="47"/>
      <c r="H441" s="47"/>
      <c r="I441" s="18"/>
      <c r="J441" s="20"/>
      <c r="K441" s="20"/>
      <c r="L441" s="20"/>
    </row>
    <row r="442" spans="1:12" ht="31.5" customHeight="1" x14ac:dyDescent="0.25">
      <c r="A442" s="129"/>
      <c r="B442" s="116"/>
      <c r="C442" s="47" t="s">
        <v>518</v>
      </c>
      <c r="D442" s="47" t="s">
        <v>55</v>
      </c>
      <c r="E442" s="47">
        <f t="shared" si="32"/>
        <v>45000</v>
      </c>
      <c r="F442" s="47">
        <v>45000</v>
      </c>
      <c r="G442" s="47"/>
      <c r="H442" s="47"/>
      <c r="I442" s="18"/>
      <c r="J442" s="20"/>
      <c r="K442" s="20"/>
      <c r="L442" s="20"/>
    </row>
    <row r="443" spans="1:12" x14ac:dyDescent="0.25">
      <c r="A443" s="119" t="s">
        <v>274</v>
      </c>
      <c r="B443" s="120"/>
      <c r="C443" s="46" t="s">
        <v>254</v>
      </c>
      <c r="D443" s="46"/>
      <c r="E443" s="46">
        <f>SUM(E445:E451)</f>
        <v>885848.66</v>
      </c>
      <c r="F443" s="46">
        <f>SUM(F445:F451)</f>
        <v>885848.66</v>
      </c>
      <c r="G443" s="46">
        <f>SUM(G445:G451)</f>
        <v>710454</v>
      </c>
      <c r="H443" s="46">
        <f>SUM(H445:H451)</f>
        <v>0</v>
      </c>
      <c r="I443" s="18"/>
      <c r="J443" s="20"/>
      <c r="K443" s="20"/>
      <c r="L443" s="20"/>
    </row>
    <row r="444" spans="1:12" ht="28.5" customHeight="1" x14ac:dyDescent="0.25">
      <c r="A444" s="47"/>
      <c r="B444" s="178" t="s">
        <v>18</v>
      </c>
      <c r="C444" s="179"/>
      <c r="D444" s="179"/>
      <c r="E444" s="179"/>
      <c r="F444" s="179"/>
      <c r="G444" s="179"/>
      <c r="H444" s="180"/>
      <c r="I444" s="18"/>
      <c r="J444" s="20"/>
      <c r="K444" s="20"/>
      <c r="L444" s="20"/>
    </row>
    <row r="445" spans="1:12" ht="15" customHeight="1" x14ac:dyDescent="0.25">
      <c r="A445" s="111" t="s">
        <v>177</v>
      </c>
      <c r="B445" s="114" t="s">
        <v>178</v>
      </c>
      <c r="C445" s="47" t="s">
        <v>255</v>
      </c>
      <c r="D445" s="47" t="s">
        <v>54</v>
      </c>
      <c r="E445" s="47">
        <f t="shared" ref="E445:E451" si="33">SUM(F445+H445)</f>
        <v>454205</v>
      </c>
      <c r="F445" s="47">
        <v>454205</v>
      </c>
      <c r="G445" s="47">
        <v>392300</v>
      </c>
      <c r="H445" s="47"/>
      <c r="I445" s="18"/>
      <c r="J445" s="20"/>
      <c r="K445" s="20"/>
      <c r="L445" s="20"/>
    </row>
    <row r="446" spans="1:12" x14ac:dyDescent="0.25">
      <c r="A446" s="112"/>
      <c r="B446" s="115"/>
      <c r="C446" s="47" t="s">
        <v>350</v>
      </c>
      <c r="D446" s="47" t="s">
        <v>182</v>
      </c>
      <c r="E446" s="47">
        <f t="shared" si="33"/>
        <v>331039</v>
      </c>
      <c r="F446" s="47">
        <v>331039</v>
      </c>
      <c r="G446" s="47">
        <v>318154</v>
      </c>
      <c r="H446" s="47"/>
      <c r="I446" s="18"/>
      <c r="J446" s="20"/>
      <c r="K446" s="20"/>
      <c r="L446" s="20"/>
    </row>
    <row r="447" spans="1:12" x14ac:dyDescent="0.25">
      <c r="A447" s="112"/>
      <c r="B447" s="115"/>
      <c r="C447" s="47" t="s">
        <v>290</v>
      </c>
      <c r="D447" s="50" t="s">
        <v>306</v>
      </c>
      <c r="E447" s="50">
        <f t="shared" si="33"/>
        <v>20000</v>
      </c>
      <c r="F447" s="50">
        <v>20000</v>
      </c>
      <c r="G447" s="50"/>
      <c r="H447" s="50"/>
      <c r="I447" s="18"/>
      <c r="J447" s="20"/>
      <c r="K447" s="20"/>
      <c r="L447" s="20"/>
    </row>
    <row r="448" spans="1:12" ht="18.75" customHeight="1" x14ac:dyDescent="0.25">
      <c r="A448" s="112"/>
      <c r="B448" s="115"/>
      <c r="C448" s="47" t="s">
        <v>331</v>
      </c>
      <c r="D448" s="61" t="s">
        <v>307</v>
      </c>
      <c r="E448" s="61">
        <f t="shared" si="33"/>
        <v>4724.66</v>
      </c>
      <c r="F448" s="61">
        <v>4724.66</v>
      </c>
      <c r="G448" s="61"/>
      <c r="H448" s="61"/>
      <c r="I448" s="18"/>
      <c r="J448" s="20"/>
      <c r="K448" s="20"/>
      <c r="L448" s="20"/>
    </row>
    <row r="449" spans="1:12" ht="17.25" customHeight="1" x14ac:dyDescent="0.25">
      <c r="A449" s="112"/>
      <c r="B449" s="115"/>
      <c r="C449" s="47" t="s">
        <v>372</v>
      </c>
      <c r="D449" s="47" t="s">
        <v>56</v>
      </c>
      <c r="E449" s="47">
        <f t="shared" si="33"/>
        <v>58000</v>
      </c>
      <c r="F449" s="47">
        <v>58000</v>
      </c>
      <c r="G449" s="47"/>
      <c r="H449" s="47"/>
      <c r="I449" s="18"/>
      <c r="J449" s="20"/>
      <c r="K449" s="20"/>
      <c r="L449" s="20"/>
    </row>
    <row r="450" spans="1:12" ht="17.25" customHeight="1" x14ac:dyDescent="0.25">
      <c r="A450" s="128" t="s">
        <v>26</v>
      </c>
      <c r="B450" s="114" t="s">
        <v>27</v>
      </c>
      <c r="C450" s="47" t="s">
        <v>449</v>
      </c>
      <c r="D450" s="47" t="s">
        <v>54</v>
      </c>
      <c r="E450" s="47">
        <f t="shared" si="33"/>
        <v>1900</v>
      </c>
      <c r="F450" s="47">
        <v>1900</v>
      </c>
      <c r="G450" s="47"/>
      <c r="H450" s="47"/>
      <c r="I450" s="18"/>
      <c r="J450" s="20"/>
      <c r="K450" s="20"/>
      <c r="L450" s="20"/>
    </row>
    <row r="451" spans="1:12" ht="18" customHeight="1" x14ac:dyDescent="0.25">
      <c r="A451" s="129"/>
      <c r="B451" s="116"/>
      <c r="C451" s="47" t="s">
        <v>508</v>
      </c>
      <c r="D451" s="47" t="s">
        <v>55</v>
      </c>
      <c r="E451" s="47">
        <f t="shared" si="33"/>
        <v>15980</v>
      </c>
      <c r="F451" s="47">
        <v>15980</v>
      </c>
      <c r="G451" s="47"/>
      <c r="H451" s="47"/>
      <c r="I451" s="18"/>
      <c r="J451" s="20"/>
      <c r="K451" s="20"/>
      <c r="L451" s="20"/>
    </row>
    <row r="452" spans="1:12" x14ac:dyDescent="0.25">
      <c r="A452" s="157" t="s">
        <v>282</v>
      </c>
      <c r="B452" s="158"/>
      <c r="C452" s="46" t="s">
        <v>257</v>
      </c>
      <c r="D452" s="46"/>
      <c r="E452" s="46">
        <f>SUM(E454:E461)</f>
        <v>237742.79</v>
      </c>
      <c r="F452" s="46">
        <f>SUM(F454:F461)</f>
        <v>237742.79</v>
      </c>
      <c r="G452" s="46">
        <f>SUM(G454:G461)</f>
        <v>199202.16</v>
      </c>
      <c r="H452" s="46">
        <f>SUM(H454:H461)</f>
        <v>0</v>
      </c>
      <c r="I452" s="18"/>
      <c r="J452" s="20"/>
      <c r="K452" s="20"/>
      <c r="L452" s="20"/>
    </row>
    <row r="453" spans="1:12" ht="16.5" customHeight="1" x14ac:dyDescent="0.25">
      <c r="A453" s="47"/>
      <c r="B453" s="178" t="s">
        <v>18</v>
      </c>
      <c r="C453" s="179"/>
      <c r="D453" s="179"/>
      <c r="E453" s="179"/>
      <c r="F453" s="179"/>
      <c r="G453" s="179"/>
      <c r="H453" s="180"/>
      <c r="I453" s="18"/>
      <c r="J453" s="20"/>
      <c r="K453" s="20"/>
      <c r="L453" s="20"/>
    </row>
    <row r="454" spans="1:12" ht="25.5" customHeight="1" x14ac:dyDescent="0.25">
      <c r="A454" s="111" t="s">
        <v>177</v>
      </c>
      <c r="B454" s="114" t="s">
        <v>178</v>
      </c>
      <c r="C454" s="47" t="s">
        <v>258</v>
      </c>
      <c r="D454" s="47" t="s">
        <v>54</v>
      </c>
      <c r="E454" s="47">
        <f t="shared" ref="E454:E461" si="34">SUM(F454+H454)</f>
        <v>159494</v>
      </c>
      <c r="F454" s="47">
        <v>159494</v>
      </c>
      <c r="G454" s="47">
        <v>138995.84</v>
      </c>
      <c r="H454" s="47"/>
      <c r="I454" s="18"/>
      <c r="J454" s="20"/>
      <c r="K454" s="20"/>
      <c r="L454" s="20"/>
    </row>
    <row r="455" spans="1:12" ht="18" customHeight="1" x14ac:dyDescent="0.25">
      <c r="A455" s="112"/>
      <c r="B455" s="115"/>
      <c r="C455" s="47" t="s">
        <v>259</v>
      </c>
      <c r="D455" s="47" t="s">
        <v>182</v>
      </c>
      <c r="E455" s="47">
        <f t="shared" si="34"/>
        <v>61891</v>
      </c>
      <c r="F455" s="47">
        <v>61891</v>
      </c>
      <c r="G455" s="47">
        <v>59952</v>
      </c>
      <c r="H455" s="47"/>
      <c r="I455" s="18"/>
      <c r="J455" s="20"/>
      <c r="K455" s="20"/>
      <c r="L455" s="20"/>
    </row>
    <row r="456" spans="1:12" ht="15" customHeight="1" x14ac:dyDescent="0.25">
      <c r="A456" s="112"/>
      <c r="B456" s="115"/>
      <c r="C456" s="47" t="s">
        <v>260</v>
      </c>
      <c r="D456" s="50" t="s">
        <v>306</v>
      </c>
      <c r="E456" s="50">
        <f t="shared" si="34"/>
        <v>8500</v>
      </c>
      <c r="F456" s="50">
        <v>8500</v>
      </c>
      <c r="G456" s="50"/>
      <c r="H456" s="50"/>
      <c r="I456" s="18"/>
      <c r="J456" s="20"/>
      <c r="K456" s="20"/>
      <c r="L456" s="20"/>
    </row>
    <row r="457" spans="1:12" ht="15" customHeight="1" x14ac:dyDescent="0.25">
      <c r="A457" s="112"/>
      <c r="B457" s="115"/>
      <c r="C457" s="47" t="s">
        <v>304</v>
      </c>
      <c r="D457" s="61" t="s">
        <v>307</v>
      </c>
      <c r="E457" s="61">
        <f t="shared" si="34"/>
        <v>789.79</v>
      </c>
      <c r="F457" s="61">
        <v>789.79</v>
      </c>
      <c r="G457" s="61"/>
      <c r="H457" s="61"/>
      <c r="I457" s="18"/>
      <c r="J457" s="20"/>
      <c r="K457" s="20"/>
      <c r="L457" s="20"/>
    </row>
    <row r="458" spans="1:12" ht="15" customHeight="1" x14ac:dyDescent="0.25">
      <c r="A458" s="113"/>
      <c r="B458" s="116"/>
      <c r="C458" s="47" t="s">
        <v>311</v>
      </c>
      <c r="D458" s="47" t="s">
        <v>56</v>
      </c>
      <c r="E458" s="47">
        <f t="shared" si="34"/>
        <v>6140</v>
      </c>
      <c r="F458" s="47">
        <v>6140</v>
      </c>
      <c r="G458" s="47"/>
      <c r="H458" s="47"/>
      <c r="I458" s="20"/>
      <c r="J458" s="20"/>
      <c r="K458" s="20"/>
      <c r="L458" s="20"/>
    </row>
    <row r="459" spans="1:12" ht="22.5" customHeight="1" x14ac:dyDescent="0.25">
      <c r="A459" s="48" t="s">
        <v>26</v>
      </c>
      <c r="B459" s="70" t="s">
        <v>27</v>
      </c>
      <c r="C459" s="47" t="s">
        <v>423</v>
      </c>
      <c r="D459" s="47" t="s">
        <v>55</v>
      </c>
      <c r="E459" s="47">
        <f t="shared" si="34"/>
        <v>670</v>
      </c>
      <c r="F459" s="47">
        <v>670</v>
      </c>
      <c r="G459" s="47"/>
      <c r="H459" s="47"/>
      <c r="I459" s="20"/>
      <c r="J459" s="20"/>
      <c r="K459" s="20"/>
      <c r="L459" s="20"/>
    </row>
    <row r="460" spans="1:12" s="20" customFormat="1" ht="20.25" customHeight="1" x14ac:dyDescent="0.25">
      <c r="A460" s="126" t="s">
        <v>30</v>
      </c>
      <c r="B460" s="114" t="s">
        <v>287</v>
      </c>
      <c r="C460" s="47" t="s">
        <v>450</v>
      </c>
      <c r="D460" s="47" t="s">
        <v>54</v>
      </c>
      <c r="E460" s="47">
        <f t="shared" si="34"/>
        <v>129</v>
      </c>
      <c r="F460" s="47">
        <v>129</v>
      </c>
      <c r="G460" s="47">
        <v>127.16</v>
      </c>
      <c r="H460" s="47"/>
    </row>
    <row r="461" spans="1:12" s="20" customFormat="1" ht="27" customHeight="1" x14ac:dyDescent="0.25">
      <c r="A461" s="127"/>
      <c r="B461" s="116"/>
      <c r="C461" s="47" t="s">
        <v>473</v>
      </c>
      <c r="D461" s="47" t="s">
        <v>55</v>
      </c>
      <c r="E461" s="47">
        <f t="shared" si="34"/>
        <v>129</v>
      </c>
      <c r="F461" s="47">
        <v>129</v>
      </c>
      <c r="G461" s="47">
        <v>127.16</v>
      </c>
      <c r="H461" s="47"/>
    </row>
    <row r="462" spans="1:12" ht="34.5" customHeight="1" x14ac:dyDescent="0.25">
      <c r="A462" s="157" t="s">
        <v>275</v>
      </c>
      <c r="B462" s="158"/>
      <c r="C462" s="46" t="s">
        <v>262</v>
      </c>
      <c r="D462" s="46"/>
      <c r="E462" s="46">
        <f>SUM(E464:E471)</f>
        <v>160783.34</v>
      </c>
      <c r="F462" s="46">
        <f>SUM(F464:F471)</f>
        <v>159783.34</v>
      </c>
      <c r="G462" s="46">
        <f>SUM(G464:G471)</f>
        <v>129232.69</v>
      </c>
      <c r="H462" s="46">
        <f>SUM(H464:H471)</f>
        <v>1000</v>
      </c>
      <c r="I462" s="20"/>
      <c r="J462" s="20"/>
      <c r="K462" s="20"/>
      <c r="L462" s="20"/>
    </row>
    <row r="463" spans="1:12" ht="21" customHeight="1" x14ac:dyDescent="0.25">
      <c r="A463" s="47"/>
      <c r="B463" s="178" t="s">
        <v>18</v>
      </c>
      <c r="C463" s="179"/>
      <c r="D463" s="179"/>
      <c r="E463" s="179"/>
      <c r="F463" s="179"/>
      <c r="G463" s="179"/>
      <c r="H463" s="180"/>
      <c r="I463" s="20"/>
      <c r="J463" s="20"/>
      <c r="K463" s="20"/>
      <c r="L463" s="20"/>
    </row>
    <row r="464" spans="1:12" ht="15.75" customHeight="1" x14ac:dyDescent="0.25">
      <c r="A464" s="111" t="s">
        <v>177</v>
      </c>
      <c r="B464" s="114" t="s">
        <v>178</v>
      </c>
      <c r="C464" s="47" t="s">
        <v>263</v>
      </c>
      <c r="D464" s="47" t="s">
        <v>54</v>
      </c>
      <c r="E464" s="47">
        <f t="shared" ref="E464:E471" si="35">SUM(F464+H464)</f>
        <v>134273.5</v>
      </c>
      <c r="F464" s="47">
        <v>134273.5</v>
      </c>
      <c r="G464" s="47">
        <v>109806.31</v>
      </c>
      <c r="H464" s="47"/>
      <c r="I464" s="20"/>
      <c r="J464" s="20"/>
      <c r="K464" s="20"/>
      <c r="L464" s="20"/>
    </row>
    <row r="465" spans="1:12" ht="20.25" customHeight="1" x14ac:dyDescent="0.25">
      <c r="A465" s="112"/>
      <c r="B465" s="115"/>
      <c r="C465" s="47" t="s">
        <v>264</v>
      </c>
      <c r="D465" s="47" t="s">
        <v>182</v>
      </c>
      <c r="E465" s="47">
        <f t="shared" si="35"/>
        <v>19748</v>
      </c>
      <c r="F465" s="47">
        <v>19748</v>
      </c>
      <c r="G465" s="47">
        <v>19045</v>
      </c>
      <c r="H465" s="47"/>
      <c r="I465" s="18"/>
      <c r="J465" s="20"/>
      <c r="K465" s="20"/>
      <c r="L465" s="20"/>
    </row>
    <row r="466" spans="1:12" ht="19.5" customHeight="1" x14ac:dyDescent="0.25">
      <c r="A466" s="112"/>
      <c r="B466" s="115"/>
      <c r="C466" s="47" t="s">
        <v>265</v>
      </c>
      <c r="D466" s="61" t="s">
        <v>307</v>
      </c>
      <c r="E466" s="61">
        <f t="shared" si="35"/>
        <v>544.84</v>
      </c>
      <c r="F466" s="61">
        <v>544.84</v>
      </c>
      <c r="G466" s="61"/>
      <c r="H466" s="61"/>
      <c r="I466" s="20"/>
      <c r="J466" s="20"/>
      <c r="K466" s="20"/>
      <c r="L466" s="20"/>
    </row>
    <row r="467" spans="1:12" x14ac:dyDescent="0.25">
      <c r="A467" s="113"/>
      <c r="B467" s="116"/>
      <c r="C467" s="47" t="s">
        <v>266</v>
      </c>
      <c r="D467" s="47" t="s">
        <v>56</v>
      </c>
      <c r="E467" s="47">
        <f t="shared" si="35"/>
        <v>4700</v>
      </c>
      <c r="F467" s="47">
        <v>3700</v>
      </c>
      <c r="G467" s="47"/>
      <c r="H467" s="47">
        <v>1000</v>
      </c>
      <c r="I467" s="25"/>
      <c r="J467" s="20"/>
      <c r="K467" s="20"/>
      <c r="L467" s="20"/>
    </row>
    <row r="468" spans="1:12" x14ac:dyDescent="0.25">
      <c r="A468" s="128" t="s">
        <v>26</v>
      </c>
      <c r="B468" s="114" t="s">
        <v>27</v>
      </c>
      <c r="C468" s="47" t="s">
        <v>305</v>
      </c>
      <c r="D468" s="47" t="s">
        <v>54</v>
      </c>
      <c r="E468" s="47">
        <f t="shared" si="35"/>
        <v>130</v>
      </c>
      <c r="F468" s="47">
        <v>130</v>
      </c>
      <c r="G468" s="47"/>
      <c r="H468" s="47"/>
      <c r="I468" s="25"/>
      <c r="J468" s="20"/>
      <c r="K468" s="20"/>
      <c r="L468" s="20"/>
    </row>
    <row r="469" spans="1:12" ht="24" customHeight="1" x14ac:dyDescent="0.25">
      <c r="A469" s="129"/>
      <c r="B469" s="116"/>
      <c r="C469" s="47" t="s">
        <v>424</v>
      </c>
      <c r="D469" s="47" t="s">
        <v>55</v>
      </c>
      <c r="E469" s="47">
        <f t="shared" si="35"/>
        <v>1000</v>
      </c>
      <c r="F469" s="47">
        <v>1000</v>
      </c>
      <c r="G469" s="47"/>
      <c r="H469" s="47"/>
      <c r="I469" s="26"/>
      <c r="J469" s="20"/>
      <c r="K469" s="20"/>
      <c r="L469" s="20"/>
    </row>
    <row r="470" spans="1:12" s="20" customFormat="1" ht="24" customHeight="1" x14ac:dyDescent="0.25">
      <c r="A470" s="111" t="s">
        <v>30</v>
      </c>
      <c r="B470" s="114" t="s">
        <v>287</v>
      </c>
      <c r="C470" s="47" t="s">
        <v>495</v>
      </c>
      <c r="D470" s="47" t="s">
        <v>54</v>
      </c>
      <c r="E470" s="47">
        <f t="shared" si="35"/>
        <v>193.5</v>
      </c>
      <c r="F470" s="47">
        <v>193.5</v>
      </c>
      <c r="G470" s="47">
        <v>190.69</v>
      </c>
      <c r="H470" s="47"/>
      <c r="I470" s="26"/>
    </row>
    <row r="471" spans="1:12" s="20" customFormat="1" ht="24" customHeight="1" x14ac:dyDescent="0.25">
      <c r="A471" s="113"/>
      <c r="B471" s="116"/>
      <c r="C471" s="47" t="s">
        <v>496</v>
      </c>
      <c r="D471" s="47" t="s">
        <v>55</v>
      </c>
      <c r="E471" s="47">
        <f t="shared" si="35"/>
        <v>193.5</v>
      </c>
      <c r="F471" s="47">
        <v>193.5</v>
      </c>
      <c r="G471" s="47">
        <v>190.69</v>
      </c>
      <c r="H471" s="47"/>
      <c r="I471" s="26"/>
    </row>
    <row r="472" spans="1:12" ht="25.5" customHeight="1" x14ac:dyDescent="0.25">
      <c r="A472" s="183" t="s">
        <v>313</v>
      </c>
      <c r="B472" s="184"/>
      <c r="C472" s="46" t="s">
        <v>509</v>
      </c>
      <c r="D472" s="56"/>
      <c r="E472" s="46">
        <f>SUM(E474:E477)</f>
        <v>330875.5</v>
      </c>
      <c r="F472" s="46">
        <f>SUM(F474:F477)</f>
        <v>318875.5</v>
      </c>
      <c r="G472" s="46">
        <f>SUM(G474:G477)</f>
        <v>253131.71</v>
      </c>
      <c r="H472" s="46">
        <f>SUM(H474:H477)</f>
        <v>12000</v>
      </c>
      <c r="I472" s="26"/>
      <c r="J472" s="20"/>
      <c r="K472" s="20"/>
      <c r="L472" s="20"/>
    </row>
    <row r="473" spans="1:12" x14ac:dyDescent="0.25">
      <c r="A473" s="48"/>
      <c r="B473" s="185" t="s">
        <v>18</v>
      </c>
      <c r="C473" s="186"/>
      <c r="D473" s="186"/>
      <c r="E473" s="186"/>
      <c r="F473" s="186"/>
      <c r="G473" s="186"/>
      <c r="H473" s="187"/>
      <c r="I473" s="26"/>
      <c r="J473" s="20"/>
      <c r="K473" s="20"/>
      <c r="L473" s="20"/>
    </row>
    <row r="474" spans="1:12" ht="23.25" customHeight="1" x14ac:dyDescent="0.25">
      <c r="A474" s="111" t="s">
        <v>30</v>
      </c>
      <c r="B474" s="114" t="s">
        <v>287</v>
      </c>
      <c r="C474" s="47" t="s">
        <v>268</v>
      </c>
      <c r="D474" s="71" t="s">
        <v>54</v>
      </c>
      <c r="E474" s="47">
        <f>SUM(F474+H474)</f>
        <v>299683</v>
      </c>
      <c r="F474" s="72">
        <v>299683</v>
      </c>
      <c r="G474" s="72">
        <v>249000</v>
      </c>
      <c r="H474" s="73"/>
      <c r="I474" s="176"/>
      <c r="J474" s="177"/>
      <c r="K474" s="20"/>
      <c r="L474" s="20"/>
    </row>
    <row r="475" spans="1:12" s="20" customFormat="1" ht="23.25" customHeight="1" x14ac:dyDescent="0.25">
      <c r="A475" s="112"/>
      <c r="B475" s="115"/>
      <c r="C475" s="47" t="s">
        <v>269</v>
      </c>
      <c r="D475" s="47" t="s">
        <v>55</v>
      </c>
      <c r="E475" s="47">
        <f>SUM(F475+H475)</f>
        <v>4192.5</v>
      </c>
      <c r="F475" s="72">
        <v>4192.5</v>
      </c>
      <c r="G475" s="72">
        <v>4131.71</v>
      </c>
      <c r="H475" s="73"/>
      <c r="I475" s="96"/>
      <c r="J475" s="97"/>
    </row>
    <row r="476" spans="1:12" ht="23.25" customHeight="1" x14ac:dyDescent="0.25">
      <c r="A476" s="112"/>
      <c r="B476" s="115"/>
      <c r="C476" s="47" t="s">
        <v>270</v>
      </c>
      <c r="D476" s="50" t="s">
        <v>306</v>
      </c>
      <c r="E476" s="50">
        <f>SUM(F476+H476)</f>
        <v>12000</v>
      </c>
      <c r="F476" s="50">
        <v>0</v>
      </c>
      <c r="G476" s="50"/>
      <c r="H476" s="50">
        <v>12000</v>
      </c>
      <c r="I476" s="30"/>
      <c r="J476" s="29"/>
      <c r="K476" s="20"/>
      <c r="L476" s="20"/>
    </row>
    <row r="477" spans="1:12" ht="28.5" customHeight="1" x14ac:dyDescent="0.25">
      <c r="A477" s="113"/>
      <c r="B477" s="116"/>
      <c r="C477" s="47" t="s">
        <v>271</v>
      </c>
      <c r="D477" s="47" t="s">
        <v>56</v>
      </c>
      <c r="E477" s="47">
        <f>SUM(F477+H477)</f>
        <v>15000</v>
      </c>
      <c r="F477" s="47">
        <v>15000</v>
      </c>
      <c r="G477" s="47"/>
      <c r="H477" s="47"/>
      <c r="I477" s="26"/>
      <c r="J477" s="20"/>
      <c r="K477" s="20"/>
      <c r="L477" s="20"/>
    </row>
    <row r="478" spans="1:12" ht="31.5" customHeight="1" x14ac:dyDescent="0.25">
      <c r="A478" s="188" t="s">
        <v>276</v>
      </c>
      <c r="B478" s="189"/>
      <c r="C478" s="189"/>
      <c r="D478" s="190"/>
      <c r="E478" s="74">
        <f>SUM(E479:E484)</f>
        <v>47301326.469999999</v>
      </c>
      <c r="F478" s="74">
        <f>SUM(F479:F484)</f>
        <v>44198345.140000001</v>
      </c>
      <c r="G478" s="74">
        <f>SUM(G479:G484)</f>
        <v>26573273.370000001</v>
      </c>
      <c r="H478" s="74">
        <f>SUM(H479:H484)</f>
        <v>3102981.33</v>
      </c>
      <c r="I478" s="15"/>
      <c r="J478" s="20"/>
      <c r="K478" s="20"/>
      <c r="L478" s="20"/>
    </row>
    <row r="479" spans="1:12" ht="23.25" customHeight="1" x14ac:dyDescent="0.25">
      <c r="A479" s="47" t="s">
        <v>14</v>
      </c>
      <c r="B479" s="47" t="s">
        <v>15</v>
      </c>
      <c r="C479" s="47"/>
      <c r="D479" s="47"/>
      <c r="E479" s="47">
        <f t="shared" ref="E479:E484" si="36">SUM(F479+H479)</f>
        <v>5036665.4500000011</v>
      </c>
      <c r="F479" s="47">
        <f>(F15+F18+F19+F20+F21+F22+F44+F45+F46+F49+F50+F60+F61+F62+F68+F69+F70+F77+F78+F79+F88+F89+F90+F100+F101+F102+F103+F104+F110+F111+F112+F121+F122+F123+F131+F132+F133+F142+F143+F144+F145+F153+F154+F155+F156+F157+F167+F168+F181+F182+F183+F184+F206)</f>
        <v>4914965.4500000011</v>
      </c>
      <c r="G479" s="47">
        <f>(G15+G18+G19+G20+G21+G22+G44+G45+G46+G49+G50+G60+G61+G62+G68+G69+G70+G77+G78+G79+G88+G89+G90+G100+G101+G102+G103+G104+G110+G111+G112+G121+G122+G123+G131+G132+G133+G142+G143+G144+G145+G153+G154+G155+G156+G157+G167+G168+G181+G182+G183+G184+G206)</f>
        <v>3087461.4999999986</v>
      </c>
      <c r="H479" s="47">
        <f>(H15+H18+H19+H20+H21+H22+H44+H45+H46+H49+H50+H60+H61+H62+H68+H69+H70+H77+H78+H79+H88+H89+H90+H100+H101+H102+H103+H104+H110+H111+H112+H121+H122+H123+H131+H132+H133+H142+H143+H144+H145+H153+H154+H155+H156+H157+H167+H168+H181+H182+H183+H184+H206)</f>
        <v>121700</v>
      </c>
      <c r="I479" s="14"/>
      <c r="J479" s="14"/>
      <c r="K479" s="14"/>
      <c r="L479" s="20"/>
    </row>
    <row r="480" spans="1:12" ht="30" customHeight="1" x14ac:dyDescent="0.25">
      <c r="A480" s="47" t="s">
        <v>177</v>
      </c>
      <c r="B480" s="75" t="s">
        <v>178</v>
      </c>
      <c r="C480" s="47"/>
      <c r="D480" s="47"/>
      <c r="E480" s="52">
        <f t="shared" si="36"/>
        <v>20354692.57</v>
      </c>
      <c r="F480" s="52">
        <f>(F23+F24+F25+F26+F203+F243+F264+F265+F266+F267+F268+F269+F275+F276+F277+F278+F279+F280+F285+F286+F287+F288+F289+F290+F295+F296+F297+F298+F299+F300+F301+F302+F307+F308+F309+F310+F311+F312+F317+F318+F319+F320+F321+F322+F323+F328+F329+F330+F331+F332+F333+F334+F339+F340+F341+F342+F343+F344+F345+F350+F351+F352+F353+F354+F355+F360+F361+F362+F363+F364+F365+F366+F367+F372+F373+F374+F375+F376+F377+F382+F383+F384+F385+F386+F387+F392+F393+F394+F395+F396+F397+F401+F402+F403+F404+F405+F406+F410+F411+F412+F413+F414+F418+F419+F420+F421+F422+F427+F428+F429+F430+F431+F435+F436+F437+F438+F439+F440+F445+F446+F447+F448+F449+F454+F455+F456+F457+F458+F464+F465+F466+F467)</f>
        <v>20090742.539999999</v>
      </c>
      <c r="G480" s="52">
        <f>(G23+G24+G25+G26+G203+G243+G264+G265+G266+G267+G268+G269+G275+G276+G277+G278+G279+G280+G285+G286+G287+G288+G289+G290+G295+G296+G297+G298+G299+G300+G301+G302+G307+G308+G309+G310+G311+G312+G317+G318+G319+G320+G321+G322+G323+G328+G329+G330+G331+G332+G333+G334+G339+G340+G341+G342+G343+G344+G345+G350+G351+G352+G353+G354+G355+G360+G361+G362+G363+G364+G365+G366+G367+G372+G373+G374+G375+G376+G377+G382+G383+G384+G385+G386+G387+G392+G393+G394+G395+G396+G397+G401+G402+G403+G404+G405+G406+G410+G411+G412+G413+G414+G418+G419+G420+G421+G422+G427+G428+G429+G430+G431+G435+G436+G437+G438+G439+G440+G445+G446+G447+G448+G449+G454+G455+G456+G457+G458+G464+G465+G466+G467)</f>
        <v>16601991.189999999</v>
      </c>
      <c r="H480" s="52">
        <f>(H23+H24+H25+H26+H203+H243+H264+H265+H266+H267+H268+H269+H275+H276+H277+H278+H279+H280+H285+H286+H287+H288+H289+H290+H295+H296+H297+H298+H299+H300+H301+H302+H307+H308+H309+H310+H311+H312+H317+H318+H319+H320+H321+H322+H323+H328+H329+H330+H331+H332+H333+H334+H339+H340+H341+H342+H343+H344+H345+H350+H351+H352+H353+H354+H355+H360+H361+H362+H363+H364+H365+H366+H367+H372+H373+H374+H375+H376+H377+H382+H383+H384+H385+H386+H387+H392+H393+H394+H395+H396+H397+H401+H402+H403+H404+H405+H406+H410+H411+H412+H413+H414+H418+H419+H420+H421+H422+H427+H428+H429+H430+H431+H435+H436+H437+H438+H439+H440+H445+H446+H447+H448+H449+H454+H455+H456+H457+H458+H464+H465+H466+H467)</f>
        <v>263950.03000000003</v>
      </c>
      <c r="I480" s="14"/>
      <c r="J480" s="14"/>
      <c r="K480" s="14"/>
      <c r="L480" s="20"/>
    </row>
    <row r="481" spans="1:12" ht="32.25" customHeight="1" x14ac:dyDescent="0.25">
      <c r="A481" s="47" t="s">
        <v>26</v>
      </c>
      <c r="B481" s="75" t="s">
        <v>27</v>
      </c>
      <c r="C481" s="47"/>
      <c r="D481" s="47"/>
      <c r="E481" s="47">
        <f t="shared" si="36"/>
        <v>8548458.5800000001</v>
      </c>
      <c r="F481" s="47">
        <f>(F27+F51+F52+F246+F247+F248+F249+F250+F253+F254+F257+F258+F259+F260+F261+F270+F271+F281+F282+F291+F292+F303+F304+F313+F314+F324+F325+F335+F336+F356+F346+F347+F357+F368+F369+F378+F379+F388+F389+F398+F407+F415+F423+F424+F432+F441+F442+F450+F451+F459+F468+F469)</f>
        <v>8522458.5800000001</v>
      </c>
      <c r="G481" s="47">
        <f>(G27+G51+G52+G246+G247+G248+G249+G250+G253+G254+G257+G258+G259+G260+G261+G270+G271+G281+G282+G291+G292+G303+G304+G313+G314+G324+G325+G335+G336+G356+G346+G347+G357+G368+G369+G378+G379+G388+G389+G398+G407+G415+G423+G424+G432+G441+G442+G450+G451+G459+G468+G469)</f>
        <v>3078522</v>
      </c>
      <c r="H481" s="47">
        <f>(H27+H51+H52+H246+H247+H248+H249+H250+H253+H254+H257+H258+H259+H260+H261+H270+H271+H281+H282+H291+H292+H303+H304+H313+H314+H324+H325+H335+H336+H356+H346+H347+H357+H368+H369+H378+H379+H388+H389+H398+H407+H415+H423+H424+H432+H441+H442+H450+H451+H459+H468+H469)</f>
        <v>26000</v>
      </c>
      <c r="I481" s="27"/>
      <c r="J481" s="14"/>
      <c r="K481" s="14"/>
      <c r="L481" s="20"/>
    </row>
    <row r="482" spans="1:12" ht="42" customHeight="1" x14ac:dyDescent="0.25">
      <c r="A482" s="47" t="s">
        <v>28</v>
      </c>
      <c r="B482" s="76" t="s">
        <v>29</v>
      </c>
      <c r="C482" s="47"/>
      <c r="D482" s="47"/>
      <c r="E482" s="47">
        <f t="shared" si="36"/>
        <v>3294064.76</v>
      </c>
      <c r="F482" s="47">
        <f>(F28+F29+F30+F31+F56+F57)</f>
        <v>966658.46</v>
      </c>
      <c r="G482" s="47">
        <f>(G28+G29+G30+G31+G56+G57)</f>
        <v>0</v>
      </c>
      <c r="H482" s="47">
        <f>(H28+H29+H30+H31+H56+H57)</f>
        <v>2327406.2999999998</v>
      </c>
      <c r="I482" s="14"/>
      <c r="J482" s="14"/>
      <c r="K482" s="14"/>
      <c r="L482" s="20"/>
    </row>
    <row r="483" spans="1:12" ht="42" customHeight="1" x14ac:dyDescent="0.25">
      <c r="A483" s="47" t="s">
        <v>30</v>
      </c>
      <c r="B483" s="77" t="s">
        <v>31</v>
      </c>
      <c r="C483" s="47"/>
      <c r="D483" s="47"/>
      <c r="E483" s="52">
        <f t="shared" si="36"/>
        <v>4257176.2799999993</v>
      </c>
      <c r="F483" s="52">
        <f>(F32+F33+F71+F80+F81+F82+F91+F92+F93+F94+F113+F114+F115+F124+F134+F135+F136+F146+F147+F158+F159+F160+F161+F169+F170+F171+F172+F173+F185+F186+F187+F199+F200+F201+F202+F207+F208+F209+F210+F211+F214+F215+F216+F217+F220+F221+F222+F223+F224+F234+F235+F236+F239+F240+F241+F242+F272+F460+F461+F470+F471+F474+F475+F476+F477)</f>
        <v>4172251.28</v>
      </c>
      <c r="G483" s="52">
        <f>(G32+G33+G71+G80+G81+G82+G91+G92+G93+G94+G113+G114+G115+G124+G134+G135+G136+G146+G147+G158+G159+G160+G161+G169+G170+G171+G172+G173+G185+G186+G187+G199+G200+G201+G202+G207+G208+G209+G210+G211+G214+G215+G216+G217+G220+G221+G222+G223+G224+G234+G235+G236+G239+G240+G241+G242+G272+G460+G461+G470+G471+G474+G475+G476+G477)</f>
        <v>2570206.4200000004</v>
      </c>
      <c r="H483" s="52">
        <f>(H32+H33+H71+H80+H81+H82+H91+H92+H93+H94+H113+H114+H115+H124+H134+H135+H136+H146+H147+H158+H159+H160+H161+H169+H170+H171+H172+H173+H185+H186+H187+H199+H200+H201+H202+H207+H208+H209+H210+H211+H214+H215+H216+H217+H220+H221+H222+H223+H224+H234+H235+H236+H239+H240+H241+H242+H272+H460+H461+H470+H471+H474+H475+H476+H477)</f>
        <v>84925</v>
      </c>
      <c r="I483" s="14"/>
      <c r="J483" s="14"/>
      <c r="K483" s="14"/>
      <c r="L483" s="20"/>
    </row>
    <row r="484" spans="1:12" ht="34.5" customHeight="1" x14ac:dyDescent="0.25">
      <c r="A484" s="47" t="s">
        <v>32</v>
      </c>
      <c r="B484" s="77" t="s">
        <v>33</v>
      </c>
      <c r="C484" s="47"/>
      <c r="D484" s="47"/>
      <c r="E484" s="47">
        <f t="shared" si="36"/>
        <v>5810268.8300000001</v>
      </c>
      <c r="F484" s="47">
        <f>(F34+F35+F36+F37+F38+F39+F40+F41+F53+F63+F64+F65+F72+F73+F74+F83+F84+F85+F95+F96+F97+F105+F106+F107+F116+F117+F118+F125+F126+F127+F128+F137+F138+F139+F148+F149+F150+F162+F163+F164+F174+F175+F176+F177+F178+F188+F189+F190+F191+F194+F195+F196+F227+F228+F229+F230+F231)</f>
        <v>5531268.8300000001</v>
      </c>
      <c r="G484" s="47">
        <f>(G34+G35+G36+G37+G38+G39+G40+G41+G53+G63+G64+G65+G72+G73+G74+G83+G84+G85+G95+G96+G97+G105+G106+G107+G116+G117+G118+G125+G126+G127+G128+G137+G138+G139+G148+G149+G150+G162+G163+G164+G174+G175+G176+G177+G178+G188+G189+G190+G191+G194+G195+G196+G227+G228+G229+G230+G231)</f>
        <v>1235092.26</v>
      </c>
      <c r="H484" s="47">
        <f>(H34+H35+H36+H37+H38+H39+H40+H41+H53+H63+H64+H65+H72+H73+H74+H83+H84+H85+H95+H96+H97+H105+H106+H107+H116+H117+H118+H125+H126+H127+H128+H137+H138+H139+H148+H149+H150+H162+H163+H164+H174+H175+H176+H177+H178+H188+H189+H190+H191+H194+H195+H196+H227+H228+H229+H230+H231)</f>
        <v>279000</v>
      </c>
      <c r="I484" s="14"/>
      <c r="J484" s="14"/>
      <c r="K484" s="14"/>
      <c r="L484" s="20"/>
    </row>
    <row r="485" spans="1:12" ht="20.25" customHeight="1" x14ac:dyDescent="0.25">
      <c r="A485" s="78"/>
      <c r="B485" s="79" t="s">
        <v>277</v>
      </c>
      <c r="C485" s="80"/>
      <c r="D485" s="80"/>
      <c r="E485" s="80">
        <f>SUM(E486:E503)</f>
        <v>47301326.469999999</v>
      </c>
      <c r="F485" s="80">
        <f>SUM(F486:F503)</f>
        <v>44198345.140000001</v>
      </c>
      <c r="G485" s="80">
        <f>SUM(G486:G503)</f>
        <v>26573273.370000001</v>
      </c>
      <c r="H485" s="80">
        <f>SUM(H486:H503)</f>
        <v>3102981.3299999996</v>
      </c>
      <c r="I485" s="20"/>
      <c r="J485" s="20"/>
      <c r="K485" s="20"/>
      <c r="L485" s="20"/>
    </row>
    <row r="486" spans="1:12" ht="21.75" customHeight="1" x14ac:dyDescent="0.25">
      <c r="A486" s="49" t="s">
        <v>54</v>
      </c>
      <c r="B486" s="81" t="s">
        <v>283</v>
      </c>
      <c r="C486" s="47"/>
      <c r="D486" s="47"/>
      <c r="E486" s="47">
        <f t="shared" ref="E486:E503" si="37">SUM(F486+H486)</f>
        <v>23788000</v>
      </c>
      <c r="F486" s="47">
        <f>(F15+F18+F23+F27+F32+F34+F46+F49+F51+F53+F56+F60+F63+F68+F71+F72+F77+F80+F83+F88+F91+F95+F100+F105+F110+F113+F116+F121+F124+F125+F131+F134+F137+F142+F146+F148+F153+F158+F162+F167+F169+F174+F181+F185+F188+F196+F199+F207+F214+F220+F227+F234+F239+F246+F253+F257+F264+F270+F272+F275+F281+F285+F291+F295+F303+F307+F313+F317+F324+F328+F335+F339+F346+F350+F356+F360+F369+F372+F378+F382+F388+F392+F398+F401+F407+F410+F418+F423+F427+F435+F441+F445+F450+F454+F460+F464+F468+F470+F474)</f>
        <v>23566700</v>
      </c>
      <c r="G486" s="47">
        <f>(G15+G18+G23+G27+G32+G34+G46+G49+G51+G53+G56+G60+G63+G68+G71+G72+G77+G80+G83+G88+G91+G95+G100+G105+G110+G113+G116+G121+G124+G125+G131+G134+G137+G142+G146+G148+G153+G158+G162+G167+G169+G174+G181+G185+G188+G196+G199+G207+G214+G220+G227+G234+G239+G246+G253+G257+G264+G270+G272+G275+G281+G285+G291+G295+G303+G307+G313+G317+G324+G328+G335+G339+G346+G350+G356+G360+G369+G372+G378+G382+G388+G392+G398+G401+G407+G410+G418+G423+G427+G435+G441+G445+G450+G454+G460+G464+G468+G470+G474)</f>
        <v>13559658</v>
      </c>
      <c r="H486" s="47">
        <f>(H15+H18+H23+H27+H32+H34+H46+H49+H51+H53+H56+H60+H63+H68+H71+H72+H77+H80+H83+H88+H91+H95+H100+H105+H110+H113+H116+H121+H124+H125+H131+H134+H137+H142+H146+H148+H153+H158+H162+H167+H169+H174+H181+H185+H188+H196+H199+H207+H214+H220+H227+H234+H239+H246+H253+H257+H264+H270+H272+H275+H281+H285+H291+H295+H303+H307+H313+H317+H324+H328+H335+H339+H346+H350+H356+H360+H369+H372+H378+H382+H388+H392+H398+H401+H407+H410+H418+H423+H427+H435+H441+H445+H450+H454+H460+H464+H468+H470+H474)</f>
        <v>221300</v>
      </c>
      <c r="I486" s="20"/>
      <c r="J486" s="20"/>
      <c r="K486" s="20"/>
      <c r="L486" s="20"/>
    </row>
    <row r="487" spans="1:12" s="20" customFormat="1" ht="21.75" customHeight="1" x14ac:dyDescent="0.25">
      <c r="A487" s="49" t="s">
        <v>54</v>
      </c>
      <c r="B487" s="81" t="s">
        <v>467</v>
      </c>
      <c r="C487" s="47"/>
      <c r="D487" s="47"/>
      <c r="E487" s="82">
        <f t="shared" si="37"/>
        <v>120000</v>
      </c>
      <c r="F487" s="47">
        <f>SUM(F30)</f>
        <v>0</v>
      </c>
      <c r="G487" s="47">
        <f>SUM(G30)</f>
        <v>0</v>
      </c>
      <c r="H487" s="47">
        <f>SUM(H30)</f>
        <v>120000</v>
      </c>
    </row>
    <row r="488" spans="1:12" s="20" customFormat="1" ht="21.75" customHeight="1" x14ac:dyDescent="0.25">
      <c r="A488" s="49" t="s">
        <v>54</v>
      </c>
      <c r="B488" s="81" t="s">
        <v>468</v>
      </c>
      <c r="C488" s="47"/>
      <c r="D488" s="47"/>
      <c r="E488" s="82">
        <f t="shared" si="37"/>
        <v>110000</v>
      </c>
      <c r="F488" s="47">
        <f t="shared" ref="F488:H489" si="38">SUM(F19)</f>
        <v>110000</v>
      </c>
      <c r="G488" s="47">
        <f t="shared" si="38"/>
        <v>0</v>
      </c>
      <c r="H488" s="47">
        <f t="shared" si="38"/>
        <v>0</v>
      </c>
    </row>
    <row r="489" spans="1:12" s="20" customFormat="1" ht="29.25" customHeight="1" x14ac:dyDescent="0.25">
      <c r="A489" s="83" t="s">
        <v>306</v>
      </c>
      <c r="B489" s="84" t="s">
        <v>522</v>
      </c>
      <c r="C489" s="85"/>
      <c r="D489" s="85"/>
      <c r="E489" s="86">
        <f t="shared" si="37"/>
        <v>32677.759999999998</v>
      </c>
      <c r="F489" s="85">
        <f t="shared" si="38"/>
        <v>32677.759999999998</v>
      </c>
      <c r="G489" s="85">
        <f t="shared" si="38"/>
        <v>0</v>
      </c>
      <c r="H489" s="85">
        <f t="shared" si="38"/>
        <v>0</v>
      </c>
    </row>
    <row r="490" spans="1:12" s="20" customFormat="1" ht="30" customHeight="1" x14ac:dyDescent="0.25">
      <c r="A490" s="49" t="s">
        <v>54</v>
      </c>
      <c r="B490" s="81" t="s">
        <v>466</v>
      </c>
      <c r="C490" s="47"/>
      <c r="D490" s="47"/>
      <c r="E490" s="82">
        <f t="shared" si="37"/>
        <v>1383000</v>
      </c>
      <c r="F490" s="47">
        <f t="shared" ref="F490:H491" si="39">SUM(F36)</f>
        <v>1383000</v>
      </c>
      <c r="G490" s="47">
        <f t="shared" si="39"/>
        <v>0</v>
      </c>
      <c r="H490" s="47">
        <f t="shared" si="39"/>
        <v>0</v>
      </c>
    </row>
    <row r="491" spans="1:12" s="20" customFormat="1" ht="30" customHeight="1" x14ac:dyDescent="0.25">
      <c r="A491" s="83" t="s">
        <v>306</v>
      </c>
      <c r="B491" s="84" t="s">
        <v>523</v>
      </c>
      <c r="C491" s="85"/>
      <c r="D491" s="85"/>
      <c r="E491" s="86">
        <f>SUM(F491+H491)</f>
        <v>154000</v>
      </c>
      <c r="F491" s="85">
        <f t="shared" si="39"/>
        <v>154000</v>
      </c>
      <c r="G491" s="85">
        <f t="shared" si="39"/>
        <v>0</v>
      </c>
      <c r="H491" s="85">
        <f t="shared" si="39"/>
        <v>0</v>
      </c>
    </row>
    <row r="492" spans="1:12" s="20" customFormat="1" ht="22.5" customHeight="1" x14ac:dyDescent="0.25">
      <c r="A492" s="105" t="s">
        <v>54</v>
      </c>
      <c r="B492" s="106" t="s">
        <v>469</v>
      </c>
      <c r="C492" s="104"/>
      <c r="D492" s="104"/>
      <c r="E492" s="107">
        <f t="shared" si="37"/>
        <v>40000</v>
      </c>
      <c r="F492" s="104">
        <f>SUM(F45)</f>
        <v>40000</v>
      </c>
      <c r="G492" s="104"/>
      <c r="H492" s="104"/>
    </row>
    <row r="493" spans="1:12" ht="26.25" x14ac:dyDescent="0.25">
      <c r="A493" s="83" t="s">
        <v>306</v>
      </c>
      <c r="B493" s="84" t="s">
        <v>524</v>
      </c>
      <c r="C493" s="50"/>
      <c r="D493" s="50"/>
      <c r="E493" s="86">
        <f t="shared" si="37"/>
        <v>4345651.5199999996</v>
      </c>
      <c r="F493" s="50">
        <f>(F28+F33+F35+F44+F57+F64+F73+F85+F93+F102+F107+F117+F127+F133+F136+F139+F144+F147+F149+F157+F160+F163+F171+F177+F184+F190+F195+F201+F209+F215+F222+F230+F240+F249+F254+F259+F265+F278+F288+F299+F310+F320+F331+F342+F353+F364+F375+F385+F395+F404+F412+F420+F429+F438+F447+F456+F476)</f>
        <v>1707045.22</v>
      </c>
      <c r="G493" s="50">
        <f>(G28+G33+G35+G44+G57+G64+G73+G85+G93+G102+G107+G117+G127+G133+G136+G139+G144+G147+G149+G157+G160+G163+G171+G177+G184+G190+G195+G201+G209+G215+G222+G230+G240+G249+G254+G259+G265+G278+G288+G299+G310+G320+G331+G342+G353+G364+G375+G385+G395+G404+G412+G420+G429+G438+G447+G456+G476)</f>
        <v>0</v>
      </c>
      <c r="H493" s="50">
        <f>(H28+H33+H35+H44+H57+H64+H73+H85+H93+H102+H107+H117+H127+H133+H136+H139+H144+H147+H149+H157+H160+H163+H171+H177+H184+H190+H195+H201+H209+H215+H222+H230+H240+H249+H254+H259+H265+H278+H288+H299+H310+H320+H331+H342+H353+H364+H375+H385+H395+H404+H412+H420+H429+H438+H447+H456+H476)</f>
        <v>2638606.2999999998</v>
      </c>
      <c r="I493" s="32"/>
      <c r="J493" s="31"/>
      <c r="K493" s="31"/>
      <c r="L493" s="20"/>
    </row>
    <row r="494" spans="1:12" ht="21" customHeight="1" x14ac:dyDescent="0.25">
      <c r="A494" s="49" t="s">
        <v>55</v>
      </c>
      <c r="B494" s="81" t="s">
        <v>284</v>
      </c>
      <c r="C494" s="47"/>
      <c r="D494" s="47"/>
      <c r="E494" s="47">
        <f t="shared" si="37"/>
        <v>4370906</v>
      </c>
      <c r="F494" s="47">
        <f>(F21+F25+F31+F38+F50+F52+F61+F69+F78+F81+F89+F92+F101+F111+F114+F122+F132+F135+F143+F154+F159+F168+F170+F182+F186+F194+F200+F203+F206+F208+F216+F221+F231+F235+F243+F250+F258+F271+F276+F282+F286+F292+F296+F304+F308+F314+F318+F325+F329+F336+F340+F347+F351+F357+F361+F368+F373+F379+F383+F389+F415+F424+F436+F432+F442+F451+F459+F461+F469+F471+F475)</f>
        <v>4330081</v>
      </c>
      <c r="G494" s="47">
        <f>(G21+G25+G31+G38+G50+G52+G61+G69+G78+G81+G89+G92+G101+G111+G114+G122+G132+G135+G143+G154+G159+G168+G170+G182+G186+G194+G200+G203+G206+G208+G216+G221+G231+G235+G243+G250+G258+G271+G276+G282+G286+G292+G296+G304+G308+G314+G318+G325+G329+G336+G340+G347+G351+G357+G361+G368+G373+G379+G383+G389+G415+G424+G436+G432+G442+G451+G459+G461+G469+G471+G475)</f>
        <v>1992281.33</v>
      </c>
      <c r="H494" s="47">
        <f>(H21+H25+H31+H38+H50+H52+H61+H69+H78+H81+H89+H92+H101+H111+H114+H122+H132+H135+H143+H154+H159+H168+H170+H182+H186+H194+H200+H203+H206+H208+H216+H221+H231+H235+H243+H250+H258+H271+H276+H282+H286+H292+H296+H304+H308+H314+H318+H325+H329+H336+H340+H347+H351+H357+H361+H368+H373+H379+H383+H389+H415+H424+H436+H432+H442+H451+H459+H461+H469+H471+H475)</f>
        <v>40825</v>
      </c>
      <c r="I494" s="20"/>
      <c r="J494" s="20"/>
      <c r="K494" s="20"/>
      <c r="L494" s="20"/>
    </row>
    <row r="495" spans="1:12" s="20" customFormat="1" ht="21.75" customHeight="1" x14ac:dyDescent="0.25">
      <c r="A495" s="87" t="s">
        <v>457</v>
      </c>
      <c r="B495" s="99" t="s">
        <v>480</v>
      </c>
      <c r="C495" s="100"/>
      <c r="D495" s="100"/>
      <c r="E495" s="100">
        <f t="shared" si="37"/>
        <v>174328.79</v>
      </c>
      <c r="F495" s="100">
        <f>SUM(F300+F321+F332+F343+F365)</f>
        <v>148277.76000000001</v>
      </c>
      <c r="G495" s="100">
        <f>SUM(G300+G321+G332+G343+G365)</f>
        <v>33356.300000000003</v>
      </c>
      <c r="H495" s="100">
        <f>SUM(H300+H321+H332+H343+H365)</f>
        <v>26051.03</v>
      </c>
    </row>
    <row r="496" spans="1:12" ht="24.75" customHeight="1" x14ac:dyDescent="0.25">
      <c r="A496" s="49" t="s">
        <v>56</v>
      </c>
      <c r="B496" s="81" t="s">
        <v>286</v>
      </c>
      <c r="C496" s="47"/>
      <c r="D496" s="47"/>
      <c r="E496" s="47">
        <f t="shared" si="37"/>
        <v>1537725</v>
      </c>
      <c r="F496" s="47">
        <f>(F22+F62+F70+F79+F82+F90+F94+F96+F104+F112+F115+F123+F126+F145+F156+F161+F173+F175+F183+F187+F189+F202+F211+F217+F224+F229+F236+F242+F248+F261+F268+F280+F290+F302+F311+F323+F334+F345+F355+F367+F377+F387+F397+F406+F414+F422+F431+F440+F449+F458+F467+F477)</f>
        <v>1485025</v>
      </c>
      <c r="G496" s="47">
        <f>(G22+G62+G70+G79+G82+G90+G94+G96+G104+G112+G115+G123+G126+G145+G156+G161+G173+G175+G183+G187+G189+G202+G211+G217+G224+G229+G236+G242+G248+G261+G268+G280+G290+G302+G311+G323+G334+G345+G355+G367+G377+G387+G397+G406+G414+G422+G431+G440+G449+G458+G467+G477)</f>
        <v>563766.74</v>
      </c>
      <c r="H496" s="47">
        <f>(H22+H62+H70+H79+H82+H90+H94+H96+H104+H112+H115+H123+H126+H145+H156+H161+H173+H175+H183+H187+H189+H202+H211+H217+H224+H229+H236+H242+H248+H261+H268+H280+H290+H302+H311+H323+H334+H345+H355+H367+H377+H387+H397+H406+H414+H422+H431+H440+H449+H458+H467+H477)</f>
        <v>52700</v>
      </c>
      <c r="I496" s="20"/>
      <c r="J496" s="20"/>
      <c r="K496" s="20"/>
      <c r="L496" s="20"/>
    </row>
    <row r="497" spans="1:12" ht="29.25" customHeight="1" x14ac:dyDescent="0.25">
      <c r="A497" s="88" t="s">
        <v>307</v>
      </c>
      <c r="B497" s="89" t="s">
        <v>525</v>
      </c>
      <c r="C497" s="61"/>
      <c r="D497" s="61"/>
      <c r="E497" s="61">
        <f t="shared" si="37"/>
        <v>131241.65</v>
      </c>
      <c r="F497" s="61">
        <f>(F103+F155+F172+F176+F210+F223+F228+F241+F247+F260+F267+F279+F289+F301+F312+F322+F333+F344+F354+F366+F376+F386+F396+F405+F413+F421+F430+F439+F448+F457+F466)</f>
        <v>131241.65</v>
      </c>
      <c r="G497" s="61">
        <f>(G103+G155+G172+G176+G210+G223+G228+G241+G247+G260+G267+G279+G289+G301+G312+G322+G333+G344+G354+G366+G376+G386+G396+G405+G413+G421+G430+G439+G448+G457+G466)</f>
        <v>0</v>
      </c>
      <c r="H497" s="61">
        <f>(H103+H155+H172+H176+H210+H223+H228+H241+H247+H260+H267+H279+H289+H301+H312+H322+H333+H344+H354+H366+H376+H386+H396+H405+H413+H421+H430+H439+H448+H457+H466)</f>
        <v>0</v>
      </c>
      <c r="I497" s="20"/>
      <c r="J497" s="20"/>
      <c r="K497" s="20"/>
      <c r="L497" s="20"/>
    </row>
    <row r="498" spans="1:12" ht="37.5" customHeight="1" x14ac:dyDescent="0.25">
      <c r="A498" s="49" t="s">
        <v>285</v>
      </c>
      <c r="B498" s="81" t="s">
        <v>465</v>
      </c>
      <c r="C498" s="47"/>
      <c r="D498" s="47"/>
      <c r="E498" s="47">
        <f t="shared" si="37"/>
        <v>10569700</v>
      </c>
      <c r="F498" s="47">
        <f>(F24+F266+F277+F287+F297+F309+F319+F330+F341+F352+F362+F374+F384+F393+F402+F411+F419+F428+F437+F446+F455+F465)</f>
        <v>10569700</v>
      </c>
      <c r="G498" s="47">
        <f>(G24+G266+G277+G287+G297+G309+G319+G330+G341+G352+G362+G374+G384+G393+G402+G411+G419+G428+G437+G446+G455+G465)</f>
        <v>10209754</v>
      </c>
      <c r="H498" s="47">
        <f>(H24+H266+H277+H287+H297+H309+H319+H330+H341+H352+H362+H374+H384+H393+H402+H411+H419+H428+H437+H446+H455+H465)</f>
        <v>0</v>
      </c>
      <c r="I498" s="20"/>
      <c r="J498" s="28"/>
      <c r="K498" s="28"/>
      <c r="L498" s="20"/>
    </row>
    <row r="499" spans="1:12" ht="19.5" customHeight="1" x14ac:dyDescent="0.25">
      <c r="A499" s="90" t="s">
        <v>294</v>
      </c>
      <c r="B499" s="81" t="s">
        <v>295</v>
      </c>
      <c r="C499" s="47"/>
      <c r="D499" s="47"/>
      <c r="E499" s="47">
        <f t="shared" si="37"/>
        <v>260400</v>
      </c>
      <c r="F499" s="47">
        <f>(F298+F363)</f>
        <v>256901</v>
      </c>
      <c r="G499" s="47">
        <f>(G298+G363)</f>
        <v>214457</v>
      </c>
      <c r="H499" s="47">
        <f>(H298+H363)</f>
        <v>3499</v>
      </c>
      <c r="I499" s="20"/>
      <c r="J499" s="20"/>
      <c r="K499" s="20"/>
      <c r="L499" s="20"/>
    </row>
    <row r="500" spans="1:12" s="20" customFormat="1" ht="27.75" customHeight="1" x14ac:dyDescent="0.25">
      <c r="A500" s="83" t="s">
        <v>306</v>
      </c>
      <c r="B500" s="84" t="s">
        <v>527</v>
      </c>
      <c r="C500" s="50"/>
      <c r="D500" s="50"/>
      <c r="E500" s="86">
        <f t="shared" si="37"/>
        <v>1088.75</v>
      </c>
      <c r="F500" s="86">
        <f>SUM(F26)</f>
        <v>1088.75</v>
      </c>
      <c r="G500" s="86">
        <f>SUM(G26)</f>
        <v>0</v>
      </c>
      <c r="H500" s="86">
        <f>SUM(H26)</f>
        <v>0</v>
      </c>
    </row>
    <row r="501" spans="1:12" ht="20.25" customHeight="1" x14ac:dyDescent="0.25">
      <c r="A501" s="49" t="s">
        <v>57</v>
      </c>
      <c r="B501" s="81" t="s">
        <v>292</v>
      </c>
      <c r="C501" s="47"/>
      <c r="D501" s="47"/>
      <c r="E501" s="47">
        <f t="shared" si="37"/>
        <v>206000</v>
      </c>
      <c r="F501" s="47">
        <f>(F41+F65+F74+F84+F97+F106+F118+F128+F138+F150+F164+F178+F191)</f>
        <v>206000</v>
      </c>
      <c r="G501" s="47">
        <f>(G41+G65+G74+G84+G97+G106+G118+G128+G138+G150+G164+G178+G191)</f>
        <v>0</v>
      </c>
      <c r="H501" s="47">
        <f>(H41+H65+H74+H84+H97+H106+H118+H128+H138+H150+H164+H178+H191)</f>
        <v>0</v>
      </c>
      <c r="I501" s="20"/>
      <c r="J501" s="20"/>
      <c r="K501" s="20"/>
      <c r="L501" s="20"/>
    </row>
    <row r="502" spans="1:12" ht="26.25" customHeight="1" x14ac:dyDescent="0.25">
      <c r="A502" s="91" t="s">
        <v>308</v>
      </c>
      <c r="B502" s="92" t="s">
        <v>526</v>
      </c>
      <c r="C502" s="93"/>
      <c r="D502" s="93"/>
      <c r="E502" s="93">
        <f t="shared" si="37"/>
        <v>76607</v>
      </c>
      <c r="F502" s="93">
        <f>F40</f>
        <v>76607</v>
      </c>
      <c r="G502" s="93">
        <v>0</v>
      </c>
      <c r="H502" s="93">
        <v>0</v>
      </c>
      <c r="I502" s="20"/>
      <c r="J502" s="20"/>
      <c r="K502" s="20"/>
      <c r="L502" s="20"/>
    </row>
    <row r="503" spans="1:12" ht="21.75" customHeight="1" x14ac:dyDescent="0.25">
      <c r="A503" s="49" t="s">
        <v>359</v>
      </c>
      <c r="B503" s="81" t="s">
        <v>361</v>
      </c>
      <c r="C503" s="47"/>
      <c r="D503" s="47"/>
      <c r="E503" s="47">
        <f t="shared" si="37"/>
        <v>0</v>
      </c>
      <c r="F503" s="47">
        <f>(F29)</f>
        <v>0</v>
      </c>
      <c r="G503" s="47">
        <v>0</v>
      </c>
      <c r="H503" s="47">
        <f>SUM(H29)</f>
        <v>0</v>
      </c>
      <c r="I503" s="20"/>
      <c r="J503" s="20"/>
      <c r="K503" s="20"/>
      <c r="L503" s="20"/>
    </row>
    <row r="504" spans="1:12" x14ac:dyDescent="0.25">
      <c r="B504" s="8" t="s">
        <v>277</v>
      </c>
      <c r="I504" s="20"/>
      <c r="J504" s="20"/>
      <c r="K504" s="20"/>
      <c r="L504" s="20"/>
    </row>
    <row r="505" spans="1:12" x14ac:dyDescent="0.25">
      <c r="B505" s="5" t="s">
        <v>278</v>
      </c>
      <c r="E505" s="13"/>
      <c r="F505" s="16"/>
      <c r="G505" s="21"/>
      <c r="H505" s="13"/>
      <c r="I505" s="20"/>
      <c r="J505" s="20"/>
      <c r="K505" s="20"/>
      <c r="L505" s="20"/>
    </row>
    <row r="506" spans="1:12" x14ac:dyDescent="0.25">
      <c r="B506" s="182" t="s">
        <v>528</v>
      </c>
      <c r="C506" s="182"/>
      <c r="D506" s="182"/>
      <c r="E506" s="182"/>
      <c r="I506" s="20"/>
      <c r="J506" s="20"/>
      <c r="K506" s="20"/>
      <c r="L506" s="20"/>
    </row>
    <row r="507" spans="1:12" x14ac:dyDescent="0.25">
      <c r="B507" s="181" t="s">
        <v>474</v>
      </c>
      <c r="C507" s="181"/>
      <c r="D507" s="181"/>
      <c r="I507" s="20"/>
      <c r="J507" s="20"/>
      <c r="K507" s="20"/>
      <c r="L507" s="20"/>
    </row>
    <row r="508" spans="1:12" x14ac:dyDescent="0.25">
      <c r="B508" s="6" t="s">
        <v>279</v>
      </c>
      <c r="E508" s="26"/>
      <c r="I508" s="20"/>
      <c r="J508" s="20"/>
      <c r="K508" s="20"/>
      <c r="L508" s="20"/>
    </row>
    <row r="509" spans="1:12" x14ac:dyDescent="0.25">
      <c r="B509" s="6" t="s">
        <v>529</v>
      </c>
      <c r="I509" s="20"/>
      <c r="J509" s="20"/>
      <c r="K509" s="20"/>
      <c r="L509" s="20"/>
    </row>
    <row r="510" spans="1:12" x14ac:dyDescent="0.25">
      <c r="B510" s="7" t="s">
        <v>452</v>
      </c>
      <c r="I510" s="20"/>
      <c r="J510" s="20"/>
      <c r="K510" s="20"/>
      <c r="L510" s="20"/>
    </row>
    <row r="511" spans="1:12" x14ac:dyDescent="0.25">
      <c r="B511" s="7" t="s">
        <v>293</v>
      </c>
      <c r="I511" s="20"/>
      <c r="J511" s="20"/>
      <c r="K511" s="20"/>
      <c r="L511" s="20"/>
    </row>
    <row r="512" spans="1:12" x14ac:dyDescent="0.25">
      <c r="B512" s="7" t="s">
        <v>530</v>
      </c>
      <c r="I512" s="20"/>
      <c r="J512" s="20"/>
      <c r="K512" s="20"/>
      <c r="L512" s="20"/>
    </row>
    <row r="513" spans="2:12" x14ac:dyDescent="0.25">
      <c r="B513" s="7" t="s">
        <v>280</v>
      </c>
      <c r="I513" s="20"/>
      <c r="J513" s="20"/>
      <c r="K513" s="20"/>
      <c r="L513" s="20"/>
    </row>
    <row r="514" spans="2:12" x14ac:dyDescent="0.25">
      <c r="B514" s="7" t="s">
        <v>358</v>
      </c>
      <c r="C514" s="7"/>
      <c r="D514" s="7"/>
    </row>
    <row r="515" spans="2:12" x14ac:dyDescent="0.25">
      <c r="B515" s="19" t="s">
        <v>481</v>
      </c>
    </row>
    <row r="531" spans="5:72" x14ac:dyDescent="0.25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</row>
    <row r="532" spans="5:72" x14ac:dyDescent="0.25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</row>
    <row r="533" spans="5:72" x14ac:dyDescent="0.25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</row>
    <row r="534" spans="5:72" x14ac:dyDescent="0.25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</row>
    <row r="535" spans="5:72" x14ac:dyDescent="0.25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</row>
    <row r="536" spans="5:72" x14ac:dyDescent="0.25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</row>
    <row r="537" spans="5:72" x14ac:dyDescent="0.25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</row>
    <row r="538" spans="5:72" x14ac:dyDescent="0.25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</row>
    <row r="539" spans="5:72" x14ac:dyDescent="0.25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</row>
    <row r="540" spans="5:72" x14ac:dyDescent="0.25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</row>
    <row r="541" spans="5:72" x14ac:dyDescent="0.25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</row>
    <row r="542" spans="5:72" x14ac:dyDescent="0.25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</row>
    <row r="543" spans="5:72" x14ac:dyDescent="0.25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</row>
    <row r="544" spans="5:72" x14ac:dyDescent="0.25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</row>
    <row r="545" spans="5:72" x14ac:dyDescent="0.25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</row>
    <row r="546" spans="5:72" x14ac:dyDescent="0.25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</row>
    <row r="547" spans="5:72" x14ac:dyDescent="0.25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</row>
    <row r="548" spans="5:72" x14ac:dyDescent="0.25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</row>
    <row r="549" spans="5:72" x14ac:dyDescent="0.25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</row>
    <row r="550" spans="5:72" x14ac:dyDescent="0.25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</row>
    <row r="551" spans="5:72" x14ac:dyDescent="0.25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</row>
    <row r="552" spans="5:72" x14ac:dyDescent="0.25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</row>
    <row r="553" spans="5:72" x14ac:dyDescent="0.25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</row>
    <row r="554" spans="5:72" x14ac:dyDescent="0.25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</row>
    <row r="555" spans="5:72" x14ac:dyDescent="0.25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</row>
    <row r="556" spans="5:72" x14ac:dyDescent="0.25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</row>
    <row r="557" spans="5:72" x14ac:dyDescent="0.25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</row>
    <row r="558" spans="5:72" x14ac:dyDescent="0.25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</row>
    <row r="559" spans="5:72" x14ac:dyDescent="0.25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</row>
    <row r="560" spans="5:72" x14ac:dyDescent="0.25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</row>
    <row r="561" spans="5:72" x14ac:dyDescent="0.25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</row>
    <row r="562" spans="5:72" x14ac:dyDescent="0.25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</row>
    <row r="563" spans="5:72" x14ac:dyDescent="0.25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</row>
    <row r="564" spans="5:72" x14ac:dyDescent="0.25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</row>
    <row r="565" spans="5:72" x14ac:dyDescent="0.25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</row>
    <row r="566" spans="5:72" x14ac:dyDescent="0.25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</row>
    <row r="567" spans="5:72" x14ac:dyDescent="0.25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</row>
    <row r="568" spans="5:72" x14ac:dyDescent="0.25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</row>
    <row r="569" spans="5:72" x14ac:dyDescent="0.25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</row>
    <row r="570" spans="5:72" x14ac:dyDescent="0.25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</row>
    <row r="571" spans="5:72" x14ac:dyDescent="0.25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</row>
    <row r="572" spans="5:72" x14ac:dyDescent="0.25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</row>
    <row r="573" spans="5:72" x14ac:dyDescent="0.25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</row>
    <row r="574" spans="5:72" x14ac:dyDescent="0.25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</row>
    <row r="575" spans="5:72" x14ac:dyDescent="0.25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</row>
    <row r="576" spans="5:72" x14ac:dyDescent="0.25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</row>
    <row r="577" spans="5:72" x14ac:dyDescent="0.25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</row>
    <row r="578" spans="5:72" x14ac:dyDescent="0.25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</row>
    <row r="579" spans="5:72" x14ac:dyDescent="0.25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</row>
    <row r="580" spans="5:72" x14ac:dyDescent="0.25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</row>
    <row r="581" spans="5:72" x14ac:dyDescent="0.25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</row>
    <row r="582" spans="5:72" x14ac:dyDescent="0.25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</row>
    <row r="583" spans="5:72" x14ac:dyDescent="0.25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</row>
    <row r="584" spans="5:72" x14ac:dyDescent="0.25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</row>
    <row r="585" spans="5:72" x14ac:dyDescent="0.25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</row>
    <row r="586" spans="5:72" x14ac:dyDescent="0.25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</row>
    <row r="587" spans="5:72" x14ac:dyDescent="0.25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</row>
    <row r="588" spans="5:72" x14ac:dyDescent="0.25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</row>
    <row r="589" spans="5:72" x14ac:dyDescent="0.25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</row>
    <row r="590" spans="5:72" x14ac:dyDescent="0.25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</row>
    <row r="591" spans="5:72" x14ac:dyDescent="0.25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</row>
    <row r="592" spans="5:72" x14ac:dyDescent="0.25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</row>
    <row r="593" spans="5:72" x14ac:dyDescent="0.25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</row>
    <row r="594" spans="5:72" x14ac:dyDescent="0.25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</row>
    <row r="595" spans="5:72" x14ac:dyDescent="0.25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</row>
    <row r="596" spans="5:72" x14ac:dyDescent="0.25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</row>
    <row r="597" spans="5:72" x14ac:dyDescent="0.25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</row>
    <row r="598" spans="5:72" x14ac:dyDescent="0.25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</row>
    <row r="599" spans="5:72" x14ac:dyDescent="0.25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</row>
    <row r="600" spans="5:72" x14ac:dyDescent="0.25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</row>
    <row r="601" spans="5:72" x14ac:dyDescent="0.25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</row>
    <row r="602" spans="5:72" x14ac:dyDescent="0.25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</row>
    <row r="603" spans="5:72" x14ac:dyDescent="0.25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</row>
    <row r="604" spans="5:72" x14ac:dyDescent="0.25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</row>
    <row r="605" spans="5:72" x14ac:dyDescent="0.25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</row>
    <row r="606" spans="5:72" x14ac:dyDescent="0.25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</row>
    <row r="607" spans="5:72" x14ac:dyDescent="0.25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</row>
    <row r="608" spans="5:72" x14ac:dyDescent="0.25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</row>
    <row r="609" spans="5:72" x14ac:dyDescent="0.25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</row>
    <row r="610" spans="5:72" x14ac:dyDescent="0.25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</row>
    <row r="611" spans="5:72" x14ac:dyDescent="0.25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</row>
    <row r="612" spans="5:72" x14ac:dyDescent="0.25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</row>
    <row r="613" spans="5:72" x14ac:dyDescent="0.25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</row>
    <row r="614" spans="5:72" x14ac:dyDescent="0.25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</row>
    <row r="615" spans="5:72" x14ac:dyDescent="0.25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</row>
    <row r="616" spans="5:72" x14ac:dyDescent="0.25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</row>
    <row r="617" spans="5:72" x14ac:dyDescent="0.25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</row>
    <row r="618" spans="5:72" x14ac:dyDescent="0.25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</row>
    <row r="619" spans="5:72" x14ac:dyDescent="0.25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</row>
    <row r="620" spans="5:72" x14ac:dyDescent="0.25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</row>
    <row r="621" spans="5:72" x14ac:dyDescent="0.25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</row>
    <row r="622" spans="5:72" x14ac:dyDescent="0.25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</row>
    <row r="623" spans="5:72" x14ac:dyDescent="0.25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</row>
    <row r="624" spans="5:72" x14ac:dyDescent="0.25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</row>
    <row r="625" spans="5:72" x14ac:dyDescent="0.25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</row>
    <row r="626" spans="5:72" x14ac:dyDescent="0.25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</row>
    <row r="627" spans="5:72" x14ac:dyDescent="0.25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</row>
    <row r="628" spans="5:72" x14ac:dyDescent="0.25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</row>
    <row r="629" spans="5:72" x14ac:dyDescent="0.25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</row>
    <row r="630" spans="5:72" x14ac:dyDescent="0.25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</row>
    <row r="631" spans="5:72" x14ac:dyDescent="0.25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</row>
    <row r="632" spans="5:72" x14ac:dyDescent="0.25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</row>
    <row r="633" spans="5:72" x14ac:dyDescent="0.25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</row>
    <row r="634" spans="5:72" x14ac:dyDescent="0.25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</row>
    <row r="635" spans="5:72" x14ac:dyDescent="0.25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</row>
    <row r="636" spans="5:72" x14ac:dyDescent="0.25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</row>
    <row r="637" spans="5:72" x14ac:dyDescent="0.25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</row>
    <row r="638" spans="5:72" x14ac:dyDescent="0.25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</row>
    <row r="639" spans="5:72" x14ac:dyDescent="0.25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</row>
    <row r="640" spans="5:72" x14ac:dyDescent="0.25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</row>
    <row r="641" spans="5:72" x14ac:dyDescent="0.25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</row>
    <row r="642" spans="5:72" x14ac:dyDescent="0.25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</row>
    <row r="643" spans="5:72" x14ac:dyDescent="0.25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</row>
    <row r="644" spans="5:72" x14ac:dyDescent="0.25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</row>
    <row r="645" spans="5:72" x14ac:dyDescent="0.25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</row>
    <row r="646" spans="5:72" x14ac:dyDescent="0.25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</row>
    <row r="647" spans="5:72" x14ac:dyDescent="0.25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</row>
    <row r="648" spans="5:72" x14ac:dyDescent="0.25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</row>
    <row r="649" spans="5:72" x14ac:dyDescent="0.25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</row>
    <row r="650" spans="5:72" x14ac:dyDescent="0.25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</row>
    <row r="651" spans="5:72" x14ac:dyDescent="0.25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</row>
    <row r="652" spans="5:72" x14ac:dyDescent="0.25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</row>
    <row r="653" spans="5:72" x14ac:dyDescent="0.25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</row>
    <row r="654" spans="5:72" x14ac:dyDescent="0.25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</row>
    <row r="655" spans="5:72" x14ac:dyDescent="0.25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</row>
    <row r="656" spans="5:72" x14ac:dyDescent="0.25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</row>
    <row r="657" spans="5:72" x14ac:dyDescent="0.25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</row>
    <row r="658" spans="5:72" x14ac:dyDescent="0.25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</row>
    <row r="659" spans="5:72" x14ac:dyDescent="0.25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</row>
    <row r="660" spans="5:72" x14ac:dyDescent="0.25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</row>
    <row r="661" spans="5:72" x14ac:dyDescent="0.25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</row>
    <row r="662" spans="5:72" x14ac:dyDescent="0.25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</row>
    <row r="663" spans="5:72" x14ac:dyDescent="0.25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</row>
    <row r="664" spans="5:72" x14ac:dyDescent="0.25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</row>
    <row r="665" spans="5:72" x14ac:dyDescent="0.25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</row>
    <row r="666" spans="5:72" x14ac:dyDescent="0.25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</row>
    <row r="667" spans="5:72" x14ac:dyDescent="0.25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</row>
    <row r="668" spans="5:72" x14ac:dyDescent="0.25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</row>
    <row r="669" spans="5:72" x14ac:dyDescent="0.25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</row>
    <row r="670" spans="5:72" x14ac:dyDescent="0.25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</row>
    <row r="671" spans="5:72" x14ac:dyDescent="0.25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</row>
    <row r="672" spans="5:72" x14ac:dyDescent="0.25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</row>
    <row r="673" spans="5:72" x14ac:dyDescent="0.25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</row>
    <row r="674" spans="5:72" x14ac:dyDescent="0.25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</row>
    <row r="675" spans="5:72" x14ac:dyDescent="0.25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</row>
    <row r="676" spans="5:72" x14ac:dyDescent="0.25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</row>
    <row r="677" spans="5:72" x14ac:dyDescent="0.25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</row>
    <row r="678" spans="5:72" x14ac:dyDescent="0.25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</row>
    <row r="679" spans="5:72" x14ac:dyDescent="0.25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</row>
    <row r="680" spans="5:72" x14ac:dyDescent="0.25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</row>
    <row r="681" spans="5:72" x14ac:dyDescent="0.25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</row>
    <row r="682" spans="5:72" x14ac:dyDescent="0.25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</row>
    <row r="683" spans="5:72" x14ac:dyDescent="0.25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</row>
    <row r="684" spans="5:72" x14ac:dyDescent="0.25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</row>
    <row r="685" spans="5:72" x14ac:dyDescent="0.25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</row>
    <row r="686" spans="5:72" x14ac:dyDescent="0.25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</row>
    <row r="687" spans="5:72" x14ac:dyDescent="0.25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</row>
    <row r="688" spans="5:72" x14ac:dyDescent="0.25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</row>
    <row r="689" spans="5:72" x14ac:dyDescent="0.25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</row>
    <row r="690" spans="5:72" x14ac:dyDescent="0.25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</row>
    <row r="691" spans="5:72" x14ac:dyDescent="0.25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</row>
    <row r="692" spans="5:72" x14ac:dyDescent="0.25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</row>
    <row r="693" spans="5:72" x14ac:dyDescent="0.25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</row>
    <row r="694" spans="5:72" x14ac:dyDescent="0.25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</row>
    <row r="695" spans="5:72" x14ac:dyDescent="0.25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</row>
    <row r="696" spans="5:72" x14ac:dyDescent="0.25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</row>
    <row r="697" spans="5:72" x14ac:dyDescent="0.25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</row>
    <row r="698" spans="5:72" x14ac:dyDescent="0.25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</row>
    <row r="699" spans="5:72" x14ac:dyDescent="0.25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</row>
    <row r="700" spans="5:72" x14ac:dyDescent="0.25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</row>
    <row r="701" spans="5:72" x14ac:dyDescent="0.25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</row>
    <row r="702" spans="5:72" x14ac:dyDescent="0.25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</row>
    <row r="703" spans="5:72" x14ac:dyDescent="0.25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</row>
    <row r="704" spans="5:72" x14ac:dyDescent="0.25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</row>
    <row r="705" spans="5:72" x14ac:dyDescent="0.25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</row>
    <row r="706" spans="5:72" x14ac:dyDescent="0.25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</row>
    <row r="707" spans="5:72" x14ac:dyDescent="0.25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</row>
    <row r="708" spans="5:72" x14ac:dyDescent="0.25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</row>
    <row r="709" spans="5:72" x14ac:dyDescent="0.25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</row>
    <row r="710" spans="5:72" x14ac:dyDescent="0.25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</row>
    <row r="711" spans="5:72" x14ac:dyDescent="0.25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</row>
    <row r="712" spans="5:72" x14ac:dyDescent="0.25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</row>
    <row r="713" spans="5:72" x14ac:dyDescent="0.25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</row>
    <row r="714" spans="5:72" x14ac:dyDescent="0.25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</row>
    <row r="715" spans="5:72" x14ac:dyDescent="0.25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</row>
    <row r="716" spans="5:72" x14ac:dyDescent="0.25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</row>
    <row r="717" spans="5:72" x14ac:dyDescent="0.25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</row>
    <row r="718" spans="5:72" x14ac:dyDescent="0.25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</row>
    <row r="719" spans="5:72" x14ac:dyDescent="0.25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</row>
    <row r="720" spans="5:72" x14ac:dyDescent="0.25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</row>
    <row r="721" spans="5:72" x14ac:dyDescent="0.25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</row>
    <row r="722" spans="5:72" x14ac:dyDescent="0.25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</row>
    <row r="723" spans="5:72" x14ac:dyDescent="0.25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</row>
    <row r="724" spans="5:72" x14ac:dyDescent="0.25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</row>
    <row r="725" spans="5:72" x14ac:dyDescent="0.25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</row>
    <row r="726" spans="5:72" x14ac:dyDescent="0.25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</row>
    <row r="727" spans="5:72" x14ac:dyDescent="0.25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</row>
    <row r="728" spans="5:72" x14ac:dyDescent="0.25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</row>
    <row r="729" spans="5:72" x14ac:dyDescent="0.25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</row>
    <row r="730" spans="5:72" x14ac:dyDescent="0.25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</row>
    <row r="731" spans="5:72" x14ac:dyDescent="0.25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</row>
    <row r="732" spans="5:72" x14ac:dyDescent="0.25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</row>
    <row r="733" spans="5:72" x14ac:dyDescent="0.25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</row>
    <row r="734" spans="5:72" x14ac:dyDescent="0.25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</row>
    <row r="735" spans="5:72" x14ac:dyDescent="0.25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</row>
    <row r="736" spans="5:72" x14ac:dyDescent="0.25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</row>
    <row r="737" spans="5:72" x14ac:dyDescent="0.25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</row>
    <row r="738" spans="5:72" x14ac:dyDescent="0.25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</row>
    <row r="739" spans="5:72" x14ac:dyDescent="0.25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</row>
    <row r="740" spans="5:72" x14ac:dyDescent="0.25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</row>
    <row r="741" spans="5:72" x14ac:dyDescent="0.25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</row>
    <row r="742" spans="5:72" x14ac:dyDescent="0.25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</row>
    <row r="743" spans="5:72" x14ac:dyDescent="0.25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</row>
    <row r="744" spans="5:72" x14ac:dyDescent="0.25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</row>
    <row r="745" spans="5:72" x14ac:dyDescent="0.25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</row>
    <row r="746" spans="5:72" x14ac:dyDescent="0.25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</row>
    <row r="747" spans="5:72" x14ac:dyDescent="0.25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</row>
    <row r="748" spans="5:72" x14ac:dyDescent="0.25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</row>
    <row r="749" spans="5:72" x14ac:dyDescent="0.25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</row>
    <row r="750" spans="5:72" x14ac:dyDescent="0.25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</row>
    <row r="751" spans="5:72" x14ac:dyDescent="0.25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</row>
    <row r="752" spans="5:72" x14ac:dyDescent="0.25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</row>
    <row r="753" spans="5:72" x14ac:dyDescent="0.25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</row>
    <row r="754" spans="5:72" x14ac:dyDescent="0.25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</row>
    <row r="755" spans="5:72" x14ac:dyDescent="0.25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</row>
    <row r="756" spans="5:72" x14ac:dyDescent="0.25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</row>
    <row r="757" spans="5:72" x14ac:dyDescent="0.25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</row>
    <row r="758" spans="5:72" x14ac:dyDescent="0.25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</row>
    <row r="759" spans="5:72" x14ac:dyDescent="0.25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</row>
    <row r="760" spans="5:72" x14ac:dyDescent="0.25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</row>
    <row r="761" spans="5:72" x14ac:dyDescent="0.25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</row>
    <row r="762" spans="5:72" x14ac:dyDescent="0.25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</row>
    <row r="763" spans="5:72" x14ac:dyDescent="0.25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</row>
    <row r="764" spans="5:72" x14ac:dyDescent="0.25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</row>
    <row r="765" spans="5:72" x14ac:dyDescent="0.25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</row>
    <row r="766" spans="5:72" x14ac:dyDescent="0.25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</row>
    <row r="767" spans="5:72" x14ac:dyDescent="0.25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</row>
    <row r="768" spans="5:72" x14ac:dyDescent="0.25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</row>
    <row r="769" spans="5:72" x14ac:dyDescent="0.25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</row>
    <row r="770" spans="5:72" x14ac:dyDescent="0.25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</row>
    <row r="771" spans="5:72" x14ac:dyDescent="0.25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</row>
    <row r="772" spans="5:72" x14ac:dyDescent="0.25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</row>
    <row r="773" spans="5:72" x14ac:dyDescent="0.25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</row>
    <row r="774" spans="5:72" x14ac:dyDescent="0.25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</row>
    <row r="775" spans="5:72" x14ac:dyDescent="0.25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</row>
    <row r="776" spans="5:72" x14ac:dyDescent="0.25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</row>
    <row r="777" spans="5:72" x14ac:dyDescent="0.25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</row>
    <row r="778" spans="5:72" x14ac:dyDescent="0.25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</row>
    <row r="779" spans="5:72" x14ac:dyDescent="0.25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</row>
    <row r="780" spans="5:72" x14ac:dyDescent="0.25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</row>
    <row r="781" spans="5:72" x14ac:dyDescent="0.25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</row>
    <row r="782" spans="5:72" x14ac:dyDescent="0.25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</row>
    <row r="783" spans="5:72" x14ac:dyDescent="0.25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</row>
    <row r="784" spans="5:72" x14ac:dyDescent="0.25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</row>
    <row r="785" spans="5:72" x14ac:dyDescent="0.25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</row>
    <row r="786" spans="5:72" x14ac:dyDescent="0.25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</row>
    <row r="787" spans="5:72" x14ac:dyDescent="0.25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</row>
    <row r="788" spans="5:72" x14ac:dyDescent="0.25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</row>
    <row r="789" spans="5:72" x14ac:dyDescent="0.25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</row>
    <row r="790" spans="5:72" x14ac:dyDescent="0.25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</row>
    <row r="791" spans="5:72" x14ac:dyDescent="0.25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</row>
    <row r="792" spans="5:72" x14ac:dyDescent="0.25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</row>
    <row r="793" spans="5:72" x14ac:dyDescent="0.25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</row>
    <row r="794" spans="5:72" x14ac:dyDescent="0.25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</row>
    <row r="795" spans="5:72" x14ac:dyDescent="0.25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</row>
    <row r="796" spans="5:72" x14ac:dyDescent="0.25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</row>
    <row r="797" spans="5:72" x14ac:dyDescent="0.25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</row>
    <row r="798" spans="5:72" x14ac:dyDescent="0.25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</row>
    <row r="799" spans="5:72" x14ac:dyDescent="0.25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</row>
    <row r="800" spans="5:72" x14ac:dyDescent="0.25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</row>
    <row r="801" spans="5:72" x14ac:dyDescent="0.25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</row>
    <row r="802" spans="5:72" x14ac:dyDescent="0.25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</row>
    <row r="803" spans="5:72" x14ac:dyDescent="0.25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</row>
    <row r="804" spans="5:72" x14ac:dyDescent="0.25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</row>
    <row r="805" spans="5:72" x14ac:dyDescent="0.25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</row>
    <row r="806" spans="5:72" x14ac:dyDescent="0.25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</row>
    <row r="807" spans="5:72" x14ac:dyDescent="0.25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</row>
    <row r="808" spans="5:72" x14ac:dyDescent="0.25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</row>
    <row r="809" spans="5:72" x14ac:dyDescent="0.25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</row>
    <row r="810" spans="5:72" x14ac:dyDescent="0.25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</row>
    <row r="811" spans="5:72" x14ac:dyDescent="0.25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</row>
    <row r="812" spans="5:72" x14ac:dyDescent="0.25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</row>
    <row r="813" spans="5:72" x14ac:dyDescent="0.25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</row>
    <row r="814" spans="5:72" x14ac:dyDescent="0.25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</row>
    <row r="815" spans="5:72" x14ac:dyDescent="0.25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</row>
    <row r="816" spans="5:72" x14ac:dyDescent="0.25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</row>
    <row r="817" spans="5:72" x14ac:dyDescent="0.25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</row>
    <row r="818" spans="5:72" x14ac:dyDescent="0.25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</row>
    <row r="819" spans="5:72" x14ac:dyDescent="0.25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</row>
    <row r="820" spans="5:72" x14ac:dyDescent="0.25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</row>
    <row r="821" spans="5:72" x14ac:dyDescent="0.25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</row>
    <row r="822" spans="5:72" x14ac:dyDescent="0.25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</row>
    <row r="823" spans="5:72" x14ac:dyDescent="0.25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</row>
    <row r="824" spans="5:72" x14ac:dyDescent="0.25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</row>
    <row r="825" spans="5:72" x14ac:dyDescent="0.25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</row>
    <row r="826" spans="5:72" x14ac:dyDescent="0.25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</row>
    <row r="827" spans="5:72" x14ac:dyDescent="0.25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</row>
    <row r="828" spans="5:72" x14ac:dyDescent="0.25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</row>
    <row r="829" spans="5:72" x14ac:dyDescent="0.25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</row>
    <row r="830" spans="5:72" x14ac:dyDescent="0.25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</row>
    <row r="831" spans="5:72" x14ac:dyDescent="0.25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</row>
    <row r="832" spans="5:72" x14ac:dyDescent="0.25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</row>
    <row r="833" spans="5:72" x14ac:dyDescent="0.25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</row>
    <row r="834" spans="5:72" x14ac:dyDescent="0.25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</row>
    <row r="835" spans="5:72" x14ac:dyDescent="0.25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</row>
    <row r="836" spans="5:72" x14ac:dyDescent="0.25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</row>
    <row r="837" spans="5:72" x14ac:dyDescent="0.25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</row>
    <row r="838" spans="5:72" x14ac:dyDescent="0.25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</row>
    <row r="839" spans="5:72" x14ac:dyDescent="0.25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</row>
  </sheetData>
  <mergeCells count="300">
    <mergeCell ref="B313:B314"/>
    <mergeCell ref="B328:B334"/>
    <mergeCell ref="B338:H338"/>
    <mergeCell ref="A441:A442"/>
    <mergeCell ref="A315:B315"/>
    <mergeCell ref="B371:H371"/>
    <mergeCell ref="B368:B369"/>
    <mergeCell ref="A423:A424"/>
    <mergeCell ref="B388:B389"/>
    <mergeCell ref="A388:A389"/>
    <mergeCell ref="B409:H409"/>
    <mergeCell ref="B391:H391"/>
    <mergeCell ref="A450:A451"/>
    <mergeCell ref="B423:B424"/>
    <mergeCell ref="B434:H434"/>
    <mergeCell ref="B427:B431"/>
    <mergeCell ref="B401:B406"/>
    <mergeCell ref="A399:B399"/>
    <mergeCell ref="B444:H444"/>
    <mergeCell ref="A401:A406"/>
    <mergeCell ref="A305:B305"/>
    <mergeCell ref="B294:H294"/>
    <mergeCell ref="B291:B292"/>
    <mergeCell ref="B306:H306"/>
    <mergeCell ref="B295:B302"/>
    <mergeCell ref="A293:B293"/>
    <mergeCell ref="A291:A292"/>
    <mergeCell ref="A303:A304"/>
    <mergeCell ref="A295:A302"/>
    <mergeCell ref="B303:B304"/>
    <mergeCell ref="A370:B370"/>
    <mergeCell ref="A454:A458"/>
    <mergeCell ref="A445:A449"/>
    <mergeCell ref="A425:B425"/>
    <mergeCell ref="A427:A431"/>
    <mergeCell ref="B435:B440"/>
    <mergeCell ref="B450:B451"/>
    <mergeCell ref="B378:B379"/>
    <mergeCell ref="A435:A440"/>
    <mergeCell ref="B417:H417"/>
    <mergeCell ref="A380:B380"/>
    <mergeCell ref="B381:H381"/>
    <mergeCell ref="A382:A387"/>
    <mergeCell ref="B382:B387"/>
    <mergeCell ref="B392:B397"/>
    <mergeCell ref="A416:B416"/>
    <mergeCell ref="B410:B414"/>
    <mergeCell ref="A410:A414"/>
    <mergeCell ref="B400:H400"/>
    <mergeCell ref="A408:B408"/>
    <mergeCell ref="B146:B147"/>
    <mergeCell ref="B507:D507"/>
    <mergeCell ref="A462:B462"/>
    <mergeCell ref="B463:H463"/>
    <mergeCell ref="A464:A467"/>
    <mergeCell ref="B464:B467"/>
    <mergeCell ref="B506:E506"/>
    <mergeCell ref="A472:B472"/>
    <mergeCell ref="B473:H473"/>
    <mergeCell ref="A478:D478"/>
    <mergeCell ref="B441:B442"/>
    <mergeCell ref="A443:B443"/>
    <mergeCell ref="A474:A477"/>
    <mergeCell ref="B454:B458"/>
    <mergeCell ref="B468:B469"/>
    <mergeCell ref="A468:A469"/>
    <mergeCell ref="F5:H5"/>
    <mergeCell ref="A194:A196"/>
    <mergeCell ref="B194:B196"/>
    <mergeCell ref="A42:B42"/>
    <mergeCell ref="A66:B66"/>
    <mergeCell ref="A47:B47"/>
    <mergeCell ref="A131:A133"/>
    <mergeCell ref="B131:B133"/>
    <mergeCell ref="B120:H120"/>
    <mergeCell ref="B125:B128"/>
    <mergeCell ref="I474:J474"/>
    <mergeCell ref="A418:A422"/>
    <mergeCell ref="B453:H453"/>
    <mergeCell ref="A452:B452"/>
    <mergeCell ref="B418:B422"/>
    <mergeCell ref="B474:B477"/>
    <mergeCell ref="A433:B433"/>
    <mergeCell ref="B426:H426"/>
    <mergeCell ref="A470:A471"/>
    <mergeCell ref="B470:B471"/>
    <mergeCell ref="A372:A377"/>
    <mergeCell ref="B372:B377"/>
    <mergeCell ref="A390:B390"/>
    <mergeCell ref="A360:A367"/>
    <mergeCell ref="A346:A347"/>
    <mergeCell ref="A392:A397"/>
    <mergeCell ref="B360:B367"/>
    <mergeCell ref="A368:A369"/>
    <mergeCell ref="A348:B348"/>
    <mergeCell ref="A378:A379"/>
    <mergeCell ref="A358:B358"/>
    <mergeCell ref="B359:H359"/>
    <mergeCell ref="B356:B357"/>
    <mergeCell ref="A356:A357"/>
    <mergeCell ref="B346:B347"/>
    <mergeCell ref="B349:H349"/>
    <mergeCell ref="A350:A355"/>
    <mergeCell ref="B350:B355"/>
    <mergeCell ref="A328:A334"/>
    <mergeCell ref="B324:B325"/>
    <mergeCell ref="A324:A325"/>
    <mergeCell ref="B316:H316"/>
    <mergeCell ref="A317:A323"/>
    <mergeCell ref="A339:A345"/>
    <mergeCell ref="A116:A118"/>
    <mergeCell ref="B307:B312"/>
    <mergeCell ref="B339:B345"/>
    <mergeCell ref="B317:B323"/>
    <mergeCell ref="A326:B326"/>
    <mergeCell ref="A313:A314"/>
    <mergeCell ref="A307:A312"/>
    <mergeCell ref="A335:A336"/>
    <mergeCell ref="B327:H327"/>
    <mergeCell ref="A337:B337"/>
    <mergeCell ref="A60:A62"/>
    <mergeCell ref="A54:B54"/>
    <mergeCell ref="B77:B79"/>
    <mergeCell ref="A108:B108"/>
    <mergeCell ref="B275:B280"/>
    <mergeCell ref="B130:H130"/>
    <mergeCell ref="B158:B161"/>
    <mergeCell ref="A137:A139"/>
    <mergeCell ref="B80:B82"/>
    <mergeCell ref="A91:A94"/>
    <mergeCell ref="B67:H67"/>
    <mergeCell ref="B72:B74"/>
    <mergeCell ref="A95:A97"/>
    <mergeCell ref="A105:A107"/>
    <mergeCell ref="B91:B94"/>
    <mergeCell ref="B95:B97"/>
    <mergeCell ref="A86:B86"/>
    <mergeCell ref="B87:H87"/>
    <mergeCell ref="A77:A79"/>
    <mergeCell ref="B99:H99"/>
    <mergeCell ref="B137:B139"/>
    <mergeCell ref="B245:H245"/>
    <mergeCell ref="B109:H109"/>
    <mergeCell ref="B169:B173"/>
    <mergeCell ref="A129:B129"/>
    <mergeCell ref="A100:A104"/>
    <mergeCell ref="B100:B104"/>
    <mergeCell ref="B193:H193"/>
    <mergeCell ref="A192:B192"/>
    <mergeCell ref="B213:H213"/>
    <mergeCell ref="B263:H263"/>
    <mergeCell ref="A255:B255"/>
    <mergeCell ref="B234:B236"/>
    <mergeCell ref="B226:H226"/>
    <mergeCell ref="B219:H219"/>
    <mergeCell ref="B246:B250"/>
    <mergeCell ref="B18:B22"/>
    <mergeCell ref="B34:B41"/>
    <mergeCell ref="A49:A50"/>
    <mergeCell ref="A51:A52"/>
    <mergeCell ref="A32:A33"/>
    <mergeCell ref="A28:A31"/>
    <mergeCell ref="B44:B46"/>
    <mergeCell ref="B51:B52"/>
    <mergeCell ref="B23:B26"/>
    <mergeCell ref="B49:B50"/>
    <mergeCell ref="F9:H9"/>
    <mergeCell ref="C9:C11"/>
    <mergeCell ref="H10:H11"/>
    <mergeCell ref="B9:B11"/>
    <mergeCell ref="B17:H17"/>
    <mergeCell ref="A16:B16"/>
    <mergeCell ref="A9:A11"/>
    <mergeCell ref="A68:A70"/>
    <mergeCell ref="B68:B70"/>
    <mergeCell ref="B60:B62"/>
    <mergeCell ref="D9:D11"/>
    <mergeCell ref="F10:G10"/>
    <mergeCell ref="A13:B13"/>
    <mergeCell ref="B14:H14"/>
    <mergeCell ref="A18:A22"/>
    <mergeCell ref="A23:A26"/>
    <mergeCell ref="E9:E11"/>
    <mergeCell ref="B43:H43"/>
    <mergeCell ref="A58:B58"/>
    <mergeCell ref="B59:H59"/>
    <mergeCell ref="B28:B31"/>
    <mergeCell ref="B32:B33"/>
    <mergeCell ref="B48:H48"/>
    <mergeCell ref="B55:H55"/>
    <mergeCell ref="A121:A123"/>
    <mergeCell ref="B121:B123"/>
    <mergeCell ref="A119:B119"/>
    <mergeCell ref="A98:B98"/>
    <mergeCell ref="B63:B65"/>
    <mergeCell ref="A63:A65"/>
    <mergeCell ref="B105:B107"/>
    <mergeCell ref="A80:A82"/>
    <mergeCell ref="B76:H76"/>
    <mergeCell ref="A72:A74"/>
    <mergeCell ref="B198:H198"/>
    <mergeCell ref="B188:B191"/>
    <mergeCell ref="A188:A191"/>
    <mergeCell ref="A197:B197"/>
    <mergeCell ref="A165:B165"/>
    <mergeCell ref="B141:H141"/>
    <mergeCell ref="B162:B164"/>
    <mergeCell ref="B152:H152"/>
    <mergeCell ref="A146:A147"/>
    <mergeCell ref="A148:A150"/>
    <mergeCell ref="A167:A168"/>
    <mergeCell ref="B167:B168"/>
    <mergeCell ref="A185:A187"/>
    <mergeCell ref="B180:H180"/>
    <mergeCell ref="B148:B150"/>
    <mergeCell ref="A142:A145"/>
    <mergeCell ref="A162:A164"/>
    <mergeCell ref="B153:B157"/>
    <mergeCell ref="B142:B145"/>
    <mergeCell ref="A179:B179"/>
    <mergeCell ref="M52:N52"/>
    <mergeCell ref="A158:A161"/>
    <mergeCell ref="A88:A90"/>
    <mergeCell ref="B113:B115"/>
    <mergeCell ref="A113:A115"/>
    <mergeCell ref="A151:B151"/>
    <mergeCell ref="A125:A128"/>
    <mergeCell ref="B116:B118"/>
    <mergeCell ref="A140:B140"/>
    <mergeCell ref="B88:B90"/>
    <mergeCell ref="A6:H6"/>
    <mergeCell ref="B7:H7"/>
    <mergeCell ref="B83:B85"/>
    <mergeCell ref="A83:A85"/>
    <mergeCell ref="B110:B112"/>
    <mergeCell ref="A110:A112"/>
    <mergeCell ref="A44:A46"/>
    <mergeCell ref="A34:A41"/>
    <mergeCell ref="A56:A57"/>
    <mergeCell ref="B56:B57"/>
    <mergeCell ref="B185:B187"/>
    <mergeCell ref="B205:H205"/>
    <mergeCell ref="B207:B211"/>
    <mergeCell ref="A207:A211"/>
    <mergeCell ref="A75:B75"/>
    <mergeCell ref="B270:B271"/>
    <mergeCell ref="A253:A254"/>
    <mergeCell ref="A270:A271"/>
    <mergeCell ref="B220:B224"/>
    <mergeCell ref="B227:B231"/>
    <mergeCell ref="B199:B202"/>
    <mergeCell ref="A199:A202"/>
    <mergeCell ref="B233:H233"/>
    <mergeCell ref="A225:B225"/>
    <mergeCell ref="A227:A231"/>
    <mergeCell ref="A204:B204"/>
    <mergeCell ref="A220:A224"/>
    <mergeCell ref="B214:B217"/>
    <mergeCell ref="A212:B212"/>
    <mergeCell ref="A214:A217"/>
    <mergeCell ref="B166:H166"/>
    <mergeCell ref="B281:B282"/>
    <mergeCell ref="B238:H238"/>
    <mergeCell ref="A244:B244"/>
    <mergeCell ref="A232:B232"/>
    <mergeCell ref="A251:B251"/>
    <mergeCell ref="B253:B254"/>
    <mergeCell ref="B181:B184"/>
    <mergeCell ref="A181:A184"/>
    <mergeCell ref="A174:A178"/>
    <mergeCell ref="B174:B178"/>
    <mergeCell ref="A169:A173"/>
    <mergeCell ref="A153:A157"/>
    <mergeCell ref="A134:A136"/>
    <mergeCell ref="B134:B136"/>
    <mergeCell ref="B274:H274"/>
    <mergeCell ref="A246:A250"/>
    <mergeCell ref="A273:B273"/>
    <mergeCell ref="B257:B261"/>
    <mergeCell ref="B264:B269"/>
    <mergeCell ref="A285:A290"/>
    <mergeCell ref="A262:B262"/>
    <mergeCell ref="A283:B283"/>
    <mergeCell ref="A275:A280"/>
    <mergeCell ref="B460:B461"/>
    <mergeCell ref="A460:A461"/>
    <mergeCell ref="A281:A282"/>
    <mergeCell ref="B445:B449"/>
    <mergeCell ref="B285:B290"/>
    <mergeCell ref="B335:B336"/>
    <mergeCell ref="B284:H284"/>
    <mergeCell ref="A257:A261"/>
    <mergeCell ref="B252:H252"/>
    <mergeCell ref="B239:B242"/>
    <mergeCell ref="A218:B218"/>
    <mergeCell ref="A237:B237"/>
    <mergeCell ref="A239:A242"/>
    <mergeCell ref="B256:H256"/>
    <mergeCell ref="A264:A269"/>
    <mergeCell ref="A234:A236"/>
  </mergeCells>
  <phoneticPr fontId="7" type="noConversion"/>
  <pageMargins left="0.19685039370078741" right="0" top="0.59055118110236227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Lapas1</vt:lpstr>
      <vt:lpstr>Lapas2</vt:lpstr>
      <vt:lpstr>Lapas1!Print_Titles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No.1</dc:creator>
  <cp:lastModifiedBy>Romualda Baginienė</cp:lastModifiedBy>
  <cp:lastPrinted>2021-02-09T11:51:11Z</cp:lastPrinted>
  <dcterms:created xsi:type="dcterms:W3CDTF">2012-02-06T11:30:01Z</dcterms:created>
  <dcterms:modified xsi:type="dcterms:W3CDTF">2021-02-24T12:05:17Z</dcterms:modified>
</cp:coreProperties>
</file>