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Vilma\SVP 2022-2024\SVP 2022-2024 pakeitimai 2022 birzelis\2022-2024 strateginis veiklos planas po pakeitimo\"/>
    </mc:Choice>
  </mc:AlternateContent>
  <bookViews>
    <workbookView xWindow="0" yWindow="0" windowWidth="28800" windowHeight="12435" tabRatio="240"/>
  </bookViews>
  <sheets>
    <sheet name="2 lentele tūkst.Eur" sheetId="2" r:id="rId1"/>
  </sheets>
  <definedNames>
    <definedName name="_xlnm.Print_Area" localSheetId="0">'2 lentele tūkst.Eur'!$A$1:$X$336</definedName>
  </definedNames>
  <calcPr calcId="152511"/>
</workbook>
</file>

<file path=xl/calcChain.xml><?xml version="1.0" encoding="utf-8"?>
<calcChain xmlns="http://schemas.openxmlformats.org/spreadsheetml/2006/main">
  <c r="K329" i="2" l="1"/>
  <c r="I329" i="2"/>
  <c r="E329" i="2"/>
  <c r="E328" i="2"/>
  <c r="K328" i="2"/>
  <c r="I328" i="2"/>
  <c r="G328" i="2"/>
  <c r="G330" i="2"/>
  <c r="M101" i="2"/>
  <c r="R92" i="2"/>
  <c r="Q92" i="2"/>
  <c r="P92" i="2"/>
  <c r="O92" i="2"/>
  <c r="N92" i="2"/>
  <c r="M92" i="2"/>
  <c r="L92" i="2"/>
  <c r="K92" i="2"/>
  <c r="J92" i="2"/>
  <c r="I92" i="2"/>
  <c r="R198" i="2" l="1"/>
  <c r="Q198" i="2"/>
  <c r="P198" i="2"/>
  <c r="O198" i="2"/>
  <c r="N198" i="2"/>
  <c r="M198" i="2"/>
  <c r="L198" i="2"/>
  <c r="K198" i="2"/>
  <c r="J198" i="2"/>
  <c r="I198" i="2"/>
  <c r="K330" i="2" l="1"/>
  <c r="I330" i="2"/>
  <c r="E330" i="2"/>
  <c r="R204" i="2"/>
  <c r="Q204" i="2"/>
  <c r="P204" i="2"/>
  <c r="O204" i="2"/>
  <c r="N204" i="2"/>
  <c r="M204" i="2"/>
  <c r="L204" i="2"/>
  <c r="K204" i="2"/>
  <c r="J204" i="2"/>
  <c r="I204" i="2"/>
  <c r="P256" i="2" l="1"/>
  <c r="O256" i="2"/>
  <c r="N256" i="2"/>
  <c r="M256" i="2"/>
  <c r="P297" i="2" l="1"/>
  <c r="I183" i="2" l="1"/>
  <c r="I196" i="2" s="1"/>
  <c r="R146" i="2" l="1"/>
  <c r="Q146" i="2"/>
  <c r="P146" i="2"/>
  <c r="O146" i="2"/>
  <c r="N146" i="2"/>
  <c r="M146" i="2"/>
  <c r="L146" i="2"/>
  <c r="K146" i="2"/>
  <c r="J146" i="2"/>
  <c r="I146" i="2"/>
  <c r="R49" i="2"/>
  <c r="Q49" i="2"/>
  <c r="P49" i="2"/>
  <c r="O49" i="2"/>
  <c r="N49" i="2"/>
  <c r="M49" i="2"/>
  <c r="L49" i="2"/>
  <c r="K49" i="2"/>
  <c r="J49" i="2"/>
  <c r="I49" i="2"/>
  <c r="R53" i="2"/>
  <c r="Q53" i="2"/>
  <c r="P53" i="2"/>
  <c r="O53" i="2"/>
  <c r="O55" i="2" s="1"/>
  <c r="N53" i="2"/>
  <c r="M53" i="2"/>
  <c r="L53" i="2"/>
  <c r="K53" i="2"/>
  <c r="K55" i="2" s="1"/>
  <c r="J53" i="2"/>
  <c r="I53" i="2"/>
  <c r="L55" i="2" l="1"/>
  <c r="P55" i="2"/>
  <c r="I55" i="2"/>
  <c r="M55" i="2"/>
  <c r="Q55" i="2"/>
  <c r="J55" i="2"/>
  <c r="N55" i="2"/>
  <c r="R55" i="2"/>
  <c r="R140" i="2"/>
  <c r="Q140" i="2"/>
  <c r="P140" i="2"/>
  <c r="O140" i="2"/>
  <c r="N140" i="2"/>
  <c r="M140" i="2"/>
  <c r="L140" i="2"/>
  <c r="K140" i="2"/>
  <c r="J140" i="2"/>
  <c r="I140" i="2"/>
  <c r="N45" i="2" l="1"/>
  <c r="U127" i="2" l="1"/>
  <c r="U80" i="2"/>
  <c r="M183" i="2"/>
  <c r="L304" i="2"/>
  <c r="K304" i="2"/>
  <c r="J304" i="2"/>
  <c r="I304" i="2"/>
  <c r="L297" i="2"/>
  <c r="K297" i="2"/>
  <c r="J297" i="2"/>
  <c r="I297" i="2"/>
  <c r="L291" i="2"/>
  <c r="K291" i="2"/>
  <c r="J291" i="2"/>
  <c r="I291" i="2"/>
  <c r="L289" i="2"/>
  <c r="K289" i="2"/>
  <c r="J289" i="2"/>
  <c r="I289" i="2"/>
  <c r="L280" i="2"/>
  <c r="K280" i="2"/>
  <c r="J280" i="2"/>
  <c r="I280" i="2"/>
  <c r="L272" i="2"/>
  <c r="K272" i="2"/>
  <c r="J272" i="2"/>
  <c r="I272" i="2"/>
  <c r="L265" i="2"/>
  <c r="K265" i="2"/>
  <c r="J265" i="2"/>
  <c r="I265" i="2"/>
  <c r="L256" i="2"/>
  <c r="K256" i="2"/>
  <c r="J256" i="2"/>
  <c r="I256" i="2"/>
  <c r="L242" i="2"/>
  <c r="K242" i="2"/>
  <c r="J242" i="2"/>
  <c r="I242" i="2"/>
  <c r="L240" i="2"/>
  <c r="K240" i="2"/>
  <c r="J240" i="2"/>
  <c r="I240" i="2"/>
  <c r="L220" i="2"/>
  <c r="K220" i="2"/>
  <c r="J220" i="2"/>
  <c r="I220" i="2"/>
  <c r="L212" i="2"/>
  <c r="K212" i="2"/>
  <c r="J212" i="2"/>
  <c r="I212" i="2"/>
  <c r="L183" i="2"/>
  <c r="L196" i="2" s="1"/>
  <c r="K183" i="2"/>
  <c r="K196" i="2" s="1"/>
  <c r="J183" i="2"/>
  <c r="J196" i="2" s="1"/>
  <c r="L179" i="2"/>
  <c r="K179" i="2"/>
  <c r="J179" i="2"/>
  <c r="I179" i="2"/>
  <c r="L177" i="2"/>
  <c r="K177" i="2"/>
  <c r="J177" i="2"/>
  <c r="I177" i="2"/>
  <c r="L166" i="2"/>
  <c r="K166" i="2"/>
  <c r="J166" i="2"/>
  <c r="I166" i="2"/>
  <c r="L162" i="2"/>
  <c r="K162" i="2"/>
  <c r="J162" i="2"/>
  <c r="I162" i="2"/>
  <c r="L158" i="2"/>
  <c r="K158" i="2"/>
  <c r="J158" i="2"/>
  <c r="I158" i="2"/>
  <c r="L154" i="2"/>
  <c r="K154" i="2"/>
  <c r="J154" i="2"/>
  <c r="I154" i="2"/>
  <c r="L150" i="2"/>
  <c r="K150" i="2"/>
  <c r="J150" i="2"/>
  <c r="I150" i="2"/>
  <c r="L142" i="2"/>
  <c r="L144" i="2" s="1"/>
  <c r="K142" i="2"/>
  <c r="K144" i="2" s="1"/>
  <c r="J142" i="2"/>
  <c r="J144" i="2" s="1"/>
  <c r="I142" i="2"/>
  <c r="I144" i="2" s="1"/>
  <c r="L136" i="2"/>
  <c r="K136" i="2"/>
  <c r="J136" i="2"/>
  <c r="I136" i="2"/>
  <c r="L127" i="2"/>
  <c r="K127" i="2"/>
  <c r="J127" i="2"/>
  <c r="I127" i="2"/>
  <c r="L123" i="2"/>
  <c r="K123" i="2"/>
  <c r="J123" i="2"/>
  <c r="I123" i="2"/>
  <c r="L121" i="2"/>
  <c r="K121" i="2"/>
  <c r="J121" i="2"/>
  <c r="I121" i="2"/>
  <c r="L119" i="2"/>
  <c r="K119" i="2"/>
  <c r="J119" i="2"/>
  <c r="I119" i="2"/>
  <c r="L115" i="2"/>
  <c r="K115" i="2"/>
  <c r="J115" i="2"/>
  <c r="I115" i="2"/>
  <c r="L113" i="2"/>
  <c r="K113" i="2"/>
  <c r="J113" i="2"/>
  <c r="I113" i="2"/>
  <c r="L111" i="2"/>
  <c r="K111" i="2"/>
  <c r="J111" i="2"/>
  <c r="I111" i="2"/>
  <c r="L107" i="2"/>
  <c r="K107" i="2"/>
  <c r="J107" i="2"/>
  <c r="I107" i="2"/>
  <c r="L105" i="2"/>
  <c r="K105" i="2"/>
  <c r="J105" i="2"/>
  <c r="I105" i="2"/>
  <c r="L103" i="2"/>
  <c r="K103" i="2"/>
  <c r="J103" i="2"/>
  <c r="I103" i="2"/>
  <c r="L99" i="2"/>
  <c r="K99" i="2"/>
  <c r="J99" i="2"/>
  <c r="I99" i="2"/>
  <c r="L97" i="2"/>
  <c r="K97" i="2"/>
  <c r="J97" i="2"/>
  <c r="I97" i="2"/>
  <c r="L95" i="2"/>
  <c r="K95" i="2"/>
  <c r="J95" i="2"/>
  <c r="I95" i="2"/>
  <c r="L90" i="2"/>
  <c r="K90" i="2"/>
  <c r="J90" i="2"/>
  <c r="I90" i="2"/>
  <c r="L80" i="2"/>
  <c r="K80" i="2"/>
  <c r="J80" i="2"/>
  <c r="I80" i="2"/>
  <c r="L78" i="2"/>
  <c r="K78" i="2"/>
  <c r="J78" i="2"/>
  <c r="I78" i="2"/>
  <c r="L76" i="2"/>
  <c r="L88" i="2" s="1"/>
  <c r="K76" i="2"/>
  <c r="K88" i="2" s="1"/>
  <c r="J76" i="2"/>
  <c r="J88" i="2" s="1"/>
  <c r="I76" i="2"/>
  <c r="I88" i="2" s="1"/>
  <c r="L70" i="2"/>
  <c r="K70" i="2"/>
  <c r="J70" i="2"/>
  <c r="I70" i="2"/>
  <c r="L68" i="2"/>
  <c r="K68" i="2"/>
  <c r="J68" i="2"/>
  <c r="I68" i="2"/>
  <c r="L65" i="2"/>
  <c r="K65" i="2"/>
  <c r="J65" i="2"/>
  <c r="I65" i="2"/>
  <c r="L61" i="2"/>
  <c r="K61" i="2"/>
  <c r="J61" i="2"/>
  <c r="I61" i="2"/>
  <c r="L59" i="2"/>
  <c r="K59" i="2"/>
  <c r="J59" i="2"/>
  <c r="I59" i="2"/>
  <c r="L57" i="2"/>
  <c r="K57" i="2"/>
  <c r="J57" i="2"/>
  <c r="I57" i="2"/>
  <c r="M57" i="2"/>
  <c r="N57" i="2"/>
  <c r="O57" i="2"/>
  <c r="P57" i="2"/>
  <c r="M59" i="2"/>
  <c r="N59" i="2"/>
  <c r="O59" i="2"/>
  <c r="P59" i="2"/>
  <c r="L45" i="2"/>
  <c r="K45" i="2"/>
  <c r="J45" i="2"/>
  <c r="I45" i="2"/>
  <c r="L43" i="2"/>
  <c r="K43" i="2"/>
  <c r="J43" i="2"/>
  <c r="I43" i="2"/>
  <c r="L41" i="2"/>
  <c r="K41" i="2"/>
  <c r="J41" i="2"/>
  <c r="I41" i="2"/>
  <c r="L37" i="2"/>
  <c r="K37" i="2"/>
  <c r="J37" i="2"/>
  <c r="I37" i="2"/>
  <c r="L35" i="2"/>
  <c r="K35" i="2"/>
  <c r="J35" i="2"/>
  <c r="I35" i="2"/>
  <c r="L33" i="2"/>
  <c r="K33" i="2"/>
  <c r="J33" i="2"/>
  <c r="I33" i="2"/>
  <c r="L31" i="2"/>
  <c r="L39" i="2" s="1"/>
  <c r="K31" i="2"/>
  <c r="K39" i="2" s="1"/>
  <c r="J31" i="2"/>
  <c r="J39" i="2" s="1"/>
  <c r="I31" i="2"/>
  <c r="I39" i="2" s="1"/>
  <c r="L27" i="2"/>
  <c r="K27" i="2"/>
  <c r="J27" i="2"/>
  <c r="I27" i="2"/>
  <c r="L25" i="2"/>
  <c r="K25" i="2"/>
  <c r="J25" i="2"/>
  <c r="I25" i="2"/>
  <c r="L23" i="2"/>
  <c r="K23" i="2"/>
  <c r="J23" i="2"/>
  <c r="I23" i="2"/>
  <c r="L21" i="2"/>
  <c r="K21" i="2"/>
  <c r="J21" i="2"/>
  <c r="I21" i="2"/>
  <c r="L19" i="2"/>
  <c r="K19" i="2"/>
  <c r="J19" i="2"/>
  <c r="I19" i="2"/>
  <c r="L17" i="2"/>
  <c r="K17" i="2"/>
  <c r="J17" i="2"/>
  <c r="I17" i="2"/>
  <c r="L181" i="2" l="1"/>
  <c r="I181" i="2"/>
  <c r="J181" i="2"/>
  <c r="K181" i="2"/>
  <c r="G331" i="2"/>
  <c r="P272" i="2" l="1"/>
  <c r="O272" i="2"/>
  <c r="N272" i="2"/>
  <c r="M272" i="2"/>
  <c r="I287" i="2"/>
  <c r="M196" i="2" l="1"/>
  <c r="R200" i="2" l="1"/>
  <c r="R202" i="2" s="1"/>
  <c r="Q200" i="2"/>
  <c r="Q202" i="2" s="1"/>
  <c r="P200" i="2"/>
  <c r="P202" i="2" s="1"/>
  <c r="O200" i="2"/>
  <c r="O202" i="2" s="1"/>
  <c r="N200" i="2"/>
  <c r="N202" i="2" s="1"/>
  <c r="M200" i="2"/>
  <c r="M202" i="2" s="1"/>
  <c r="L200" i="2"/>
  <c r="L202" i="2" s="1"/>
  <c r="K200" i="2"/>
  <c r="K202" i="2" s="1"/>
  <c r="J200" i="2"/>
  <c r="J202" i="2" s="1"/>
  <c r="I200" i="2"/>
  <c r="I202" i="2" s="1"/>
  <c r="R177" i="2" l="1"/>
  <c r="Q177" i="2"/>
  <c r="P177" i="2"/>
  <c r="O177" i="2"/>
  <c r="N177" i="2"/>
  <c r="M177" i="2"/>
  <c r="M17" i="2" l="1"/>
  <c r="N17" i="2"/>
  <c r="O17" i="2"/>
  <c r="P17" i="2"/>
  <c r="Q17" i="2"/>
  <c r="R17" i="2"/>
  <c r="M19" i="2"/>
  <c r="N19" i="2"/>
  <c r="O19" i="2"/>
  <c r="P19" i="2"/>
  <c r="Q19" i="2"/>
  <c r="R19" i="2"/>
  <c r="M21" i="2"/>
  <c r="N21" i="2"/>
  <c r="O21" i="2"/>
  <c r="P21" i="2"/>
  <c r="Q21" i="2"/>
  <c r="R21" i="2"/>
  <c r="M23" i="2"/>
  <c r="N23" i="2"/>
  <c r="O23" i="2"/>
  <c r="P23" i="2"/>
  <c r="Q23" i="2"/>
  <c r="R23" i="2"/>
  <c r="M25" i="2"/>
  <c r="N25" i="2"/>
  <c r="O25" i="2"/>
  <c r="P25" i="2"/>
  <c r="Q25" i="2"/>
  <c r="R25" i="2"/>
  <c r="M27" i="2"/>
  <c r="N27" i="2"/>
  <c r="O27" i="2"/>
  <c r="P27" i="2"/>
  <c r="Q27" i="2"/>
  <c r="R27" i="2"/>
  <c r="M31" i="2"/>
  <c r="N31" i="2"/>
  <c r="O31" i="2"/>
  <c r="P31" i="2"/>
  <c r="Q31" i="2"/>
  <c r="R31" i="2"/>
  <c r="M33" i="2"/>
  <c r="N33" i="2"/>
  <c r="O33" i="2"/>
  <c r="P33" i="2"/>
  <c r="Q33" i="2"/>
  <c r="R33" i="2"/>
  <c r="M35" i="2"/>
  <c r="N35" i="2"/>
  <c r="O35" i="2"/>
  <c r="P35" i="2"/>
  <c r="Q35" i="2"/>
  <c r="R35" i="2"/>
  <c r="M37" i="2"/>
  <c r="N37" i="2"/>
  <c r="O37" i="2"/>
  <c r="P37" i="2"/>
  <c r="Q37" i="2"/>
  <c r="R37" i="2"/>
  <c r="M41" i="2"/>
  <c r="N41" i="2"/>
  <c r="O41" i="2"/>
  <c r="P41" i="2"/>
  <c r="Q41" i="2"/>
  <c r="R41" i="2"/>
  <c r="M43" i="2"/>
  <c r="N43" i="2"/>
  <c r="O43" i="2"/>
  <c r="P43" i="2"/>
  <c r="Q43" i="2"/>
  <c r="R43" i="2"/>
  <c r="M45" i="2"/>
  <c r="O45" i="2"/>
  <c r="P45" i="2"/>
  <c r="Q45" i="2"/>
  <c r="R45" i="2"/>
  <c r="K47" i="2"/>
  <c r="L47" i="2"/>
  <c r="Q57" i="2"/>
  <c r="R57" i="2"/>
  <c r="Q59" i="2"/>
  <c r="R59" i="2"/>
  <c r="M61" i="2"/>
  <c r="N61" i="2"/>
  <c r="O61" i="2"/>
  <c r="O63" i="2" s="1"/>
  <c r="P61" i="2"/>
  <c r="P63" i="2" s="1"/>
  <c r="Q61" i="2"/>
  <c r="R61" i="2"/>
  <c r="K63" i="2"/>
  <c r="L63" i="2"/>
  <c r="M65" i="2"/>
  <c r="N65" i="2"/>
  <c r="O65" i="2"/>
  <c r="P65" i="2"/>
  <c r="Q65" i="2"/>
  <c r="R65" i="2"/>
  <c r="K74" i="2"/>
  <c r="L74" i="2"/>
  <c r="M68" i="2"/>
  <c r="N68" i="2"/>
  <c r="O68" i="2"/>
  <c r="P68" i="2"/>
  <c r="Q68" i="2"/>
  <c r="R68" i="2"/>
  <c r="M70" i="2"/>
  <c r="N70" i="2"/>
  <c r="O70" i="2"/>
  <c r="P70" i="2"/>
  <c r="Q70" i="2"/>
  <c r="R70" i="2"/>
  <c r="M76" i="2"/>
  <c r="N76" i="2"/>
  <c r="O76" i="2"/>
  <c r="P76" i="2"/>
  <c r="Q76" i="2"/>
  <c r="R76" i="2"/>
  <c r="M78" i="2"/>
  <c r="N78" i="2"/>
  <c r="O78" i="2"/>
  <c r="P78" i="2"/>
  <c r="Q78" i="2"/>
  <c r="R78" i="2"/>
  <c r="M80" i="2"/>
  <c r="G329" i="2" s="1"/>
  <c r="N80" i="2"/>
  <c r="O80" i="2"/>
  <c r="P80" i="2"/>
  <c r="Q80" i="2"/>
  <c r="R80" i="2"/>
  <c r="V80" i="2"/>
  <c r="W80" i="2"/>
  <c r="X80" i="2"/>
  <c r="M90" i="2"/>
  <c r="N90" i="2"/>
  <c r="O90" i="2"/>
  <c r="P90" i="2"/>
  <c r="Q90" i="2"/>
  <c r="R90" i="2"/>
  <c r="M95" i="2"/>
  <c r="N95" i="2"/>
  <c r="O95" i="2"/>
  <c r="P95" i="2"/>
  <c r="Q95" i="2"/>
  <c r="R95" i="2"/>
  <c r="M97" i="2"/>
  <c r="N97" i="2"/>
  <c r="O97" i="2"/>
  <c r="P97" i="2"/>
  <c r="Q97" i="2"/>
  <c r="R97" i="2"/>
  <c r="M99" i="2"/>
  <c r="N99" i="2"/>
  <c r="O99" i="2"/>
  <c r="P99" i="2"/>
  <c r="Q99" i="2"/>
  <c r="R99" i="2"/>
  <c r="I101" i="2"/>
  <c r="M103" i="2"/>
  <c r="N103" i="2"/>
  <c r="O103" i="2"/>
  <c r="P103" i="2"/>
  <c r="Q103" i="2"/>
  <c r="R103" i="2"/>
  <c r="M105" i="2"/>
  <c r="N105" i="2"/>
  <c r="O105" i="2"/>
  <c r="P105" i="2"/>
  <c r="Q105" i="2"/>
  <c r="R105" i="2"/>
  <c r="J109" i="2"/>
  <c r="M107" i="2"/>
  <c r="N107" i="2"/>
  <c r="O107" i="2"/>
  <c r="P107" i="2"/>
  <c r="Q107" i="2"/>
  <c r="R107" i="2"/>
  <c r="M111" i="2"/>
  <c r="N111" i="2"/>
  <c r="O111" i="2"/>
  <c r="P111" i="2"/>
  <c r="Q111" i="2"/>
  <c r="R111" i="2"/>
  <c r="J117" i="2"/>
  <c r="M113" i="2"/>
  <c r="N113" i="2"/>
  <c r="O113" i="2"/>
  <c r="P113" i="2"/>
  <c r="Q113" i="2"/>
  <c r="R113" i="2"/>
  <c r="M115" i="2"/>
  <c r="N115" i="2"/>
  <c r="O115" i="2"/>
  <c r="P115" i="2"/>
  <c r="Q115" i="2"/>
  <c r="R115" i="2"/>
  <c r="M119" i="2"/>
  <c r="N119" i="2"/>
  <c r="O119" i="2"/>
  <c r="P119" i="2"/>
  <c r="Q119" i="2"/>
  <c r="R119" i="2"/>
  <c r="M121" i="2"/>
  <c r="N121" i="2"/>
  <c r="O121" i="2"/>
  <c r="P121" i="2"/>
  <c r="Q121" i="2"/>
  <c r="R121" i="2"/>
  <c r="M123" i="2"/>
  <c r="N123" i="2"/>
  <c r="O123" i="2"/>
  <c r="P123" i="2"/>
  <c r="Q123" i="2"/>
  <c r="R123" i="2"/>
  <c r="I134" i="2"/>
  <c r="K134" i="2"/>
  <c r="L134" i="2"/>
  <c r="M127" i="2"/>
  <c r="M134" i="2" s="1"/>
  <c r="N127" i="2"/>
  <c r="N134" i="2" s="1"/>
  <c r="O127" i="2"/>
  <c r="O134" i="2" s="1"/>
  <c r="P127" i="2"/>
  <c r="P134" i="2" s="1"/>
  <c r="Q127" i="2"/>
  <c r="Q134" i="2" s="1"/>
  <c r="R127" i="2"/>
  <c r="R134" i="2" s="1"/>
  <c r="V127" i="2"/>
  <c r="W127" i="2"/>
  <c r="X127" i="2"/>
  <c r="J134" i="2"/>
  <c r="I138" i="2"/>
  <c r="K138" i="2"/>
  <c r="L138" i="2"/>
  <c r="M136" i="2"/>
  <c r="M138" i="2" s="1"/>
  <c r="N136" i="2"/>
  <c r="N138" i="2" s="1"/>
  <c r="O136" i="2"/>
  <c r="O138" i="2" s="1"/>
  <c r="P136" i="2"/>
  <c r="P138" i="2" s="1"/>
  <c r="Q136" i="2"/>
  <c r="Q138" i="2" s="1"/>
  <c r="R136" i="2"/>
  <c r="R138" i="2" s="1"/>
  <c r="J138" i="2"/>
  <c r="M142" i="2"/>
  <c r="M144" i="2" s="1"/>
  <c r="N142" i="2"/>
  <c r="N144" i="2" s="1"/>
  <c r="O142" i="2"/>
  <c r="O144" i="2" s="1"/>
  <c r="P142" i="2"/>
  <c r="P144" i="2" s="1"/>
  <c r="Q142" i="2"/>
  <c r="Q144" i="2" s="1"/>
  <c r="R142" i="2"/>
  <c r="R144" i="2" s="1"/>
  <c r="I148" i="2"/>
  <c r="K148" i="2"/>
  <c r="L148" i="2"/>
  <c r="M148" i="2"/>
  <c r="N148" i="2"/>
  <c r="O148" i="2"/>
  <c r="P148" i="2"/>
  <c r="Q148" i="2"/>
  <c r="R148" i="2"/>
  <c r="J148" i="2"/>
  <c r="I152" i="2"/>
  <c r="K152" i="2"/>
  <c r="L152" i="2"/>
  <c r="M150" i="2"/>
  <c r="M152" i="2" s="1"/>
  <c r="N150" i="2"/>
  <c r="N152" i="2" s="1"/>
  <c r="O150" i="2"/>
  <c r="O152" i="2" s="1"/>
  <c r="P150" i="2"/>
  <c r="P152" i="2" s="1"/>
  <c r="Q150" i="2"/>
  <c r="Q152" i="2" s="1"/>
  <c r="R150" i="2"/>
  <c r="R152" i="2" s="1"/>
  <c r="J152" i="2"/>
  <c r="I156" i="2"/>
  <c r="K156" i="2"/>
  <c r="L156" i="2"/>
  <c r="M154" i="2"/>
  <c r="M156" i="2" s="1"/>
  <c r="N154" i="2"/>
  <c r="N156" i="2" s="1"/>
  <c r="O154" i="2"/>
  <c r="O156" i="2" s="1"/>
  <c r="P154" i="2"/>
  <c r="P156" i="2" s="1"/>
  <c r="Q154" i="2"/>
  <c r="Q156" i="2" s="1"/>
  <c r="R154" i="2"/>
  <c r="R156" i="2" s="1"/>
  <c r="J156" i="2"/>
  <c r="I160" i="2"/>
  <c r="K160" i="2"/>
  <c r="L160" i="2"/>
  <c r="M158" i="2"/>
  <c r="M160" i="2" s="1"/>
  <c r="N158" i="2"/>
  <c r="N160" i="2" s="1"/>
  <c r="O158" i="2"/>
  <c r="O160" i="2" s="1"/>
  <c r="P158" i="2"/>
  <c r="P160" i="2" s="1"/>
  <c r="Q158" i="2"/>
  <c r="Q160" i="2" s="1"/>
  <c r="R158" i="2"/>
  <c r="R160" i="2" s="1"/>
  <c r="J160" i="2"/>
  <c r="I164" i="2"/>
  <c r="K164" i="2"/>
  <c r="L164" i="2"/>
  <c r="M162" i="2"/>
  <c r="M164" i="2" s="1"/>
  <c r="N162" i="2"/>
  <c r="N164" i="2" s="1"/>
  <c r="O162" i="2"/>
  <c r="O164" i="2" s="1"/>
  <c r="P162" i="2"/>
  <c r="P164" i="2" s="1"/>
  <c r="Q162" i="2"/>
  <c r="Q164" i="2" s="1"/>
  <c r="R162" i="2"/>
  <c r="R164" i="2" s="1"/>
  <c r="J164" i="2"/>
  <c r="I175" i="2"/>
  <c r="E331" i="2" s="1"/>
  <c r="K175" i="2"/>
  <c r="L175" i="2"/>
  <c r="M166" i="2"/>
  <c r="M175" i="2" s="1"/>
  <c r="N166" i="2"/>
  <c r="N175" i="2" s="1"/>
  <c r="O166" i="2"/>
  <c r="O175" i="2" s="1"/>
  <c r="P166" i="2"/>
  <c r="P175" i="2" s="1"/>
  <c r="Q166" i="2"/>
  <c r="Q175" i="2" s="1"/>
  <c r="R166" i="2"/>
  <c r="R175" i="2" s="1"/>
  <c r="J175" i="2"/>
  <c r="N183" i="2"/>
  <c r="N196" i="2" s="1"/>
  <c r="O183" i="2"/>
  <c r="O196" i="2" s="1"/>
  <c r="P183" i="2"/>
  <c r="P196" i="2" s="1"/>
  <c r="Q183" i="2"/>
  <c r="Q196" i="2" s="1"/>
  <c r="R183" i="2"/>
  <c r="R196" i="2" s="1"/>
  <c r="I206" i="2"/>
  <c r="I208" i="2" s="1"/>
  <c r="J206" i="2"/>
  <c r="J208" i="2" s="1"/>
  <c r="K206" i="2"/>
  <c r="K208" i="2" s="1"/>
  <c r="L206" i="2"/>
  <c r="L208" i="2" s="1"/>
  <c r="M206" i="2"/>
  <c r="M208" i="2" s="1"/>
  <c r="N206" i="2"/>
  <c r="N208" i="2" s="1"/>
  <c r="O206" i="2"/>
  <c r="O208" i="2" s="1"/>
  <c r="P206" i="2"/>
  <c r="P208" i="2" s="1"/>
  <c r="Q206" i="2"/>
  <c r="Q208" i="2" s="1"/>
  <c r="R206" i="2"/>
  <c r="R208" i="2" s="1"/>
  <c r="I214" i="2"/>
  <c r="K214" i="2"/>
  <c r="L214" i="2"/>
  <c r="M212" i="2"/>
  <c r="M214" i="2" s="1"/>
  <c r="N212" i="2"/>
  <c r="N214" i="2" s="1"/>
  <c r="O212" i="2"/>
  <c r="O214" i="2" s="1"/>
  <c r="P212" i="2"/>
  <c r="P214" i="2" s="1"/>
  <c r="Q212" i="2"/>
  <c r="Q214" i="2" s="1"/>
  <c r="R212" i="2"/>
  <c r="R214" i="2" s="1"/>
  <c r="J214" i="2"/>
  <c r="I216" i="2"/>
  <c r="I218" i="2" s="1"/>
  <c r="J216" i="2"/>
  <c r="J218" i="2" s="1"/>
  <c r="K216" i="2"/>
  <c r="K218" i="2" s="1"/>
  <c r="L216" i="2"/>
  <c r="L218" i="2" s="1"/>
  <c r="M216" i="2"/>
  <c r="M218" i="2" s="1"/>
  <c r="N216" i="2"/>
  <c r="N218" i="2" s="1"/>
  <c r="O216" i="2"/>
  <c r="O218" i="2" s="1"/>
  <c r="P216" i="2"/>
  <c r="P218" i="2" s="1"/>
  <c r="Q216" i="2"/>
  <c r="Q218" i="2" s="1"/>
  <c r="R216" i="2"/>
  <c r="R218" i="2" s="1"/>
  <c r="I230" i="2"/>
  <c r="K230" i="2"/>
  <c r="L230" i="2"/>
  <c r="M220" i="2"/>
  <c r="M230" i="2" s="1"/>
  <c r="N220" i="2"/>
  <c r="N230" i="2" s="1"/>
  <c r="O220" i="2"/>
  <c r="O230" i="2" s="1"/>
  <c r="P220" i="2"/>
  <c r="P230" i="2" s="1"/>
  <c r="Q220" i="2"/>
  <c r="Q230" i="2" s="1"/>
  <c r="R220" i="2"/>
  <c r="R230" i="2" s="1"/>
  <c r="J230" i="2"/>
  <c r="I232" i="2"/>
  <c r="I234" i="2" s="1"/>
  <c r="J232" i="2"/>
  <c r="J234" i="2" s="1"/>
  <c r="K232" i="2"/>
  <c r="K234" i="2" s="1"/>
  <c r="L232" i="2"/>
  <c r="L234" i="2" s="1"/>
  <c r="M232" i="2"/>
  <c r="M234" i="2" s="1"/>
  <c r="N232" i="2"/>
  <c r="N234" i="2" s="1"/>
  <c r="O232" i="2"/>
  <c r="O234" i="2" s="1"/>
  <c r="P232" i="2"/>
  <c r="P234" i="2" s="1"/>
  <c r="Q232" i="2"/>
  <c r="Q234" i="2" s="1"/>
  <c r="R232" i="2"/>
  <c r="R234" i="2" s="1"/>
  <c r="I236" i="2"/>
  <c r="J236" i="2"/>
  <c r="K236" i="2"/>
  <c r="L236" i="2"/>
  <c r="M236" i="2"/>
  <c r="N236" i="2"/>
  <c r="O236" i="2"/>
  <c r="P236" i="2"/>
  <c r="Q236" i="2"/>
  <c r="Q238" i="2" s="1"/>
  <c r="R236" i="2"/>
  <c r="R238" i="2" s="1"/>
  <c r="I238" i="2"/>
  <c r="J238" i="2"/>
  <c r="K238" i="2"/>
  <c r="L238" i="2"/>
  <c r="M238" i="2"/>
  <c r="N238" i="2"/>
  <c r="O238" i="2"/>
  <c r="P238" i="2"/>
  <c r="M240" i="2"/>
  <c r="N240" i="2"/>
  <c r="O240" i="2"/>
  <c r="P240" i="2"/>
  <c r="Q240" i="2"/>
  <c r="R240" i="2"/>
  <c r="J244" i="2"/>
  <c r="M242" i="2"/>
  <c r="N242" i="2"/>
  <c r="O242" i="2"/>
  <c r="P242" i="2"/>
  <c r="Q242" i="2"/>
  <c r="R242" i="2"/>
  <c r="K244" i="2"/>
  <c r="I248" i="2"/>
  <c r="I252" i="2" s="1"/>
  <c r="I253" i="2" s="1"/>
  <c r="J248" i="2"/>
  <c r="J252" i="2" s="1"/>
  <c r="J253" i="2" s="1"/>
  <c r="K248" i="2"/>
  <c r="K252" i="2" s="1"/>
  <c r="K253" i="2" s="1"/>
  <c r="L248" i="2"/>
  <c r="L252" i="2" s="1"/>
  <c r="L253" i="2" s="1"/>
  <c r="M248" i="2"/>
  <c r="M252" i="2" s="1"/>
  <c r="M253" i="2" s="1"/>
  <c r="N248" i="2"/>
  <c r="N252" i="2" s="1"/>
  <c r="N253" i="2" s="1"/>
  <c r="O248" i="2"/>
  <c r="O252" i="2" s="1"/>
  <c r="O253" i="2" s="1"/>
  <c r="P248" i="2"/>
  <c r="P252" i="2" s="1"/>
  <c r="Q248" i="2"/>
  <c r="Q252" i="2" s="1"/>
  <c r="Q253" i="2" s="1"/>
  <c r="R248" i="2"/>
  <c r="R252" i="2" s="1"/>
  <c r="R253" i="2" s="1"/>
  <c r="P253" i="2"/>
  <c r="Q256" i="2"/>
  <c r="R256" i="2"/>
  <c r="M265" i="2"/>
  <c r="N265" i="2"/>
  <c r="O265" i="2"/>
  <c r="P265" i="2"/>
  <c r="Q265" i="2"/>
  <c r="R265" i="2"/>
  <c r="Q272" i="2"/>
  <c r="R272" i="2"/>
  <c r="M280" i="2"/>
  <c r="N280" i="2"/>
  <c r="N287" i="2" s="1"/>
  <c r="O280" i="2"/>
  <c r="P280" i="2"/>
  <c r="Q280" i="2"/>
  <c r="R280" i="2"/>
  <c r="J287" i="2"/>
  <c r="M289" i="2"/>
  <c r="N289" i="2"/>
  <c r="O289" i="2"/>
  <c r="P289" i="2"/>
  <c r="Q289" i="2"/>
  <c r="R289" i="2"/>
  <c r="M291" i="2"/>
  <c r="N291" i="2"/>
  <c r="O291" i="2"/>
  <c r="P291" i="2"/>
  <c r="Q291" i="2"/>
  <c r="R291" i="2"/>
  <c r="K302" i="2"/>
  <c r="L302" i="2"/>
  <c r="M297" i="2"/>
  <c r="M302" i="2" s="1"/>
  <c r="N297" i="2"/>
  <c r="N302" i="2" s="1"/>
  <c r="O297" i="2"/>
  <c r="O302" i="2" s="1"/>
  <c r="P302" i="2"/>
  <c r="Q297" i="2"/>
  <c r="Q302" i="2" s="1"/>
  <c r="R297" i="2"/>
  <c r="R302" i="2" s="1"/>
  <c r="I302" i="2"/>
  <c r="J302" i="2"/>
  <c r="K308" i="2"/>
  <c r="L308" i="2"/>
  <c r="M304" i="2"/>
  <c r="M308" i="2" s="1"/>
  <c r="N304" i="2"/>
  <c r="N308" i="2" s="1"/>
  <c r="O304" i="2"/>
  <c r="O308" i="2" s="1"/>
  <c r="P304" i="2"/>
  <c r="P308" i="2" s="1"/>
  <c r="Q304" i="2"/>
  <c r="Q308" i="2" s="1"/>
  <c r="R304" i="2"/>
  <c r="R308" i="2" s="1"/>
  <c r="I308" i="2"/>
  <c r="J308" i="2"/>
  <c r="M287" i="2" l="1"/>
  <c r="I327" i="2"/>
  <c r="O88" i="2"/>
  <c r="R88" i="2"/>
  <c r="N88" i="2"/>
  <c r="Q88" i="2"/>
  <c r="M88" i="2"/>
  <c r="P88" i="2"/>
  <c r="N39" i="2"/>
  <c r="Q39" i="2"/>
  <c r="M39" i="2"/>
  <c r="P47" i="2"/>
  <c r="P39" i="2"/>
  <c r="R39" i="2"/>
  <c r="O39" i="2"/>
  <c r="P244" i="2"/>
  <c r="P293" i="2"/>
  <c r="Q287" i="2"/>
  <c r="O244" i="2"/>
  <c r="O245" i="2" s="1"/>
  <c r="R244" i="2"/>
  <c r="R245" i="2" s="1"/>
  <c r="R117" i="2"/>
  <c r="N244" i="2"/>
  <c r="N245" i="2" s="1"/>
  <c r="R287" i="2"/>
  <c r="R109" i="2"/>
  <c r="P74" i="2"/>
  <c r="O74" i="2"/>
  <c r="O293" i="2"/>
  <c r="N117" i="2"/>
  <c r="J245" i="2"/>
  <c r="O47" i="2"/>
  <c r="J101" i="2"/>
  <c r="R293" i="2"/>
  <c r="N293" i="2"/>
  <c r="N294" i="2" s="1"/>
  <c r="J293" i="2"/>
  <c r="J294" i="2" s="1"/>
  <c r="L293" i="2"/>
  <c r="L244" i="2"/>
  <c r="L245" i="2" s="1"/>
  <c r="Q74" i="2"/>
  <c r="M74" i="2"/>
  <c r="I74" i="2"/>
  <c r="J29" i="2"/>
  <c r="Q293" i="2"/>
  <c r="M293" i="2"/>
  <c r="I293" i="2"/>
  <c r="I294" i="2" s="1"/>
  <c r="K293" i="2"/>
  <c r="Q244" i="2"/>
  <c r="Q245" i="2" s="1"/>
  <c r="M244" i="2"/>
  <c r="M245" i="2" s="1"/>
  <c r="I244" i="2"/>
  <c r="I245" i="2" s="1"/>
  <c r="M125" i="2"/>
  <c r="Q109" i="2"/>
  <c r="M109" i="2"/>
  <c r="I109" i="2"/>
  <c r="R125" i="2"/>
  <c r="N125" i="2"/>
  <c r="J125" i="2"/>
  <c r="Q63" i="2"/>
  <c r="M63" i="2"/>
  <c r="I63" i="2"/>
  <c r="Q47" i="2"/>
  <c r="M47" i="2"/>
  <c r="I47" i="2"/>
  <c r="I29" i="2"/>
  <c r="Q117" i="2"/>
  <c r="M117" i="2"/>
  <c r="I117" i="2"/>
  <c r="R101" i="2"/>
  <c r="N101" i="2"/>
  <c r="N109" i="2"/>
  <c r="R29" i="2"/>
  <c r="Q125" i="2"/>
  <c r="I125" i="2"/>
  <c r="Q101" i="2"/>
  <c r="Q29" i="2"/>
  <c r="M29" i="2"/>
  <c r="N29" i="2"/>
  <c r="K29" i="2"/>
  <c r="O125" i="2"/>
  <c r="K125" i="2"/>
  <c r="O117" i="2"/>
  <c r="K117" i="2"/>
  <c r="O109" i="2"/>
  <c r="K109" i="2"/>
  <c r="O101" i="2"/>
  <c r="K101" i="2"/>
  <c r="O29" i="2"/>
  <c r="P287" i="2"/>
  <c r="L287" i="2"/>
  <c r="R74" i="2"/>
  <c r="N74" i="2"/>
  <c r="J74" i="2"/>
  <c r="P29" i="2"/>
  <c r="L29" i="2"/>
  <c r="O287" i="2"/>
  <c r="K287" i="2"/>
  <c r="K294" i="2" s="1"/>
  <c r="P245" i="2"/>
  <c r="K245" i="2"/>
  <c r="P125" i="2"/>
  <c r="L125" i="2"/>
  <c r="P117" i="2"/>
  <c r="L117" i="2"/>
  <c r="P109" i="2"/>
  <c r="L109" i="2"/>
  <c r="P101" i="2"/>
  <c r="L101" i="2"/>
  <c r="R63" i="2"/>
  <c r="N63" i="2"/>
  <c r="J63" i="2"/>
  <c r="R47" i="2"/>
  <c r="N47" i="2"/>
  <c r="J47" i="2"/>
  <c r="M294" i="2" l="1"/>
  <c r="O294" i="2"/>
  <c r="R294" i="2"/>
  <c r="P294" i="2"/>
  <c r="Q294" i="2"/>
  <c r="L294" i="2"/>
  <c r="I331" i="2" l="1"/>
  <c r="L209" i="2" l="1"/>
  <c r="K209" i="2"/>
  <c r="J209" i="2"/>
  <c r="I209" i="2"/>
  <c r="K309" i="2" l="1"/>
  <c r="L309" i="2"/>
  <c r="I309" i="2"/>
  <c r="I310" i="2" s="1"/>
  <c r="J309" i="2"/>
  <c r="R179" i="2" l="1"/>
  <c r="Q179" i="2"/>
  <c r="P179" i="2"/>
  <c r="P181" i="2" s="1"/>
  <c r="O179" i="2"/>
  <c r="O181" i="2" s="1"/>
  <c r="N179" i="2"/>
  <c r="N181" i="2" s="1"/>
  <c r="M179" i="2"/>
  <c r="M181" i="2" l="1"/>
  <c r="M209" i="2" s="1"/>
  <c r="Q181" i="2"/>
  <c r="Q209" i="2" s="1"/>
  <c r="R181" i="2"/>
  <c r="R209" i="2" s="1"/>
  <c r="O209" i="2"/>
  <c r="P209" i="2"/>
  <c r="N209" i="2"/>
  <c r="E327" i="2"/>
  <c r="E326" i="2" s="1"/>
  <c r="K331" i="2"/>
  <c r="P309" i="2" l="1"/>
  <c r="M309" i="2"/>
  <c r="M310" i="2" s="1"/>
  <c r="R309" i="2"/>
  <c r="N309" i="2"/>
  <c r="J310" i="2"/>
  <c r="E325" i="2"/>
  <c r="Q309" i="2"/>
  <c r="Q310" i="2" s="1"/>
  <c r="O309" i="2"/>
  <c r="G327" i="2"/>
  <c r="G326" i="2" s="1"/>
  <c r="G325" i="2" s="1"/>
  <c r="K310" i="2"/>
  <c r="K327" i="2"/>
  <c r="K326" i="2" s="1"/>
  <c r="K325" i="2" s="1"/>
  <c r="I326" i="2" l="1"/>
  <c r="I325" i="2" s="1"/>
  <c r="R310" i="2"/>
  <c r="K322" i="2" s="1"/>
  <c r="K321" i="2" s="1"/>
  <c r="E322" i="2"/>
  <c r="L310" i="2"/>
  <c r="E323" i="2"/>
  <c r="N310" i="2" l="1"/>
  <c r="G322" i="2" s="1"/>
  <c r="I322" i="2"/>
  <c r="I321" i="2" s="1"/>
  <c r="P310" i="2"/>
  <c r="G324" i="2" s="1"/>
  <c r="O310" i="2"/>
  <c r="G323" i="2" s="1"/>
  <c r="E324" i="2"/>
  <c r="E321" i="2" s="1"/>
  <c r="G321" i="2" l="1"/>
</calcChain>
</file>

<file path=xl/sharedStrings.xml><?xml version="1.0" encoding="utf-8"?>
<sst xmlns="http://schemas.openxmlformats.org/spreadsheetml/2006/main" count="1124" uniqueCount="355">
  <si>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</si>
  <si>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</si>
  <si>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</si>
  <si>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</si>
  <si>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</si>
  <si>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</si>
  <si>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</si>
  <si>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</si>
  <si>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</si>
  <si>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</si>
  <si>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</si>
  <si>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</si>
  <si>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</si>
  <si>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</si>
  <si>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</si>
  <si>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</si>
  <si>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</si>
  <si>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</si>
  <si>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</si>
  <si>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</si>
  <si>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</si>
  <si>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</si>
  <si>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</si>
  <si>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</si>
  <si>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</si>
  <si>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</si>
  <si>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</si>
  <si>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</si>
  <si>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</si>
  <si>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</si>
  <si>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</si>
  <si>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</si>
  <si>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</si>
  <si>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</si>
  <si>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</si>
  <si>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</si>
  <si>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</si>
  <si>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</si>
  <si>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</si>
  <si>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</si>
  <si>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</si>
  <si>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03</t>
  </si>
  <si>
    <t>04</t>
  </si>
  <si>
    <t>06</t>
  </si>
  <si>
    <t>05</t>
  </si>
  <si>
    <t>10 PROGRAMA.  SOCIALINĖS APSAUGOS PLĖTOJIMAS, SKURDAS IR SOCIALINĖS ATSKIRTIES MAŽINIMAS IR SVEIKATOS APSAUGA</t>
  </si>
  <si>
    <t>Stiprinti neįgalių asmenų galimybes ir gebėjimus, didinti jų savarankiškumą</t>
  </si>
  <si>
    <t xml:space="preserve">Būsto pritaikymas žmonėms su negalia     </t>
  </si>
  <si>
    <t>Administravimo išlaidų kompensavimas pritaikant būstą žmonėms su negalia</t>
  </si>
  <si>
    <t>Gerinti neįgaliųjų socialinę integraciją į bendruomenę</t>
  </si>
  <si>
    <t xml:space="preserve">Neįgaliųjų rėmimas </t>
  </si>
  <si>
    <t>Užtikrinti socialinės globos teikimą asmenims su negalia</t>
  </si>
  <si>
    <t>Užtikrinti socialinės globos teikimą senyvo amžiaus asmenims</t>
  </si>
  <si>
    <t>Senatvės pagalbos pašalpos ir senelių išlaikymas globos įstaigose:</t>
  </si>
  <si>
    <t>Užtikrinti socialinės globos paslaugų teikimą vaikams, likusiems be tėvų globos</t>
  </si>
  <si>
    <t>Vaikų išlaikymas globos įstaigose:</t>
  </si>
  <si>
    <t>Vaikams, likusiems be tėvų globos, socialinės globos paslaugų teikimo  globos įstaigose finansavimas</t>
  </si>
  <si>
    <t>07</t>
  </si>
  <si>
    <t>Teikti socialinę paramą mokiniams</t>
  </si>
  <si>
    <t>Alytaus r. Butrimonių gimnazijoje</t>
  </si>
  <si>
    <t>Alytaus r. Daugų Vlado Mirono gimnazijoje</t>
  </si>
  <si>
    <t>Alytaus r. Krokialaukio Tomo Noraus-Naruševičiaus gimnazijoje</t>
  </si>
  <si>
    <t>Alytaus r. Miroslavo gimnazijoje</t>
  </si>
  <si>
    <t>Alytaus r. Pivašiūnų gimnazijoje</t>
  </si>
  <si>
    <t>Alytaus r. Simno gimnazijoje</t>
  </si>
  <si>
    <t>08</t>
  </si>
  <si>
    <t>Teikti piniginę socialinę paramą nepasiturintiems gyventojams</t>
  </si>
  <si>
    <t>09</t>
  </si>
  <si>
    <t>10</t>
  </si>
  <si>
    <t>11</t>
  </si>
  <si>
    <t>Mokėti išmokas vaikams</t>
  </si>
  <si>
    <t>12</t>
  </si>
  <si>
    <t>Organizuoti maisto iš intervencinių atsargų tiekimą labiausiai nepasiturintiems asmenims</t>
  </si>
  <si>
    <t>13</t>
  </si>
  <si>
    <t>Kompensuoti važiavimo išlaidas</t>
  </si>
  <si>
    <t>14</t>
  </si>
  <si>
    <t>Užtikrinti socialinių paslaugų teikimą socialinės rizikos asmenims krizės, benamystės atveju</t>
  </si>
  <si>
    <t>15</t>
  </si>
  <si>
    <t>Teikti kokybiškas socialines paslaugas Alytaus rajono gyventojams</t>
  </si>
  <si>
    <t>16</t>
  </si>
  <si>
    <t>17</t>
  </si>
  <si>
    <t>18</t>
  </si>
  <si>
    <t>Gerinti asmens higienos ir priežiūros paslaugų prieinamumą Alytaus rajono gyventojams</t>
  </si>
  <si>
    <t>19</t>
  </si>
  <si>
    <t>Užtikrinti neveiksnių asmenų būklės peržiūrėjimą</t>
  </si>
  <si>
    <t>Stiprinti sveikatos priežiūrą, užtikrinant kokybiškas ir visiems praeinamas asmens ir visuomenės sveikatos paslaugas, skatinant visų amžiaus grupių gyventojus rūpintis savo sveikatos išsaugojimo galimybėmis</t>
  </si>
  <si>
    <t>Kompensuoti dantų protezavimo paslaugas socialiai pažeidžiamų grupių gyventojams</t>
  </si>
  <si>
    <t>Dantų protezavimas</t>
  </si>
  <si>
    <t>Organizuoti ir užtikrinti visuomenės sveikatos specialiosios rėmimo programos vykdymą</t>
  </si>
  <si>
    <t>Teikti kitas aktualias savivaldybės gyventojams asmens sveikatos priežiūros paslaugas</t>
  </si>
  <si>
    <t>Sveikatos priežiūros 
paslaugų programos vykdymas</t>
  </si>
  <si>
    <t xml:space="preserve">Sukurti pagalbos sistemą asmenims, nesaikingai vartojantiems alkoholį arba priklausomiems nuo jo ir jų šeimoms, siekiant mažinti jų socialinę atskirtį, ugdyti socialinius įgūdžius bei padėti jiems integruotis į visuomenę ir darbo rinką   </t>
  </si>
  <si>
    <t xml:space="preserve">Priklausomybės ligų mažinimas 
Alytaus rajono savivaldybėje </t>
  </si>
  <si>
    <t>Užtikrinti kokybiškas ir gyventojams prieinamas visuomenės sveikatos priežiūros paslaugas savivaldybėje</t>
  </si>
  <si>
    <t>Gerinti asmens sveikatos priežiūros įstaigų teikiamų paslaugų kokybę ir prieinamumą</t>
  </si>
  <si>
    <t>Teikti pirminę teisinę pagalbą savivaldybės gyventojams</t>
  </si>
  <si>
    <t>Sudaryti sąlygas savivaldybės gyventojams  gauti kvalifikuotą teisinę pagalbą</t>
  </si>
  <si>
    <t>Patenkinti  žmonių gyvybinius poreikius, sudaryti orumo nežeminančias gyvenimo sąlygas</t>
  </si>
  <si>
    <t>Alytaus rajono Miroslavo globos namų veiklos organizavimas</t>
  </si>
  <si>
    <t>Alytaus rajono Pivašiūnų globos namų veiklos organizavimas</t>
  </si>
  <si>
    <t>5</t>
  </si>
  <si>
    <t>Asmens sveikatos priežiūros įstaigų
teikiamų paslaugų kokybės gerinimas</t>
  </si>
  <si>
    <t>Socialinės reabilitacijos paslaugų neįgaliesiems  bendruomenėje projektų administravimo išlaidų kompensavimas</t>
  </si>
  <si>
    <t>D</t>
  </si>
  <si>
    <t>asmenimis</t>
  </si>
  <si>
    <t>vnt.</t>
  </si>
  <si>
    <t xml:space="preserve"> asmenimis</t>
  </si>
  <si>
    <t>vyrų skaičius</t>
  </si>
  <si>
    <t>moterų skaičius</t>
  </si>
  <si>
    <t>benamių skaičius</t>
  </si>
  <si>
    <t>migrantų skaičius</t>
  </si>
  <si>
    <t>jaunesnių nei 15 metų skaičius</t>
  </si>
  <si>
    <t>Globėjų šeimų įdarbintų arba teikiančių vaikų priežiūros paslaugas skaičius</t>
  </si>
  <si>
    <t>VB</t>
  </si>
  <si>
    <t>Asmenų, kuriems skirta pagalba pinigais, skaičius</t>
  </si>
  <si>
    <t>1,5</t>
  </si>
  <si>
    <t xml:space="preserve"> vnt.</t>
  </si>
  <si>
    <t>Vidutinis socialinės globos gavėjų skaičius tenkantis vienam socialinę globą teikiančiam įstaigos darbuotojui socialinės globos įstaigoje</t>
  </si>
  <si>
    <t>Vidutinis vieno socialinės globos gavėjo išlaikymo išlaidos socialinės globos įstaigoje  dydis</t>
  </si>
  <si>
    <t>Eur</t>
  </si>
  <si>
    <t>Gyvenamųjų kambarių skaičius</t>
  </si>
  <si>
    <t>Eurais/ mėn.</t>
  </si>
  <si>
    <t>Vidutinis vieno gyventojo mokėjimo už gyvenimą globos įstaigoje dydis</t>
  </si>
  <si>
    <t>Vidutiniškai vienam gyventojui tenkantis socialinės globos įstaigos gyvenamųjų kambarių plotas</t>
  </si>
  <si>
    <t xml:space="preserve">Gyvenamųjų kambarių skaičius </t>
  </si>
  <si>
    <t>Projektų, kuriems skirtas 
finansavimas skaičius</t>
  </si>
  <si>
    <t>Ugdymo įstaigas (ikimokyklines, bendrojo ugdymo, profesinio mokymo ir kt.) lankantys vaikai, gavę sveikatos ugdymo paslaugą</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</si>
  <si>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</si>
  <si>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</si>
  <si>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Socialinių paslaugų teikimo organizavimas įstaigose</t>
  </si>
  <si>
    <t>Užtikrinti senyvo amžiaus asmenų ir asmenų, turinčių negalią, kokybišką socialinę priežiūrą ir globą socialinių paslaugų įstaigose</t>
  </si>
  <si>
    <t>188718528</t>
  </si>
  <si>
    <t>A10</t>
  </si>
  <si>
    <t>A9</t>
  </si>
  <si>
    <t>A12</t>
  </si>
  <si>
    <t xml:space="preserve">153713044 </t>
  </si>
  <si>
    <t>304081885</t>
  </si>
  <si>
    <t>301785539</t>
  </si>
  <si>
    <t>A10.1</t>
  </si>
  <si>
    <t>A10.2</t>
  </si>
  <si>
    <t>V1</t>
  </si>
  <si>
    <t>Gimnazijų ir jų skyrių veiklos organizavimas:</t>
  </si>
  <si>
    <t>190244763</t>
  </si>
  <si>
    <t>A11.1</t>
  </si>
  <si>
    <t>190244044</t>
  </si>
  <si>
    <t>A11.2</t>
  </si>
  <si>
    <t>A11.3</t>
  </si>
  <si>
    <t>190245331</t>
  </si>
  <si>
    <t>A11.5</t>
  </si>
  <si>
    <t>290245670</t>
  </si>
  <si>
    <t>190245865</t>
  </si>
  <si>
    <t>A11.6</t>
  </si>
  <si>
    <t>290244230</t>
  </si>
  <si>
    <t>A11.7</t>
  </si>
  <si>
    <t>4,5</t>
  </si>
  <si>
    <t>A2, 
A6</t>
  </si>
  <si>
    <t>Asmens higienos ir priežiūros (dušo, skalbimo) paslaugų bendruomenėje finansavimas</t>
  </si>
  <si>
    <t>Mokymuose dalyvavusių socialinių darbuotojų skaičius</t>
  </si>
  <si>
    <t xml:space="preserve">Šeimų, gavusių socialinės priežiūros paslaugas, skaičius </t>
  </si>
  <si>
    <t>Didinti visuomenės sveikatos priežiūros paslaugų prieinamumą ir jų spektrą Alytaus rajono savivaldybėje</t>
  </si>
  <si>
    <t>ES</t>
  </si>
  <si>
    <t>Dalyvių skaičius</t>
  </si>
  <si>
    <t>500</t>
  </si>
  <si>
    <t>4</t>
  </si>
  <si>
    <t>3</t>
  </si>
  <si>
    <t>800</t>
  </si>
  <si>
    <t>Tikslinių kompensacijų mokėjimas</t>
  </si>
  <si>
    <t>1130</t>
  </si>
  <si>
    <t>Tikslinių kompensacijų administravimo ir dalyvavimo vertinant  asmens savarankiškumą kasdienėje veikloje išlaidų kompensavimas</t>
  </si>
  <si>
    <t>4900</t>
  </si>
  <si>
    <t>8</t>
  </si>
  <si>
    <t>20</t>
  </si>
  <si>
    <t>Užtikrinti kompleksinių paslaugų Alytaus rajono šeimoms teikimą</t>
  </si>
  <si>
    <t>Kompleksinių paslaugų šeimai teikimas</t>
  </si>
  <si>
    <t>Kompleksines paslaugas gavusių asmenų skaičius</t>
  </si>
  <si>
    <t>Informavimas, konsultavimas</t>
  </si>
  <si>
    <t>Pozityvios tėvystės mokymai</t>
  </si>
  <si>
    <t>Psichosocialinės pagalbos šeimoms teikimas</t>
  </si>
  <si>
    <t>Vaikų priežiūros ir pavėžėjimo paslaugų teikimas</t>
  </si>
  <si>
    <t>Mediacijos paslaugų organizavimas</t>
  </si>
  <si>
    <t>Gavusių išmokas skaičius</t>
  </si>
  <si>
    <t>Sudaryti sąlygas asmeniui (šeimai) ugdyti ir stiprinti gebėjimus ir galimybes savarankiškai spręsti savo socialines problemas, palaikyti socialinius ryšius su visuomene, taip pat padėti įveikti socialinę atskirtį, vadovaujantis lygybės ir nediskriminavimo principais ir įgyvendinant lygių galimybių ir lyčių lygybės įstatymo nuostatas</t>
  </si>
  <si>
    <r>
      <t xml:space="preserve">Socialinei paramai  mokiniams 
</t>
    </r>
    <r>
      <rPr>
        <sz val="9"/>
        <rFont val="Times New Roman"/>
        <family val="1"/>
        <charset val="186"/>
      </rPr>
      <t>(nemokamas socialiai remtinų mokinių maitinimas):</t>
    </r>
  </si>
  <si>
    <t>Žmonių su negalia, kuriems pritaikyti būstai skaičius</t>
  </si>
  <si>
    <t>Socialinės reabilitacijos paslaugų neįgaliesiems bendruomenėje projektų finansavimas</t>
  </si>
  <si>
    <t>Asmenų su negalia, kuriems suteikta socialinė globa skaičius, iš jų:                                              vyrų skaičius                          moterų skaičius</t>
  </si>
  <si>
    <t>Socialinės globos  paslaugų senyvo amžiaus asmenims kitų savivaldybių (valstybės) socialinių paslaugų įstaigose finansavimas</t>
  </si>
  <si>
    <t>Senyvo amžiaus asmenų, kuriems suteikta socialinė globa, skaičius</t>
  </si>
  <si>
    <t>Vaikų, likusių be tėvų globos, kuriems suteikta socialinė globa šeimoje skaičius</t>
  </si>
  <si>
    <t>Socialinių darbuotojų profesinės kompetencijos tobulinimas teikiant pagalbą, smurtą artimoje aplinkoje patyrusiems asmenims bei vykdant prevenciją</t>
  </si>
  <si>
    <t>Socialinių įgūdžių ugdymo ir palaikymo paslaugų  vaikams ir jų šeimoms socialinių paslaugų įstaigose finansavimas</t>
  </si>
  <si>
    <t>Mokinių, kuriems suteikta socialinė parama skaičius</t>
  </si>
  <si>
    <t>Nemokamai maitinamų mokinių skaičius</t>
  </si>
  <si>
    <t>Socialinių pašalpų ir kompensacijų
gavėjų skaičius</t>
  </si>
  <si>
    <t>Laidojimo pašalpų gavėjų skaičius</t>
  </si>
  <si>
    <t>Išmokų vaikams mokėjimas</t>
  </si>
  <si>
    <t>Išmokų vaikams administravimo išlaidų kompensavimas</t>
  </si>
  <si>
    <t>Išmokų vaikams gavėjų skaičius</t>
  </si>
  <si>
    <t xml:space="preserve">Maisto nepasiturintiems tiekimas </t>
  </si>
  <si>
    <t>Remtinų asmenų, gavusių maisto produktus, skaičius,  iš jų:</t>
  </si>
  <si>
    <t>Priemonės susijusios  su socialiai pažeidžiamais asmenimis (laikino apnakvindinimo ir apgyvendinimo nakvynės namuose paslaugų finansavimas)</t>
  </si>
  <si>
    <t>Socialinės rizikos asmenų, gavusių socialines paslaugas, skaičius</t>
  </si>
  <si>
    <t>Pareigybių skaičius</t>
  </si>
  <si>
    <t>Alytaus r. Butrimonių gimnazijos veiklos organizavimas</t>
  </si>
  <si>
    <t>Asmenų, gaunančių specialios 
pagalbos į namus paslaugą, skaičius</t>
  </si>
  <si>
    <t>Asmenų, gavusių dušo ir skalbimo paslaugą, skaičius</t>
  </si>
  <si>
    <t>Komisijos posėdžių skaičius</t>
  </si>
  <si>
    <t>Neveiksnių asmenų būklės peržiūrėjimui užtikrinti</t>
  </si>
  <si>
    <t xml:space="preserve">Šeimos įgūdžių ugdymo ir sociokultūrinių paslaugų teikimas </t>
  </si>
  <si>
    <t>Savivaldybės visuomenės sveikatos rėmimo programos vykdymas</t>
  </si>
  <si>
    <t>Savivaldybės  sveikatos apsaugos specialisto išlaikymas</t>
  </si>
  <si>
    <t>Pateiktų skundų dėl suteiktų konsultacijų skaičius</t>
  </si>
  <si>
    <t xml:space="preserve">vnt. </t>
  </si>
  <si>
    <t>Darbuotojų skaičius</t>
  </si>
  <si>
    <t>Suteiktų teisinių konsultacijų skaičius</t>
  </si>
  <si>
    <t>Alytaus rajono savivaldybės visuomenės sveikatos biuro išlaikymas 
ir veiklos organizavimas</t>
  </si>
  <si>
    <t>Sveikatinančio pobūdžio informacinių pranešimų, interviu, publikacijų skaičius žiniasklaidos priemonėse</t>
  </si>
  <si>
    <t>Surinktų, analizuotų, apibendrintų visuomenės sveikatos stebėsenos rodiklių skaičius</t>
  </si>
  <si>
    <t>Alytaus rajono savivaldybės visuomenės sveikatos biuro projektas "Sveikos gyvensenos skatinimas Alytaus rajono savivaldybėje" ir veiklos organizavimas</t>
  </si>
  <si>
    <t>raudona, geltona, žalia</t>
  </si>
  <si>
    <t>geltona</t>
  </si>
  <si>
    <t>Valstybės garantuojamos pirminės teisinės pagalbos teikimas</t>
  </si>
  <si>
    <t>Vaikų, likusių be tėvų globos, kuriems suteikta socialinė globa institucijoje, skaičius</t>
  </si>
  <si>
    <t>Mirtingumas nuo kraujotakos sistemos ligų (I00-I99) 100 000 gyventojų (išraiška šviesoforo principu: raudona, geltona, žalia)</t>
  </si>
  <si>
    <t>Standartizuotas mirtingumas nuo kraujotakos sistemos ligų (I00-I99) 100 000 gyventojų (išraiška šviesoforo principu: raudona, geltona, žalia)</t>
  </si>
  <si>
    <t>Mirtingumas nuo piktybinių navikų (C00-C97) 100 000 gyventojų (išraiška šviesoforo principu: raudona, geltona, žalia)</t>
  </si>
  <si>
    <t>Standartizuotas mirtingumas nuo piktybinių navikų (C00-C97) 100 000 gyventojų (išraiška šviesoforo principu: raudona, geltona, žalia)</t>
  </si>
  <si>
    <t>Mirtingumas nuo cerebrovaskulinių ligų (I60-I69) 100 000 gyventojų (išraiška šviesoforo principu: raudona, geltona, žalia)</t>
  </si>
  <si>
    <t>Standartizuotas mirtingumas nuo cerebrovaskulinių ligų (I60-I69) 100 000 gyventojų (išraiška šviesoforo principu: raudona, geltona, žalia)</t>
  </si>
  <si>
    <t>Sergamumas II tipo cukriniu diabetu (E11), išraiška šviesoforo principu: raudona, geltona, žalia</t>
  </si>
  <si>
    <t>Tikslinės populiacijos dalis (proc.), dalyvavusi asmenų, priskirtinų širdies ir kraujagyslių ligų didelės rizikos grupei, atrankos ir prevencijos priemonių finansavimo programoje (išraiška šviesoforo principu: raudona, geltona, žalia)</t>
  </si>
  <si>
    <t>21</t>
  </si>
  <si>
    <t>Patirtos žalos kompensavimas dėl ekstremalios situacijos Alytaus rajone</t>
  </si>
  <si>
    <t>2022-ųjų lėšų projektas</t>
  </si>
  <si>
    <t>Socialinę globą teikiančių globos įstaigos pareigybių skaičius, iš jų: moterys                                       vyrai</t>
  </si>
  <si>
    <t>5                      5</t>
  </si>
  <si>
    <t>14                     14</t>
  </si>
  <si>
    <t>Psichosocialinės pagalbos teikimas socialinę riziką patiriantiems suaugusiems asmenims ir jų šeimoms</t>
  </si>
  <si>
    <t>Socialinės priežiūros paslaugų teikimas vaikams ir jų šeimoms</t>
  </si>
  <si>
    <t>Psichosocialinę pagalbą gavusių asmenų skaičius</t>
  </si>
  <si>
    <t>Socialinės priežiūros paslaugas gavusių vaikų ir jų šeimų skaičius</t>
  </si>
  <si>
    <t>16,3</t>
  </si>
  <si>
    <t>Tikslinės grupės asmenys, dalyvaujantys sveikatos stiprinimo veiklose, siekiant, kad veiklose dalyvautų ne mažiau, kaip 40 proc. vienos lyties asmenų</t>
  </si>
  <si>
    <t>Asmenų (įvairaus amžiaus), gavusių visuomenės sveikatos priežiūros paslaugas skaičius, siekiant, kad tarp paslaugų gavėjų būtų ne mažiau, kaip 40 proc. vienos lyties asmenų</t>
  </si>
  <si>
    <t>Medicininės įrangos atnaujinimas Alytaus apskrities S. Kudirkos ligoninėje</t>
  </si>
  <si>
    <t>Mokėti tikslines kompensacijas</t>
  </si>
  <si>
    <t>9,2</t>
  </si>
  <si>
    <t>820</t>
  </si>
  <si>
    <t>Tikslinių kompensacijų gavėjų skaičius</t>
  </si>
  <si>
    <t>Asmeninio asistento paslaugų gavėjų skaičius, iš jų:                   vyrai                                      moterys</t>
  </si>
  <si>
    <t>Skirti finansinę išmoką asmenims, registruojantiems kūdikio gimimą Alytaus rajono savivaldybėje bei deklaruojantiems gyvenamąją vietą Alytaus rajone</t>
  </si>
  <si>
    <t>Organizuoti socialinės priežiūros paslaugų teikimą socialinę riziką patiriantiems vaikams ir jų šeimoms, suaugusiems asmenims ir jų šeimoms</t>
  </si>
  <si>
    <t>Užtikrinti prieinamas ir kokybiškas visuomenės sveikatos priežiūros paslaugas visų amžiaus grupių rajono gyventojams</t>
  </si>
  <si>
    <t>22</t>
  </si>
  <si>
    <t>Patirtoms išlaidoms kompensuoti, siekiant šalinti COVID-19 ligos (koronoviruso infekcijos) padarinius ir valdyti jos plitimą esant valstybės lygio ekstremaliajai situacijai</t>
  </si>
  <si>
    <t>A6</t>
  </si>
  <si>
    <t>Patirtoms išlaidoms kompensuoti, siekiant šalinti COVID-19 ligos (koronoviruso infekcijos) padarinius ir valdyti jos plitimą esant valstybės lygio ekstremaliajai situacijai:</t>
  </si>
  <si>
    <t>Alytaus rajono savivaldybės Pivašiūnų globos namai</t>
  </si>
  <si>
    <t>Alytaus rajono savivaldybės viešoji biblioteka</t>
  </si>
  <si>
    <t>188202383</t>
  </si>
  <si>
    <t>A11.10</t>
  </si>
  <si>
    <t>Alytaus rajono savivaldybės Miroslovo globos namai</t>
  </si>
  <si>
    <t>153713044</t>
  </si>
  <si>
    <t>Alytaus r. meno ir sporto mokykla</t>
  </si>
  <si>
    <t>Alytaus r. Butrimonių gimnazija</t>
  </si>
  <si>
    <t>Alytaus r. Krokialaukio Tomo Noraus-Naruševičiaus gimnazija</t>
  </si>
  <si>
    <t>Alytaus r. Pivašiūnų gimnazija</t>
  </si>
  <si>
    <t>A11.4</t>
  </si>
  <si>
    <t>190247688</t>
  </si>
  <si>
    <t>Kompensuojamųjų sumų mokėjimas už sumažintas išmokas pagal Lietuvos Respublikos socialinių išmokų perskaičiavimo ir mokėjjimo laikinąjį įstatymą</t>
  </si>
  <si>
    <t>2021-ųjų metų 
asignavimų planas</t>
  </si>
  <si>
    <t>2023-ųjų lėšų projektas</t>
  </si>
  <si>
    <t>2021-ųjų
 metų</t>
  </si>
  <si>
    <t>2023-ųjų 
metų</t>
  </si>
  <si>
    <t>2020-ųjų metų asignavimai</t>
  </si>
  <si>
    <t xml:space="preserve">Žmogaus palaikų gabenimo, laikino laikymo (saugojimo) paslaugos </t>
  </si>
  <si>
    <t>Akredituotos vaikų dienos socialinės priežiūros paslaugų finansavimas</t>
  </si>
  <si>
    <t>Akredituotos vaikų dienos socialinės priežiūros administravimo išlaidų kompensavimas</t>
  </si>
  <si>
    <t>Užtikrinti paramos ir paslaugų teikimą mirties atveju</t>
  </si>
  <si>
    <t>23</t>
  </si>
  <si>
    <t xml:space="preserve">Sudaryti sąlygas asmenims gauti paramą būstui įsigyti ir išsinuomoti </t>
  </si>
  <si>
    <t>Būsto nuomos ar išperkamosios būsto nuomos mokesčių dalies kompensacijoms</t>
  </si>
  <si>
    <t>A5</t>
  </si>
  <si>
    <t>Ne daugiau 18</t>
  </si>
  <si>
    <t>0</t>
  </si>
  <si>
    <t>0,1</t>
  </si>
  <si>
    <t>Mokėti išmokas neįgaliesiems (0,2 BSI)</t>
  </si>
  <si>
    <t>Vaikų dienos centrų, teikiančių akredituotos vaikų dienos socialinės priežiūros paslaugas, skaičius</t>
  </si>
  <si>
    <t>Vaikų, kuriems teikiama akredituota socialinė priežiūra, skaičius</t>
  </si>
  <si>
    <t>Vienkartinių išmokų vaikams, skirtų COVID-19 (koronaviruso infekcijos) pandemijos padariniams mažinti, mokėjimas</t>
  </si>
  <si>
    <t>Asmeninio asistento paslaugos teikimas</t>
  </si>
  <si>
    <t>Organizuoti pagalbą asmenims (šeimoms) susiduriantiems su gyvenimo sunkumais įtakotais COVID-19 ligos</t>
  </si>
  <si>
    <t>Būsto nuomos ar išperkamosios būsto nuomos mokesčio dalies kompensacijos gavėjų skaičius, asmenimis</t>
  </si>
  <si>
    <t>0                120                0                                                                                     58                 62</t>
  </si>
  <si>
    <t>0                            16                            7                            9</t>
  </si>
  <si>
    <t>Alytaus r. Miroslavo gimnazija</t>
  </si>
  <si>
    <t>Socialinių darbuotojų, dirbančių su šeimomis ir atvejo vadybininkų veiklos organizavimas 102</t>
  </si>
  <si>
    <t>Socialinės pašalpos nepasiturintiems gyventojams mokėjimas 102501</t>
  </si>
  <si>
    <t>Asmenų su negalia, kuriems teikiama asmeninė pagalba, skaičius</t>
  </si>
  <si>
    <t>Teikti paramą neįgaliųjų socialinei integracijai administravimas 10155</t>
  </si>
  <si>
    <t>Teikti paramą neįgaliųjų socialinei integracijai 10154</t>
  </si>
  <si>
    <t>Neįgaliųjų socialinė integracija 10154</t>
  </si>
  <si>
    <t>Socialinės globos  paslaugas teikiančių Rumbonių grupinio gyvenimo namų finansavimas 102002</t>
  </si>
  <si>
    <t>Mokėti pagalbos pinigus 102001</t>
  </si>
  <si>
    <t>Patirtų išlaidų už skiepijimo nuo COVID-19 ligos paslaugas kompensavimo 10164</t>
  </si>
  <si>
    <t>Admininstracijos direktorius 10163</t>
  </si>
  <si>
    <t>Savivaldybės patirtoms išlaidoms  kompensuoti esant ekstremaliajai situacijai, paskelbtai visose šalyje dėl masinio užsieniečių antplūdžio</t>
  </si>
  <si>
    <t>Asmens sveikatos priežiūros įstaigų patirtoms išlaidoms darbo užmokesčiui kompensuoti</t>
  </si>
  <si>
    <t>24</t>
  </si>
  <si>
    <t>Stiprinti bendruomeninę veiklą savivaldybėje</t>
  </si>
  <si>
    <t>Stiprinti bendruomeninę veiklą savivaldybėje 1033</t>
  </si>
  <si>
    <t>Savivaldybių išlaidoms, patirtoms vykdant įsipareigojimus vietinio (miesto ir priemiesčio) transporto vežėjams, kurie negavo pajamų dėl COVID-19 pandemija susijusių keleivių vežimo apribojimų, esant valstybės lygio ekstremaliajai situacijai, kompensuoti</t>
  </si>
  <si>
    <t>Asmens sveikatos priežiūros įstaigų patirtoms išlaidoms kompensuoti už ėminių COVID-19 ligos  (koronaviruso infekcijos) tyrimui ar greitajam testui mobiliuosiuose punktuose paslaugas</t>
  </si>
  <si>
    <r>
      <t xml:space="preserve"> m</t>
    </r>
    <r>
      <rPr>
        <sz val="8"/>
        <rFont val="Times New Roman"/>
        <family val="1"/>
        <charset val="186"/>
      </rPr>
      <t>2</t>
    </r>
  </si>
  <si>
    <t>m2</t>
  </si>
  <si>
    <r>
      <rPr>
        <b/>
        <sz val="12"/>
        <rFont val="Times New Roman"/>
        <family val="1"/>
        <charset val="186"/>
      </rPr>
      <t xml:space="preserve"> 2022-2024 METŲ SOCIALINĖS APSAUGOS PLĖTOJIMO, SKURDO IR SOCIALINĖS ATSKIRTIES MAŽINIMO IR SVEIKATOS APSAUGOS  PROGRAMOS     </t>
    </r>
    <r>
      <rPr>
        <sz val="10"/>
        <rFont val="Lucida Sans Unicode"/>
        <family val="2"/>
        <charset val="186"/>
      </rPr>
      <t xml:space="preserve">
</t>
    </r>
    <r>
      <rPr>
        <b/>
        <sz val="12"/>
        <rFont val="Times New Roman"/>
        <family val="1"/>
        <charset val="186"/>
      </rPr>
      <t>TIKSLŲ, UŽDAVINIŲ IR PRIEMONIŲ IŠLAIDŲ SUVESTINĖ</t>
    </r>
  </si>
  <si>
    <t>2021-ųjų metų
 asignavimai</t>
  </si>
  <si>
    <t>2022-ųjų metų 
asignavimų planas</t>
  </si>
  <si>
    <t>2024-ųjų lėšų projektas</t>
  </si>
  <si>
    <t>2022-ųjų
 metų</t>
  </si>
  <si>
    <t>2024-ųjų 
metų</t>
  </si>
  <si>
    <t>9,4</t>
  </si>
  <si>
    <t>Akredituotų socialinės priežiūros paslaugų (pagalbos į namus) finansavimas</t>
  </si>
  <si>
    <t>Asmenų, gavusių pagalbos į namus paslaugas, skaičius</t>
  </si>
  <si>
    <t>100</t>
  </si>
  <si>
    <t>Užtikrinti Lietuvos Respublikos piniginės socialinės paramos nepasiturintiems gyventojams įstatymo įgyvendinimą dėl padidėjusių išlaidų būsto šildymo išlaidų kompensacijoms teikti</t>
  </si>
  <si>
    <t>Asmenų, kuriems suteikta būsto šildymo išlaidų kompensacija, skaičius</t>
  </si>
  <si>
    <t>1100</t>
  </si>
  <si>
    <t>Intensyvios krizių įveikimo pagalbos paslaugų  socialinę riziką patiriančioms šeimoms ir jų  vaikams  (laikinosios priežiūros) finansavimas</t>
  </si>
  <si>
    <t>Šeimų, gavusių intensyvios krizių įveikimo pagalbos paslaugas, skaičius</t>
  </si>
  <si>
    <t>Įgyvendintų projektų skaičius</t>
  </si>
  <si>
    <r>
      <rPr>
        <b/>
        <sz val="9"/>
        <rFont val="Times New Roman"/>
        <family val="1"/>
        <charset val="186"/>
      </rPr>
      <t>Kitos socialinės apsaugos funkcijos ir priemonės:</t>
    </r>
    <r>
      <rPr>
        <sz val="9"/>
        <rFont val="Times New Roman"/>
        <family val="1"/>
        <charset val="186"/>
      </rPr>
      <t xml:space="preserve">
aplinkos ir būsto pritaikymas žmonėms su negalia 10151</t>
    </r>
  </si>
  <si>
    <r>
      <rPr>
        <b/>
        <sz val="9"/>
        <rFont val="Times New Roman"/>
        <family val="1"/>
        <charset val="186"/>
      </rPr>
      <t>Socialinėms paslaugoms</t>
    </r>
    <r>
      <rPr>
        <sz val="9"/>
        <rFont val="Times New Roman"/>
        <family val="1"/>
        <charset val="186"/>
      </rPr>
      <t xml:space="preserve">
(socialinė globa asmenims turintiems sunkią negalią) 10181</t>
    </r>
  </si>
  <si>
    <r>
      <rPr>
        <b/>
        <sz val="9"/>
        <rFont val="Times New Roman"/>
        <family val="1"/>
        <charset val="186"/>
      </rPr>
      <t xml:space="preserve">Socialinėms paslaugoms: </t>
    </r>
    <r>
      <rPr>
        <sz val="9"/>
        <rFont val="Times New Roman"/>
        <family val="1"/>
        <charset val="186"/>
      </rPr>
      <t>socialinės globos asmenims su sunkia negalia administravimo išlaidų kompensavimas 1018</t>
    </r>
  </si>
  <si>
    <r>
      <rPr>
        <b/>
        <sz val="9"/>
        <rFont val="Times New Roman"/>
        <family val="1"/>
        <charset val="186"/>
      </rPr>
      <t>Neįgaliųjų išlaikymas globos įstaigose</t>
    </r>
    <r>
      <rPr>
        <sz val="9"/>
        <rFont val="Times New Roman"/>
        <family val="1"/>
        <charset val="186"/>
      </rPr>
      <t xml:space="preserve">
(socialinės globos asmenims su  negalia finansavimas)</t>
    </r>
  </si>
  <si>
    <r>
      <t xml:space="preserve">Socialinėms paslaugoms: </t>
    </r>
    <r>
      <rPr>
        <sz val="9"/>
        <rFont val="Times New Roman"/>
        <family val="1"/>
        <charset val="186"/>
      </rPr>
      <t>socialinės priežiūros  paslaugų  šeimoms teikimas</t>
    </r>
  </si>
  <si>
    <r>
      <t xml:space="preserve">Socialinei paramai mokiniams: </t>
    </r>
    <r>
      <rPr>
        <sz val="9"/>
        <rFont val="Times New Roman"/>
        <family val="1"/>
        <charset val="186"/>
      </rPr>
      <t>išmokų mokinio reikmenims įsigyti mokėjimas</t>
    </r>
  </si>
  <si>
    <r>
      <rPr>
        <b/>
        <sz val="9"/>
        <rFont val="Times New Roman"/>
        <family val="1"/>
        <charset val="186"/>
      </rPr>
      <t xml:space="preserve">Socialinės paramos mokiniams administravimas: </t>
    </r>
    <r>
      <rPr>
        <sz val="9"/>
        <rFont val="Times New Roman"/>
        <family val="1"/>
        <charset val="186"/>
      </rPr>
      <t>socialinės 
paramos mokiniams administravimo išlaidų kompensavimas</t>
    </r>
  </si>
  <si>
    <t>Asmenų gavusių asmeninę pagalbą skaičius</t>
  </si>
  <si>
    <t>Neįgaliųjų socialinė integracija</t>
  </si>
  <si>
    <t>Ugdyti ir formuoti visuomenei priimtinus socialinės rizikos šeimų socialinius įgūdžius</t>
  </si>
  <si>
    <t>Vaikų globėjų rėmimas 10231</t>
  </si>
  <si>
    <t>Būsto šildymo išlaidų ir išlaidų  karštam ir šaltam vandeniui kompensacijų mokėjimas 102503</t>
  </si>
  <si>
    <t xml:space="preserve">Socialinėms išmokoms ir kompensacijoms skaičiuoti ir mokėti 102501 </t>
  </si>
  <si>
    <t>Socialinės išmokos natūra ir pinigais
socialiai pažeidžiamiems asmenims 102613</t>
  </si>
  <si>
    <r>
      <rPr>
        <b/>
        <sz val="9"/>
        <rFont val="Times New Roman"/>
        <family val="1"/>
        <charset val="186"/>
      </rPr>
      <t>Vežėjų negautoms pajamoms kompensuoti:</t>
    </r>
    <r>
      <rPr>
        <sz val="9"/>
        <rFont val="Times New Roman"/>
        <family val="1"/>
        <charset val="186"/>
      </rPr>
      <t xml:space="preserve">
vežėjų išlaidų, susijusių su lengvatų taikymu, kompensavimas 1021</t>
    </r>
  </si>
  <si>
    <t>Socialinės paramos skyriaus veiklos organizavimas 1016</t>
  </si>
  <si>
    <t>Piniginių išmokų šeimai, gimus kūdikiui, mokėjimas 10233</t>
  </si>
  <si>
    <t>Bendruomeninei veiklai stiprinti kuriant palankią daugiakultūrę aplinką 1040</t>
  </si>
  <si>
    <r>
      <t>Akredituotos vaikų dienos socialinės priežiūros  </t>
    </r>
    <r>
      <rPr>
        <sz val="9"/>
        <rFont val="Times New Roman"/>
        <family val="1"/>
        <charset val="186"/>
      </rPr>
      <t> </t>
    </r>
    <r>
      <rPr>
        <b/>
        <sz val="9"/>
        <rFont val="Times New Roman"/>
        <family val="1"/>
        <charset val="186"/>
      </rPr>
      <t>organizavimas, teikimas ir administravimas 10234</t>
    </r>
  </si>
  <si>
    <t>Kompensacijoms mokėti ir administruoti už būsto suteikimą užsieniečiams, pasitraukusiems iš Ukrainos dėl Rusijos federacijos karinių veiksmų Ukrainoje</t>
  </si>
  <si>
    <t>Vaiko globos šeimoje skatinimas 10232</t>
  </si>
  <si>
    <t>Laidojimo pašalpų mokėjimas 1022</t>
  </si>
  <si>
    <t>Laidojimo pašalpų administravimas 10221</t>
  </si>
  <si>
    <t>PATVIRTINTA    
Alytaus rajono savivaldybės tarybos                          2022 m. vasario 17 d. sprendimu Nr. K-1 (Alytaus rajono savivaldybės tarybos 2022 m. birželio 22 d. sprendimo Nr. K-122 redakcija)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</si>
</sst>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 _L_t_-;\-* #,##0.00\ _L_t_-;_-* &quot;-&quot;??\ _L_t_-;_-@_-"/>
    <numFmt numFmtId="165" formatCode="0.0"/>
    <numFmt numFmtId="166" formatCode="#,##0.0;\-#,##0.0;"/>
    <numFmt numFmtId="167" formatCode="#,##0.0_ ;\-#,##0.0\ "/>
    <numFmt numFmtId="168" formatCode="#,##0_ ;\-#,##0\ "/>
  </numFmts>
  <fonts count="27">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b/>
      <sz val="12"/>
      <name val="Times New Roman"/>
      <family val="1"/>
    </font>
    <font>
      <sz val="12"/>
      <name val="Times New Roman"/>
      <family val="1"/>
      <charset val="186"/>
    </font>
    <font>
      <sz val="9"/>
      <name val="TimesLT"/>
      <charset val="186"/>
    </font>
    <font>
      <sz val="9"/>
      <name val="TimesLT"/>
    </font>
    <font>
      <b/>
      <u/>
      <sz val="9"/>
      <name val="Times New Roman"/>
      <family val="1"/>
      <charset val="186"/>
    </font>
    <font>
      <sz val="8"/>
      <name val="Times New Roman"/>
      <family val="1"/>
    </font>
    <font>
      <sz val="11"/>
      <color theme="1"/>
      <name val="Calibri"/>
      <family val="2"/>
      <charset val="186"/>
      <scheme val="minor"/>
    </font>
    <font>
      <sz val="11"/>
      <color theme="1"/>
      <name val="Calibri"/>
      <family val="2"/>
      <scheme val="minor"/>
    </font>
    <font>
      <sz val="11"/>
      <color rgb="FF000000"/>
      <name val="Calibri"/>
      <family val="2"/>
      <scheme val="minor"/>
    </font>
  </fonts>
  <fills count="35">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9"/>
        <bgColor indexed="64"/>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theme="0"/>
        <bgColor indexed="31"/>
      </patternFill>
    </fill>
    <fill>
      <patternFill patternType="solid">
        <fgColor rgb="FFFFFF00"/>
        <bgColor indexed="64"/>
      </patternFill>
    </fill>
    <fill>
      <patternFill patternType="solid">
        <fgColor rgb="FFFFFFFF"/>
        <bgColor indexed="64"/>
      </patternFill>
    </fill>
    <fill>
      <patternFill patternType="solid">
        <fgColor rgb="FFC0C0C0"/>
        <bgColor indexed="64"/>
      </patternFill>
    </fill>
    <fill>
      <patternFill patternType="solid">
        <fgColor theme="0"/>
        <bgColor indexed="26"/>
      </patternFill>
    </fill>
  </fills>
  <borders count="8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top style="medium">
        <color indexed="64"/>
      </top>
      <bottom/>
      <diagonal/>
    </border>
    <border>
      <left style="medium">
        <color indexed="64"/>
      </left>
      <right/>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4" fillId="0" borderId="0"/>
    <xf numFmtId="0" fontId="25"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6" fillId="0" borderId="0"/>
    <xf numFmtId="0" fontId="26" fillId="0" borderId="0"/>
    <xf numFmtId="0" fontId="16" fillId="23" borderId="4" applyNumberFormat="0" applyAlignment="0" applyProtection="0"/>
  </cellStyleXfs>
  <cellXfs count="689">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4" fontId="18" fillId="0" borderId="0" xfId="31" applyNumberFormat="1" applyFont="1" applyFill="1" applyAlignment="1">
      <alignment horizontal="right" wrapText="1"/>
    </xf>
    <xf numFmtId="4" fontId="18" fillId="0" borderId="0" xfId="31" applyNumberFormat="1" applyFont="1" applyAlignment="1">
      <alignment horizontal="right" wrapText="1"/>
    </xf>
    <xf numFmtId="49" fontId="13" fillId="26" borderId="0" xfId="0" applyNumberFormat="1" applyFont="1" applyFill="1" applyBorder="1" applyAlignment="1">
      <alignment horizontal="center" vertical="top"/>
    </xf>
    <xf numFmtId="49" fontId="14" fillId="26" borderId="0" xfId="0" applyNumberFormat="1" applyFont="1" applyFill="1" applyBorder="1" applyAlignment="1">
      <alignment horizontal="right" vertical="top"/>
    </xf>
    <xf numFmtId="165" fontId="13" fillId="26" borderId="0" xfId="0" applyNumberFormat="1" applyFont="1" applyFill="1" applyBorder="1" applyAlignment="1">
      <alignment horizontal="center" vertical="top"/>
    </xf>
    <xf numFmtId="0" fontId="10" fillId="27" borderId="0" xfId="0" applyFont="1" applyFill="1" applyBorder="1" applyAlignment="1">
      <alignment vertical="top"/>
    </xf>
    <xf numFmtId="0" fontId="11" fillId="0" borderId="0" xfId="0" applyFont="1" applyBorder="1" applyAlignment="1">
      <alignment vertical="top" wrapText="1"/>
    </xf>
    <xf numFmtId="49" fontId="10" fillId="0" borderId="0" xfId="0" applyNumberFormat="1" applyFont="1" applyAlignment="1">
      <alignment vertical="top"/>
    </xf>
    <xf numFmtId="165" fontId="10" fillId="0" borderId="0" xfId="0" applyNumberFormat="1" applyFont="1" applyAlignment="1">
      <alignment vertical="top"/>
    </xf>
    <xf numFmtId="0" fontId="15" fillId="0" borderId="6" xfId="0" applyFont="1" applyBorder="1" applyAlignment="1">
      <alignment horizontal="center" vertical="center"/>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6" xfId="0" applyFont="1" applyFill="1" applyBorder="1" applyAlignment="1">
      <alignment horizontal="left" vertical="center" wrapText="1"/>
    </xf>
    <xf numFmtId="49" fontId="13" fillId="25" borderId="11" xfId="0" applyNumberFormat="1" applyFont="1" applyFill="1" applyBorder="1" applyAlignment="1">
      <alignment horizontal="center" vertical="center"/>
    </xf>
    <xf numFmtId="165" fontId="13" fillId="25" borderId="12" xfId="0" applyNumberFormat="1" applyFont="1" applyFill="1" applyBorder="1" applyAlignment="1">
      <alignment horizontal="center" vertical="center"/>
    </xf>
    <xf numFmtId="0" fontId="15" fillId="0" borderId="13" xfId="0" applyFont="1" applyBorder="1" applyAlignment="1">
      <alignment horizontal="center" vertical="center" textRotation="90" wrapText="1"/>
    </xf>
    <xf numFmtId="0" fontId="15" fillId="0" borderId="13" xfId="0" applyFont="1" applyFill="1" applyBorder="1" applyAlignment="1">
      <alignment horizontal="center" vertical="center" textRotation="90" wrapText="1"/>
    </xf>
    <xf numFmtId="49" fontId="13" fillId="8" borderId="11" xfId="0" applyNumberFormat="1" applyFont="1" applyFill="1" applyBorder="1" applyAlignment="1">
      <alignment horizontal="center" vertical="center" wrapText="1"/>
    </xf>
    <xf numFmtId="49" fontId="13" fillId="4" borderId="14" xfId="0" applyNumberFormat="1" applyFont="1" applyFill="1" applyBorder="1" applyAlignment="1">
      <alignment horizontal="center" vertical="center"/>
    </xf>
    <xf numFmtId="49" fontId="13" fillId="4" borderId="15" xfId="0" applyNumberFormat="1" applyFont="1" applyFill="1" applyBorder="1" applyAlignment="1">
      <alignment horizontal="center" vertical="center"/>
    </xf>
    <xf numFmtId="165" fontId="13" fillId="4" borderId="12"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17" xfId="0" applyNumberFormat="1" applyFont="1" applyFill="1" applyBorder="1" applyAlignment="1">
      <alignment horizontal="center" vertical="center"/>
    </xf>
    <xf numFmtId="49" fontId="13" fillId="0" borderId="6" xfId="0" applyNumberFormat="1" applyFont="1" applyFill="1" applyBorder="1" applyAlignment="1">
      <alignment horizontal="left" vertical="center"/>
    </xf>
    <xf numFmtId="49" fontId="13" fillId="0" borderId="7" xfId="0" applyNumberFormat="1" applyFont="1" applyFill="1" applyBorder="1" applyAlignment="1">
      <alignment horizontal="left" vertical="center"/>
    </xf>
    <xf numFmtId="49" fontId="13" fillId="0" borderId="8" xfId="0" applyNumberFormat="1" applyFont="1" applyFill="1" applyBorder="1" applyAlignment="1">
      <alignment horizontal="left" vertical="center"/>
    </xf>
    <xf numFmtId="49" fontId="13" fillId="0" borderId="18" xfId="0" applyNumberFormat="1" applyFont="1" applyFill="1" applyBorder="1" applyAlignment="1">
      <alignment horizontal="left" vertical="center"/>
    </xf>
    <xf numFmtId="49" fontId="13" fillId="0" borderId="9" xfId="0" applyNumberFormat="1" applyFont="1" applyFill="1" applyBorder="1" applyAlignment="1">
      <alignment horizontal="left" vertical="center"/>
    </xf>
    <xf numFmtId="165" fontId="15" fillId="0" borderId="8" xfId="0" applyNumberFormat="1" applyFont="1" applyFill="1" applyBorder="1" applyAlignment="1">
      <alignment horizontal="center" vertical="center"/>
    </xf>
    <xf numFmtId="49" fontId="13" fillId="4" borderId="20" xfId="0" applyNumberFormat="1" applyFont="1" applyFill="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25"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0" fontId="15" fillId="0" borderId="8" xfId="0" applyFont="1" applyFill="1" applyBorder="1" applyAlignment="1">
      <alignment horizontal="left" vertical="center" wrapText="1"/>
    </xf>
    <xf numFmtId="49" fontId="13" fillId="25" borderId="23" xfId="0" applyNumberFormat="1" applyFont="1" applyFill="1" applyBorder="1" applyAlignment="1">
      <alignment horizontal="right" vertical="center"/>
    </xf>
    <xf numFmtId="1" fontId="15" fillId="0" borderId="8" xfId="0" applyNumberFormat="1" applyFont="1" applyFill="1" applyBorder="1" applyAlignment="1">
      <alignment horizontal="center" vertical="center"/>
    </xf>
    <xf numFmtId="165" fontId="13" fillId="4" borderId="27" xfId="0" applyNumberFormat="1" applyFont="1" applyFill="1" applyBorder="1" applyAlignment="1">
      <alignment horizontal="center" vertical="center"/>
    </xf>
    <xf numFmtId="166" fontId="17" fillId="0" borderId="0" xfId="0" applyNumberFormat="1" applyFont="1" applyFill="1" applyBorder="1" applyAlignment="1">
      <alignment vertical="center" wrapText="1"/>
    </xf>
    <xf numFmtId="166" fontId="19" fillId="0" borderId="0" xfId="0" applyNumberFormat="1" applyFont="1" applyFill="1" applyBorder="1" applyAlignment="1">
      <alignment vertical="center" wrapText="1"/>
    </xf>
    <xf numFmtId="165" fontId="13" fillId="25" borderId="27" xfId="0" applyNumberFormat="1" applyFont="1" applyFill="1" applyBorder="1" applyAlignment="1">
      <alignment horizontal="center" vertical="center"/>
    </xf>
    <xf numFmtId="165" fontId="13" fillId="25" borderId="16" xfId="0" applyNumberFormat="1" applyFont="1" applyFill="1" applyBorder="1" applyAlignment="1">
      <alignment horizontal="center" vertical="center"/>
    </xf>
    <xf numFmtId="49" fontId="13" fillId="28" borderId="34" xfId="0" applyNumberFormat="1" applyFont="1" applyFill="1" applyBorder="1" applyAlignment="1">
      <alignment horizontal="center" vertical="center"/>
    </xf>
    <xf numFmtId="165" fontId="13" fillId="28" borderId="35" xfId="0" applyNumberFormat="1" applyFont="1" applyFill="1" applyBorder="1" applyAlignment="1">
      <alignment horizontal="center" vertical="center"/>
    </xf>
    <xf numFmtId="165" fontId="13" fillId="28" borderId="36" xfId="0" applyNumberFormat="1" applyFont="1" applyFill="1" applyBorder="1" applyAlignment="1">
      <alignment horizontal="center" vertical="center"/>
    </xf>
    <xf numFmtId="165" fontId="13" fillId="28" borderId="37" xfId="0" applyNumberFormat="1" applyFont="1" applyFill="1" applyBorder="1" applyAlignment="1">
      <alignment horizontal="center" vertical="center"/>
    </xf>
    <xf numFmtId="165" fontId="13" fillId="29" borderId="35" xfId="0" applyNumberFormat="1" applyFont="1" applyFill="1" applyBorder="1" applyAlignment="1">
      <alignment horizontal="center" vertical="center"/>
    </xf>
    <xf numFmtId="165" fontId="13" fillId="29" borderId="36" xfId="0" applyNumberFormat="1" applyFont="1" applyFill="1" applyBorder="1" applyAlignment="1">
      <alignment horizontal="center" vertical="center"/>
    </xf>
    <xf numFmtId="165" fontId="13" fillId="29" borderId="37"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49" fontId="15" fillId="0" borderId="29" xfId="0" applyNumberFormat="1" applyFont="1" applyBorder="1" applyAlignment="1">
      <alignment horizontal="center" vertical="center"/>
    </xf>
    <xf numFmtId="165" fontId="15" fillId="0" borderId="29" xfId="0" applyNumberFormat="1" applyFont="1" applyBorder="1" applyAlignment="1">
      <alignment horizontal="center" vertical="center"/>
    </xf>
    <xf numFmtId="49" fontId="13" fillId="28" borderId="6" xfId="0" applyNumberFormat="1" applyFont="1" applyFill="1" applyBorder="1" applyAlignment="1">
      <alignment horizontal="center" vertical="center"/>
    </xf>
    <xf numFmtId="165" fontId="13" fillId="28" borderId="39" xfId="0" applyNumberFormat="1" applyFont="1" applyFill="1" applyBorder="1" applyAlignment="1">
      <alignment horizontal="center" vertical="center"/>
    </xf>
    <xf numFmtId="165" fontId="13" fillId="28" borderId="6" xfId="0" applyNumberFormat="1" applyFont="1" applyFill="1" applyBorder="1" applyAlignment="1">
      <alignment horizontal="center" vertical="center"/>
    </xf>
    <xf numFmtId="49" fontId="15" fillId="0" borderId="6" xfId="0" applyNumberFormat="1" applyFont="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5" xfId="0" applyNumberFormat="1" applyFont="1" applyFill="1" applyBorder="1" applyAlignment="1">
      <alignment horizontal="center" vertical="center"/>
    </xf>
    <xf numFmtId="165" fontId="15" fillId="0" borderId="40"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49" fontId="15" fillId="0" borderId="6" xfId="0" applyNumberFormat="1" applyFont="1" applyFill="1" applyBorder="1" applyAlignment="1">
      <alignment horizontal="center" vertical="center"/>
    </xf>
    <xf numFmtId="49" fontId="15" fillId="0" borderId="8"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7" xfId="0" applyNumberFormat="1" applyFont="1" applyFill="1" applyBorder="1" applyAlignment="1">
      <alignment horizontal="center" vertical="center"/>
    </xf>
    <xf numFmtId="165" fontId="15" fillId="0" borderId="7" xfId="0" applyNumberFormat="1" applyFont="1" applyFill="1" applyBorder="1" applyAlignment="1">
      <alignment horizontal="center" vertical="center"/>
    </xf>
    <xf numFmtId="165" fontId="13" fillId="29" borderId="6" xfId="0" applyNumberFormat="1" applyFont="1" applyFill="1" applyBorder="1" applyAlignment="1">
      <alignment horizontal="center" vertical="center"/>
    </xf>
    <xf numFmtId="1" fontId="15" fillId="0" borderId="6" xfId="0" applyNumberFormat="1" applyFont="1" applyFill="1" applyBorder="1" applyAlignment="1">
      <alignment horizontal="center" vertical="center"/>
    </xf>
    <xf numFmtId="1" fontId="15" fillId="0" borderId="7" xfId="0" applyNumberFormat="1" applyFont="1" applyFill="1" applyBorder="1" applyAlignment="1">
      <alignment horizontal="center" vertical="center"/>
    </xf>
    <xf numFmtId="165" fontId="13" fillId="28" borderId="47" xfId="0" applyNumberFormat="1" applyFont="1" applyFill="1" applyBorder="1" applyAlignment="1">
      <alignment horizontal="center" vertical="center"/>
    </xf>
    <xf numFmtId="165" fontId="13" fillId="28" borderId="48" xfId="0" applyNumberFormat="1" applyFont="1" applyFill="1" applyBorder="1" applyAlignment="1">
      <alignment horizontal="center" vertical="center"/>
    </xf>
    <xf numFmtId="165" fontId="13" fillId="28" borderId="50" xfId="0" applyNumberFormat="1" applyFont="1" applyFill="1" applyBorder="1" applyAlignment="1">
      <alignment horizontal="center" vertical="center"/>
    </xf>
    <xf numFmtId="165" fontId="15" fillId="0" borderId="51" xfId="0" applyNumberFormat="1" applyFont="1" applyFill="1" applyBorder="1" applyAlignment="1">
      <alignment horizontal="center" vertical="center"/>
    </xf>
    <xf numFmtId="1" fontId="15" fillId="0" borderId="9" xfId="0" applyNumberFormat="1" applyFont="1" applyFill="1" applyBorder="1" applyAlignment="1">
      <alignment horizontal="center" vertical="center"/>
    </xf>
    <xf numFmtId="49" fontId="13" fillId="0" borderId="5" xfId="0" applyNumberFormat="1" applyFont="1" applyFill="1" applyBorder="1" applyAlignment="1">
      <alignment vertical="center"/>
    </xf>
    <xf numFmtId="49" fontId="13" fillId="0" borderId="10" xfId="0" applyNumberFormat="1" applyFont="1" applyFill="1" applyBorder="1" applyAlignment="1">
      <alignment vertical="center"/>
    </xf>
    <xf numFmtId="1" fontId="15" fillId="0" borderId="21" xfId="0" applyNumberFormat="1" applyFont="1" applyBorder="1" applyAlignment="1">
      <alignment horizontal="center" vertical="center" wrapText="1"/>
    </xf>
    <xf numFmtId="49" fontId="13" fillId="0" borderId="47" xfId="0" applyNumberFormat="1" applyFont="1" applyFill="1" applyBorder="1" applyAlignment="1">
      <alignment horizontal="left" vertical="center"/>
    </xf>
    <xf numFmtId="165" fontId="15" fillId="0" borderId="18" xfId="0" applyNumberFormat="1" applyFont="1" applyFill="1" applyBorder="1" applyAlignment="1">
      <alignment horizontal="center" vertical="center"/>
    </xf>
    <xf numFmtId="165" fontId="13" fillId="8" borderId="23" xfId="0" applyNumberFormat="1" applyFont="1" applyFill="1" applyBorder="1" applyAlignment="1">
      <alignment horizontal="right" vertical="center"/>
    </xf>
    <xf numFmtId="49" fontId="13" fillId="28" borderId="56" xfId="0" applyNumberFormat="1" applyFont="1" applyFill="1" applyBorder="1" applyAlignment="1">
      <alignment horizontal="center" vertical="center"/>
    </xf>
    <xf numFmtId="49" fontId="15" fillId="0" borderId="57" xfId="0" applyNumberFormat="1" applyFont="1" applyFill="1" applyBorder="1" applyAlignment="1">
      <alignment horizontal="center" vertical="center"/>
    </xf>
    <xf numFmtId="1" fontId="15" fillId="0" borderId="8" xfId="0" applyNumberFormat="1" applyFont="1" applyBorder="1" applyAlignment="1">
      <alignment horizontal="left" vertical="center" wrapText="1"/>
    </xf>
    <xf numFmtId="1" fontId="15" fillId="0" borderId="8" xfId="0" applyNumberFormat="1" applyFont="1" applyBorder="1" applyAlignment="1">
      <alignment horizontal="center" vertical="center" wrapText="1"/>
    </xf>
    <xf numFmtId="49" fontId="13" fillId="4" borderId="21" xfId="0" applyNumberFormat="1" applyFont="1" applyFill="1" applyBorder="1" applyAlignment="1">
      <alignment horizontal="right" vertical="center"/>
    </xf>
    <xf numFmtId="165" fontId="13" fillId="4" borderId="58" xfId="0" applyNumberFormat="1" applyFont="1" applyFill="1" applyBorder="1" applyAlignment="1">
      <alignment horizontal="center" vertical="center"/>
    </xf>
    <xf numFmtId="165" fontId="13" fillId="4" borderId="59" xfId="0" applyNumberFormat="1" applyFont="1" applyFill="1" applyBorder="1" applyAlignment="1">
      <alignment horizontal="center" vertical="center"/>
    </xf>
    <xf numFmtId="165" fontId="13" fillId="4" borderId="60" xfId="0" applyNumberFormat="1" applyFont="1" applyFill="1" applyBorder="1" applyAlignment="1">
      <alignment horizontal="center" vertical="center"/>
    </xf>
    <xf numFmtId="165" fontId="13" fillId="8" borderId="24" xfId="0" applyNumberFormat="1" applyFont="1" applyFill="1" applyBorder="1" applyAlignment="1">
      <alignment horizontal="center" vertical="center"/>
    </xf>
    <xf numFmtId="165" fontId="13" fillId="8" borderId="25" xfId="0" applyNumberFormat="1" applyFont="1" applyFill="1" applyBorder="1" applyAlignment="1">
      <alignment horizontal="center" vertical="center"/>
    </xf>
    <xf numFmtId="165" fontId="13" fillId="8" borderId="26"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1" fontId="15" fillId="0" borderId="47" xfId="0" applyNumberFormat="1" applyFont="1" applyFill="1" applyBorder="1" applyAlignment="1">
      <alignment horizontal="left" vertical="center" wrapText="1"/>
    </xf>
    <xf numFmtId="1" fontId="15" fillId="0" borderId="6" xfId="0" applyNumberFormat="1" applyFont="1" applyFill="1" applyBorder="1" applyAlignment="1">
      <alignment horizontal="center" vertical="center" wrapText="1"/>
    </xf>
    <xf numFmtId="1" fontId="15" fillId="0" borderId="7" xfId="0" applyNumberFormat="1" applyFont="1" applyFill="1" applyBorder="1" applyAlignment="1">
      <alignment horizontal="center" vertical="center" wrapText="1"/>
    </xf>
    <xf numFmtId="1" fontId="15" fillId="0" borderId="0" xfId="0" applyNumberFormat="1" applyFont="1" applyFill="1" applyBorder="1" applyAlignment="1">
      <alignment horizontal="left" vertical="center" wrapText="1"/>
    </xf>
    <xf numFmtId="49" fontId="13" fillId="4" borderId="61" xfId="0" applyNumberFormat="1" applyFont="1" applyFill="1" applyBorder="1" applyAlignment="1">
      <alignment horizontal="center" vertical="center"/>
    </xf>
    <xf numFmtId="165" fontId="13" fillId="8" borderId="23" xfId="0" applyNumberFormat="1" applyFont="1" applyFill="1" applyBorder="1" applyAlignment="1">
      <alignment horizontal="center" vertical="center"/>
    </xf>
    <xf numFmtId="0" fontId="15" fillId="0" borderId="6" xfId="0" applyFont="1" applyBorder="1" applyAlignment="1">
      <alignment horizontal="justify" vertical="center" wrapText="1"/>
    </xf>
    <xf numFmtId="1" fontId="15" fillId="0" borderId="7" xfId="0" applyNumberFormat="1" applyFont="1" applyBorder="1" applyAlignment="1">
      <alignment horizontal="center" vertical="center" wrapText="1"/>
    </xf>
    <xf numFmtId="165" fontId="13" fillId="28" borderId="62" xfId="0" applyNumberFormat="1" applyFont="1" applyFill="1" applyBorder="1" applyAlignment="1">
      <alignment horizontal="center" vertical="center"/>
    </xf>
    <xf numFmtId="165" fontId="15" fillId="26" borderId="6" xfId="0" applyNumberFormat="1" applyFont="1" applyFill="1" applyBorder="1" applyAlignment="1">
      <alignment horizontal="center" vertical="center" wrapText="1"/>
    </xf>
    <xf numFmtId="49" fontId="15" fillId="26" borderId="6" xfId="0" applyNumberFormat="1" applyFont="1" applyFill="1" applyBorder="1" applyAlignment="1">
      <alignment horizontal="center" vertical="center" wrapText="1"/>
    </xf>
    <xf numFmtId="165" fontId="13" fillId="28" borderId="63" xfId="0" applyNumberFormat="1" applyFont="1" applyFill="1" applyBorder="1" applyAlignment="1">
      <alignment horizontal="center" vertical="center"/>
    </xf>
    <xf numFmtId="165" fontId="13" fillId="28" borderId="64" xfId="0" applyNumberFormat="1" applyFont="1" applyFill="1" applyBorder="1" applyAlignment="1">
      <alignment horizontal="center" vertical="center"/>
    </xf>
    <xf numFmtId="165" fontId="15" fillId="30" borderId="6" xfId="0" applyNumberFormat="1" applyFont="1" applyFill="1" applyBorder="1" applyAlignment="1">
      <alignment horizontal="left" vertical="center" wrapText="1"/>
    </xf>
    <xf numFmtId="3" fontId="15" fillId="0" borderId="6" xfId="0" applyNumberFormat="1" applyFont="1" applyBorder="1" applyAlignment="1">
      <alignment horizontal="center" vertical="center" wrapText="1"/>
    </xf>
    <xf numFmtId="3" fontId="15" fillId="0" borderId="7" xfId="0" applyNumberFormat="1" applyFont="1" applyBorder="1" applyAlignment="1">
      <alignment horizontal="center" vertical="center" wrapText="1"/>
    </xf>
    <xf numFmtId="165" fontId="13" fillId="4" borderId="31" xfId="0" applyNumberFormat="1" applyFont="1" applyFill="1" applyBorder="1" applyAlignment="1">
      <alignment horizontal="center" vertical="center"/>
    </xf>
    <xf numFmtId="165" fontId="15" fillId="30" borderId="29" xfId="0" applyNumberFormat="1" applyFont="1" applyFill="1" applyBorder="1" applyAlignment="1">
      <alignment horizontal="left" vertical="center" wrapText="1"/>
    </xf>
    <xf numFmtId="166" fontId="23" fillId="0" borderId="0" xfId="31" applyNumberFormat="1" applyFont="1" applyFill="1" applyAlignment="1">
      <alignment vertical="top"/>
    </xf>
    <xf numFmtId="165" fontId="10" fillId="0" borderId="0" xfId="0" applyNumberFormat="1" applyFont="1" applyFill="1" applyAlignment="1">
      <alignment vertical="top"/>
    </xf>
    <xf numFmtId="165" fontId="13" fillId="8" borderId="16" xfId="0" applyNumberFormat="1" applyFont="1" applyFill="1" applyBorder="1" applyAlignment="1">
      <alignment horizontal="center" vertical="center"/>
    </xf>
    <xf numFmtId="165" fontId="13" fillId="4" borderId="66" xfId="0" applyNumberFormat="1" applyFont="1" applyFill="1" applyBorder="1" applyAlignment="1">
      <alignment horizontal="center" vertical="center"/>
    </xf>
    <xf numFmtId="165" fontId="13" fillId="28" borderId="67" xfId="0" applyNumberFormat="1" applyFont="1" applyFill="1" applyBorder="1" applyAlignment="1">
      <alignment horizontal="center" vertical="center"/>
    </xf>
    <xf numFmtId="165" fontId="13" fillId="8" borderId="19" xfId="0" applyNumberFormat="1" applyFont="1" applyFill="1" applyBorder="1" applyAlignment="1">
      <alignment horizontal="center" vertical="center"/>
    </xf>
    <xf numFmtId="165" fontId="13" fillId="8" borderId="66" xfId="0" applyNumberFormat="1" applyFont="1" applyFill="1" applyBorder="1" applyAlignment="1">
      <alignment horizontal="center" vertical="center"/>
    </xf>
    <xf numFmtId="0" fontId="15" fillId="0" borderId="29" xfId="0" applyFont="1" applyBorder="1" applyAlignment="1">
      <alignment vertical="center"/>
    </xf>
    <xf numFmtId="0" fontId="21" fillId="24" borderId="29" xfId="0" applyFont="1" applyFill="1" applyBorder="1" applyAlignment="1">
      <alignment vertical="center" wrapText="1"/>
    </xf>
    <xf numFmtId="1" fontId="15" fillId="0" borderId="53" xfId="0" applyNumberFormat="1" applyFont="1" applyBorder="1" applyAlignment="1">
      <alignment horizontal="center" vertical="center" wrapText="1"/>
    </xf>
    <xf numFmtId="0" fontId="15" fillId="0" borderId="54" xfId="0" applyFont="1" applyBorder="1" applyAlignment="1">
      <alignment horizontal="center" vertical="center" wrapText="1"/>
    </xf>
    <xf numFmtId="0" fontId="15" fillId="0" borderId="31" xfId="0" applyFont="1" applyBorder="1" applyAlignment="1">
      <alignment horizontal="justify" vertical="center" wrapText="1"/>
    </xf>
    <xf numFmtId="0" fontId="15" fillId="0" borderId="23" xfId="0" applyFont="1" applyBorder="1" applyAlignment="1">
      <alignment horizontal="justify" vertical="center" wrapText="1"/>
    </xf>
    <xf numFmtId="1" fontId="15" fillId="0" borderId="31" xfId="0" applyNumberFormat="1" applyFont="1" applyBorder="1" applyAlignment="1">
      <alignment horizontal="center" vertical="center" wrapText="1"/>
    </xf>
    <xf numFmtId="49" fontId="13" fillId="28" borderId="62" xfId="0" applyNumberFormat="1" applyFont="1" applyFill="1" applyBorder="1" applyAlignment="1">
      <alignment horizontal="center" vertical="center"/>
    </xf>
    <xf numFmtId="165" fontId="13" fillId="4" borderId="23" xfId="0" applyNumberFormat="1" applyFont="1" applyFill="1" applyBorder="1" applyAlignment="1">
      <alignment horizontal="center" vertical="center"/>
    </xf>
    <xf numFmtId="165" fontId="15" fillId="27" borderId="28" xfId="0" applyNumberFormat="1" applyFont="1" applyFill="1" applyBorder="1" applyAlignment="1">
      <alignment horizontal="center" vertical="center"/>
    </xf>
    <xf numFmtId="165" fontId="15" fillId="27" borderId="43" xfId="0" applyNumberFormat="1" applyFont="1" applyFill="1" applyBorder="1" applyAlignment="1">
      <alignment horizontal="center" vertical="center"/>
    </xf>
    <xf numFmtId="165" fontId="15" fillId="27" borderId="8" xfId="0" applyNumberFormat="1" applyFont="1" applyFill="1" applyBorder="1" applyAlignment="1">
      <alignment horizontal="center" vertical="center"/>
    </xf>
    <xf numFmtId="165" fontId="15" fillId="27" borderId="42" xfId="0" applyNumberFormat="1" applyFont="1" applyFill="1" applyBorder="1" applyAlignment="1">
      <alignment horizontal="center" vertical="center"/>
    </xf>
    <xf numFmtId="165" fontId="13" fillId="27" borderId="6" xfId="0" applyNumberFormat="1" applyFont="1" applyFill="1" applyBorder="1" applyAlignment="1">
      <alignment horizontal="center" vertical="center"/>
    </xf>
    <xf numFmtId="165" fontId="15" fillId="34" borderId="38" xfId="0" applyNumberFormat="1" applyFont="1" applyFill="1" applyBorder="1" applyAlignment="1">
      <alignment horizontal="center" vertical="center"/>
    </xf>
    <xf numFmtId="165" fontId="15" fillId="34" borderId="13" xfId="0" applyNumberFormat="1" applyFont="1" applyFill="1" applyBorder="1" applyAlignment="1">
      <alignment horizontal="center" vertical="center"/>
    </xf>
    <xf numFmtId="165" fontId="15" fillId="34" borderId="41" xfId="0" applyNumberFormat="1" applyFont="1" applyFill="1" applyBorder="1" applyAlignment="1">
      <alignment horizontal="center" vertical="center"/>
    </xf>
    <xf numFmtId="165" fontId="15" fillId="34" borderId="39" xfId="0" applyNumberFormat="1" applyFont="1" applyFill="1" applyBorder="1" applyAlignment="1">
      <alignment horizontal="center" vertical="center"/>
    </xf>
    <xf numFmtId="165" fontId="15" fillId="34" borderId="5" xfId="0" applyNumberFormat="1" applyFont="1" applyFill="1" applyBorder="1" applyAlignment="1">
      <alignment horizontal="center" vertical="center"/>
    </xf>
    <xf numFmtId="165" fontId="15" fillId="34" borderId="40"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165" fontId="13" fillId="28" borderId="69" xfId="0" applyNumberFormat="1" applyFont="1" applyFill="1" applyBorder="1" applyAlignment="1">
      <alignment horizontal="center" vertical="center"/>
    </xf>
    <xf numFmtId="165" fontId="15" fillId="27" borderId="55" xfId="0" applyNumberFormat="1" applyFont="1" applyFill="1" applyBorder="1" applyAlignment="1">
      <alignment horizontal="center" vertical="center"/>
    </xf>
    <xf numFmtId="165" fontId="15" fillId="27" borderId="33" xfId="0" applyNumberFormat="1" applyFont="1" applyFill="1" applyBorder="1" applyAlignment="1">
      <alignment horizontal="center" vertical="center"/>
    </xf>
    <xf numFmtId="165" fontId="15" fillId="27" borderId="47" xfId="0" applyNumberFormat="1" applyFont="1" applyFill="1" applyBorder="1" applyAlignment="1">
      <alignment horizontal="center" vertical="center"/>
    </xf>
    <xf numFmtId="165" fontId="15" fillId="27" borderId="71" xfId="0" applyNumberFormat="1" applyFont="1" applyFill="1" applyBorder="1" applyAlignment="1">
      <alignment horizontal="center" vertical="center"/>
    </xf>
    <xf numFmtId="49" fontId="13" fillId="28" borderId="7" xfId="0" applyNumberFormat="1" applyFont="1" applyFill="1" applyBorder="1" applyAlignment="1">
      <alignment horizontal="center" vertical="center"/>
    </xf>
    <xf numFmtId="49" fontId="15" fillId="0" borderId="18" xfId="0" applyNumberFormat="1" applyFont="1" applyFill="1" applyBorder="1" applyAlignment="1">
      <alignment horizontal="center" vertical="center"/>
    </xf>
    <xf numFmtId="0" fontId="15" fillId="0" borderId="7" xfId="0" applyFont="1" applyBorder="1" applyAlignment="1">
      <alignment horizontal="justify" vertical="center" wrapText="1"/>
    </xf>
    <xf numFmtId="0" fontId="15" fillId="0" borderId="9" xfId="0" applyFont="1" applyBorder="1" applyAlignment="1">
      <alignment horizontal="justify" vertical="center" wrapText="1"/>
    </xf>
    <xf numFmtId="0" fontId="15" fillId="0" borderId="53" xfId="0" applyFont="1" applyBorder="1" applyAlignment="1">
      <alignment horizontal="justify" vertical="center" wrapText="1"/>
    </xf>
    <xf numFmtId="0" fontId="15" fillId="0" borderId="54" xfId="0" applyFont="1" applyBorder="1" applyAlignment="1">
      <alignment horizontal="justify" vertical="center" wrapText="1"/>
    </xf>
    <xf numFmtId="165" fontId="15" fillId="0" borderId="6" xfId="0" applyNumberFormat="1" applyFont="1" applyBorder="1" applyAlignment="1">
      <alignment horizontal="center" vertical="center" wrapText="1"/>
    </xf>
    <xf numFmtId="165" fontId="15" fillId="0" borderId="7" xfId="0" applyNumberFormat="1" applyFont="1" applyBorder="1" applyAlignment="1">
      <alignment horizontal="center" vertical="center" wrapText="1"/>
    </xf>
    <xf numFmtId="165" fontId="13" fillId="29" borderId="39" xfId="0" applyNumberFormat="1" applyFont="1" applyFill="1" applyBorder="1" applyAlignment="1">
      <alignment horizontal="center" vertical="center"/>
    </xf>
    <xf numFmtId="165" fontId="13" fillId="29" borderId="5" xfId="0" applyNumberFormat="1" applyFont="1" applyFill="1" applyBorder="1" applyAlignment="1">
      <alignment horizontal="center" vertical="center"/>
    </xf>
    <xf numFmtId="165" fontId="13" fillId="29" borderId="40" xfId="0" applyNumberFormat="1" applyFont="1" applyFill="1" applyBorder="1" applyAlignment="1">
      <alignment horizontal="center" vertical="center"/>
    </xf>
    <xf numFmtId="165" fontId="13" fillId="28" borderId="5" xfId="0" applyNumberFormat="1" applyFont="1" applyFill="1" applyBorder="1" applyAlignment="1">
      <alignment horizontal="center" vertical="center"/>
    </xf>
    <xf numFmtId="165" fontId="13" fillId="28" borderId="40" xfId="0" applyNumberFormat="1" applyFont="1" applyFill="1" applyBorder="1" applyAlignment="1">
      <alignment horizontal="center" vertical="center"/>
    </xf>
    <xf numFmtId="165" fontId="13" fillId="28" borderId="71" xfId="0" applyNumberFormat="1" applyFont="1" applyFill="1" applyBorder="1" applyAlignment="1">
      <alignment horizontal="center" vertical="center"/>
    </xf>
    <xf numFmtId="165" fontId="15" fillId="27" borderId="48" xfId="0" applyNumberFormat="1" applyFont="1" applyFill="1" applyBorder="1" applyAlignment="1">
      <alignment horizontal="center" vertical="center"/>
    </xf>
    <xf numFmtId="165" fontId="15" fillId="27" borderId="51" xfId="0" applyNumberFormat="1" applyFont="1" applyFill="1" applyBorder="1" applyAlignment="1">
      <alignment horizontal="center" vertical="center"/>
    </xf>
    <xf numFmtId="49" fontId="13" fillId="27" borderId="34" xfId="0" applyNumberFormat="1" applyFont="1" applyFill="1" applyBorder="1" applyAlignment="1">
      <alignment vertical="center" wrapText="1"/>
    </xf>
    <xf numFmtId="49" fontId="15" fillId="27" borderId="6" xfId="0" applyNumberFormat="1" applyFont="1" applyFill="1" applyBorder="1" applyAlignment="1">
      <alignment vertical="center" wrapText="1"/>
    </xf>
    <xf numFmtId="49" fontId="15" fillId="0" borderId="35" xfId="0" applyNumberFormat="1" applyFont="1" applyFill="1" applyBorder="1" applyAlignment="1">
      <alignment vertical="center"/>
    </xf>
    <xf numFmtId="49" fontId="15" fillId="0" borderId="36" xfId="0" applyNumberFormat="1" applyFont="1" applyFill="1" applyBorder="1" applyAlignment="1">
      <alignment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0" fontId="15" fillId="27" borderId="23" xfId="0" applyFont="1" applyFill="1" applyBorder="1" applyAlignment="1">
      <alignment horizontal="left" vertical="center" wrapText="1"/>
    </xf>
    <xf numFmtId="49" fontId="15" fillId="0" borderId="24" xfId="0" applyNumberFormat="1" applyFont="1" applyFill="1" applyBorder="1" applyAlignment="1">
      <alignment horizontal="center" vertical="center"/>
    </xf>
    <xf numFmtId="49" fontId="15" fillId="27" borderId="54" xfId="0" applyNumberFormat="1" applyFont="1" applyFill="1" applyBorder="1" applyAlignment="1">
      <alignment horizontal="center" vertical="center"/>
    </xf>
    <xf numFmtId="49" fontId="15" fillId="27" borderId="10" xfId="0" applyNumberFormat="1" applyFont="1" applyFill="1" applyBorder="1" applyAlignment="1">
      <alignment horizontal="center" vertical="center"/>
    </xf>
    <xf numFmtId="49" fontId="15" fillId="27" borderId="33" xfId="0" applyNumberFormat="1" applyFont="1" applyFill="1" applyBorder="1" applyAlignment="1">
      <alignment horizontal="center" vertical="center"/>
    </xf>
    <xf numFmtId="49" fontId="13" fillId="28" borderId="82" xfId="0" applyNumberFormat="1" applyFont="1" applyFill="1" applyBorder="1" applyAlignment="1">
      <alignment horizontal="center" vertical="center"/>
    </xf>
    <xf numFmtId="165" fontId="15" fillId="27" borderId="10" xfId="0" applyNumberFormat="1" applyFont="1" applyFill="1" applyBorder="1" applyAlignment="1">
      <alignment horizontal="center" vertical="center"/>
    </xf>
    <xf numFmtId="165" fontId="13" fillId="28" borderId="82" xfId="0" applyNumberFormat="1" applyFont="1" applyFill="1" applyBorder="1" applyAlignment="1">
      <alignment horizontal="center" vertical="center"/>
    </xf>
    <xf numFmtId="165" fontId="15" fillId="27" borderId="23" xfId="0" applyNumberFormat="1" applyFont="1" applyFill="1" applyBorder="1" applyAlignment="1">
      <alignment horizontal="center" vertical="center"/>
    </xf>
    <xf numFmtId="165" fontId="13" fillId="27" borderId="47" xfId="0" applyNumberFormat="1" applyFont="1" applyFill="1" applyBorder="1" applyAlignment="1">
      <alignment horizontal="center" vertical="center"/>
    </xf>
    <xf numFmtId="165" fontId="15" fillId="27" borderId="83" xfId="0" applyNumberFormat="1" applyFont="1" applyFill="1" applyBorder="1" applyAlignment="1">
      <alignment horizontal="center" vertical="center"/>
    </xf>
    <xf numFmtId="0" fontId="15" fillId="0" borderId="31" xfId="0" applyFont="1" applyFill="1" applyBorder="1" applyAlignment="1">
      <alignment horizontal="left" vertical="center" wrapText="1"/>
    </xf>
    <xf numFmtId="49" fontId="15" fillId="0" borderId="9" xfId="0" applyNumberFormat="1" applyFont="1" applyFill="1" applyBorder="1" applyAlignment="1">
      <alignment horizontal="center" vertical="center"/>
    </xf>
    <xf numFmtId="165" fontId="15" fillId="27" borderId="5" xfId="0" applyNumberFormat="1" applyFont="1" applyFill="1" applyBorder="1" applyAlignment="1">
      <alignment horizontal="center" vertical="center"/>
    </xf>
    <xf numFmtId="165" fontId="15" fillId="27" borderId="40" xfId="0" applyNumberFormat="1" applyFont="1" applyFill="1" applyBorder="1" applyAlignment="1">
      <alignment horizontal="center" vertical="center"/>
    </xf>
    <xf numFmtId="165" fontId="15" fillId="27" borderId="39" xfId="0" applyNumberFormat="1" applyFont="1" applyFill="1" applyBorder="1" applyAlignment="1">
      <alignment horizontal="center" vertical="center"/>
    </xf>
    <xf numFmtId="0" fontId="15" fillId="0" borderId="29" xfId="0" applyFont="1" applyBorder="1" applyAlignment="1">
      <alignment horizontal="justify" vertical="center" wrapText="1"/>
    </xf>
    <xf numFmtId="49" fontId="15" fillId="26" borderId="29" xfId="0" applyNumberFormat="1" applyFont="1" applyFill="1" applyBorder="1" applyAlignment="1">
      <alignment horizontal="center" vertical="center" wrapText="1"/>
    </xf>
    <xf numFmtId="165" fontId="15" fillId="0" borderId="11" xfId="0" applyNumberFormat="1" applyFont="1" applyFill="1" applyBorder="1" applyAlignment="1">
      <alignment vertical="center"/>
    </xf>
    <xf numFmtId="165" fontId="15" fillId="0" borderId="15" xfId="0" applyNumberFormat="1" applyFont="1" applyFill="1" applyBorder="1" applyAlignment="1">
      <alignment vertical="center"/>
    </xf>
    <xf numFmtId="49" fontId="15" fillId="0" borderId="20"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165" fontId="15" fillId="0" borderId="6" xfId="0" applyNumberFormat="1" applyFont="1" applyFill="1" applyBorder="1" applyAlignment="1">
      <alignment vertical="center"/>
    </xf>
    <xf numFmtId="0" fontId="11" fillId="0" borderId="0" xfId="0" applyFont="1" applyBorder="1" applyAlignment="1">
      <alignment horizontal="center" vertical="top" wrapText="1"/>
    </xf>
    <xf numFmtId="0" fontId="10" fillId="0" borderId="0" xfId="0" applyFont="1" applyBorder="1" applyAlignment="1">
      <alignment horizontal="center" vertical="top"/>
    </xf>
    <xf numFmtId="0" fontId="12" fillId="0" borderId="0" xfId="35" applyFont="1" applyAlignment="1">
      <alignment horizontal="left" vertical="top" wrapText="1"/>
    </xf>
    <xf numFmtId="0" fontId="17" fillId="0" borderId="0" xfId="31" applyFont="1" applyAlignment="1">
      <alignment horizontal="center" wrapText="1"/>
    </xf>
    <xf numFmtId="165" fontId="15" fillId="0" borderId="41" xfId="0" applyNumberFormat="1" applyFont="1" applyFill="1" applyBorder="1" applyAlignment="1">
      <alignment horizontal="center" vertical="center"/>
    </xf>
    <xf numFmtId="165" fontId="15" fillId="0" borderId="13" xfId="0" applyNumberFormat="1" applyFont="1" applyFill="1" applyBorder="1" applyAlignment="1">
      <alignment horizontal="center" vertical="center"/>
    </xf>
    <xf numFmtId="165" fontId="15" fillId="0" borderId="38" xfId="0" applyNumberFormat="1" applyFont="1" applyFill="1" applyBorder="1" applyAlignment="1">
      <alignment horizontal="center" vertical="center"/>
    </xf>
    <xf numFmtId="165" fontId="15" fillId="27" borderId="12" xfId="0" applyNumberFormat="1" applyFont="1" applyFill="1" applyBorder="1" applyAlignment="1">
      <alignment horizontal="center" vertical="center"/>
    </xf>
    <xf numFmtId="165" fontId="15" fillId="27" borderId="16" xfId="0" applyNumberFormat="1" applyFont="1" applyFill="1" applyBorder="1" applyAlignment="1">
      <alignment horizontal="center" vertical="center"/>
    </xf>
    <xf numFmtId="165" fontId="15" fillId="27" borderId="17" xfId="0" applyNumberFormat="1" applyFont="1" applyFill="1" applyBorder="1" applyAlignment="1">
      <alignment horizontal="center" vertical="center"/>
    </xf>
    <xf numFmtId="49" fontId="13" fillId="27" borderId="37" xfId="0" applyNumberFormat="1" applyFont="1" applyFill="1" applyBorder="1" applyAlignment="1">
      <alignment horizontal="left" vertical="center" wrapText="1"/>
    </xf>
    <xf numFmtId="0" fontId="13" fillId="27" borderId="30" xfId="0" applyFont="1" applyFill="1" applyBorder="1" applyAlignment="1">
      <alignment horizontal="left" vertical="center" wrapText="1"/>
    </xf>
    <xf numFmtId="49" fontId="13" fillId="27" borderId="36" xfId="0" applyNumberFormat="1" applyFont="1" applyFill="1" applyBorder="1" applyAlignment="1">
      <alignment horizontal="left" vertical="center" wrapText="1"/>
    </xf>
    <xf numFmtId="0" fontId="13" fillId="27" borderId="0" xfId="0" applyFont="1" applyFill="1" applyBorder="1" applyAlignment="1">
      <alignment wrapText="1"/>
    </xf>
    <xf numFmtId="0" fontId="15" fillId="27" borderId="28" xfId="0" applyFont="1" applyFill="1" applyBorder="1" applyAlignment="1">
      <alignment wrapText="1"/>
    </xf>
    <xf numFmtId="49" fontId="13" fillId="27" borderId="10" xfId="0" applyNumberFormat="1" applyFont="1" applyFill="1" applyBorder="1" applyAlignment="1">
      <alignment horizontal="left" vertical="center" wrapText="1"/>
    </xf>
    <xf numFmtId="49" fontId="15" fillId="27" borderId="10" xfId="0" applyNumberFormat="1" applyFont="1" applyFill="1" applyBorder="1" applyAlignment="1">
      <alignment horizontal="left" vertical="center" wrapText="1"/>
    </xf>
    <xf numFmtId="0" fontId="12" fillId="27" borderId="33" xfId="0" applyFont="1" applyFill="1" applyBorder="1" applyAlignment="1">
      <alignment vertical="top" wrapText="1"/>
    </xf>
    <xf numFmtId="0" fontId="15" fillId="27" borderId="6" xfId="0" applyFont="1" applyFill="1" applyBorder="1" applyAlignment="1">
      <alignment horizontal="left" vertical="center" wrapText="1"/>
    </xf>
    <xf numFmtId="0" fontId="15" fillId="27" borderId="8" xfId="0" applyFont="1" applyFill="1" applyBorder="1" applyAlignment="1">
      <alignment horizontal="left" vertical="center" wrapText="1"/>
    </xf>
    <xf numFmtId="49" fontId="13" fillId="28" borderId="31" xfId="0" applyNumberFormat="1" applyFont="1" applyFill="1" applyBorder="1" applyAlignment="1">
      <alignment horizontal="center" vertical="center"/>
    </xf>
    <xf numFmtId="49" fontId="13" fillId="28" borderId="63"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3" fillId="28" borderId="47" xfId="0" applyNumberFormat="1" applyFont="1" applyFill="1" applyBorder="1" applyAlignment="1">
      <alignment horizontal="center" vertical="center"/>
    </xf>
    <xf numFmtId="165" fontId="15" fillId="0" borderId="56" xfId="0" applyNumberFormat="1" applyFont="1" applyFill="1" applyBorder="1" applyAlignment="1">
      <alignment horizontal="center" vertical="center"/>
    </xf>
    <xf numFmtId="165" fontId="13" fillId="28" borderId="10" xfId="0" applyNumberFormat="1" applyFont="1" applyFill="1" applyBorder="1" applyAlignment="1">
      <alignment horizontal="center" vertical="center"/>
    </xf>
    <xf numFmtId="165" fontId="13" fillId="29" borderId="10" xfId="0" applyNumberFormat="1" applyFont="1" applyFill="1" applyBorder="1" applyAlignment="1">
      <alignment horizontal="center" vertical="center"/>
    </xf>
    <xf numFmtId="165" fontId="15" fillId="0" borderId="47" xfId="0" applyNumberFormat="1" applyFont="1" applyFill="1" applyBorder="1" applyAlignment="1">
      <alignment horizontal="center" vertical="center"/>
    </xf>
    <xf numFmtId="165" fontId="15" fillId="0" borderId="83" xfId="0" applyNumberFormat="1" applyFont="1" applyFill="1" applyBorder="1" applyAlignment="1">
      <alignment horizontal="center" vertical="center"/>
    </xf>
    <xf numFmtId="165" fontId="15" fillId="0" borderId="18" xfId="0" applyNumberFormat="1" applyFont="1" applyFill="1" applyBorder="1" applyAlignment="1">
      <alignment horizontal="left" vertical="center" wrapText="1"/>
    </xf>
    <xf numFmtId="49" fontId="15" fillId="0" borderId="23" xfId="0" applyNumberFormat="1" applyFont="1" applyFill="1" applyBorder="1" applyAlignment="1">
      <alignment horizontal="center" vertical="center"/>
    </xf>
    <xf numFmtId="49" fontId="13" fillId="8" borderId="2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165"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165" fontId="13" fillId="4" borderId="20" xfId="0" applyNumberFormat="1" applyFont="1" applyFill="1" applyBorder="1" applyAlignment="1">
      <alignment horizontal="center" vertical="center"/>
    </xf>
    <xf numFmtId="165" fontId="15" fillId="27" borderId="13"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49" fontId="15" fillId="0" borderId="29" xfId="0" applyNumberFormat="1" applyFont="1" applyFill="1" applyBorder="1" applyAlignment="1">
      <alignment horizontal="center" vertical="center"/>
    </xf>
    <xf numFmtId="165" fontId="13" fillId="8" borderId="65" xfId="0" applyNumberFormat="1" applyFont="1" applyFill="1" applyBorder="1" applyAlignment="1">
      <alignment horizontal="center" vertical="center"/>
    </xf>
    <xf numFmtId="165" fontId="13" fillId="4" borderId="19" xfId="0" applyNumberFormat="1" applyFont="1" applyFill="1" applyBorder="1" applyAlignment="1">
      <alignment horizontal="center" vertical="center"/>
    </xf>
    <xf numFmtId="0" fontId="15" fillId="0" borderId="21" xfId="0" applyFont="1" applyBorder="1" applyAlignment="1">
      <alignment horizontal="center" vertical="center" wrapText="1"/>
    </xf>
    <xf numFmtId="0" fontId="15" fillId="0" borderId="23" xfId="0" applyFont="1" applyBorder="1" applyAlignment="1">
      <alignment horizontal="center" vertical="center" wrapText="1"/>
    </xf>
    <xf numFmtId="165" fontId="15" fillId="0" borderId="32"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5" fontId="15" fillId="0" borderId="29" xfId="0" applyNumberFormat="1" applyFont="1" applyFill="1" applyBorder="1" applyAlignment="1">
      <alignment horizontal="center" vertical="center"/>
    </xf>
    <xf numFmtId="49" fontId="15" fillId="0" borderId="28"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0" fontId="15" fillId="0" borderId="53"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31" xfId="0" applyFont="1" applyBorder="1" applyAlignment="1">
      <alignment horizontal="center" vertical="center"/>
    </xf>
    <xf numFmtId="49" fontId="15" fillId="27" borderId="5" xfId="0" applyNumberFormat="1" applyFont="1" applyFill="1" applyBorder="1" applyAlignment="1">
      <alignment horizontal="left" vertical="center" wrapText="1"/>
    </xf>
    <xf numFmtId="0" fontId="15" fillId="27" borderId="5" xfId="0" applyFont="1" applyFill="1" applyBorder="1" applyAlignment="1">
      <alignment horizontal="left" vertical="center" wrapText="1"/>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1" fontId="15" fillId="0" borderId="53" xfId="0" applyNumberFormat="1" applyFont="1" applyFill="1" applyBorder="1" applyAlignment="1">
      <alignment horizontal="center" vertical="center" wrapText="1"/>
    </xf>
    <xf numFmtId="49" fontId="15" fillId="27" borderId="13" xfId="0" applyNumberFormat="1" applyFont="1" applyFill="1" applyBorder="1" applyAlignment="1">
      <alignment horizontal="left" vertical="center" wrapText="1"/>
    </xf>
    <xf numFmtId="165" fontId="15" fillId="0" borderId="9" xfId="0" applyNumberFormat="1" applyFont="1" applyFill="1" applyBorder="1" applyAlignment="1">
      <alignment horizontal="center" vertical="center"/>
    </xf>
    <xf numFmtId="1" fontId="15" fillId="0" borderId="6" xfId="0" applyNumberFormat="1" applyFont="1" applyBorder="1" applyAlignment="1">
      <alignment horizontal="center" vertical="center" wrapText="1"/>
    </xf>
    <xf numFmtId="1" fontId="15" fillId="0" borderId="6" xfId="0" applyNumberFormat="1" applyFont="1" applyBorder="1" applyAlignment="1">
      <alignment horizontal="left" vertical="center" wrapText="1"/>
    </xf>
    <xf numFmtId="1" fontId="15" fillId="0" borderId="23" xfId="0" applyNumberFormat="1" applyFont="1" applyFill="1" applyBorder="1" applyAlignment="1">
      <alignment horizontal="center" vertical="center" wrapText="1"/>
    </xf>
    <xf numFmtId="49" fontId="13" fillId="4" borderId="22" xfId="0" applyNumberFormat="1" applyFont="1" applyFill="1" applyBorder="1" applyAlignment="1">
      <alignment horizontal="center" vertical="center"/>
    </xf>
    <xf numFmtId="49" fontId="13" fillId="4" borderId="19" xfId="0" applyNumberFormat="1" applyFont="1" applyFill="1" applyBorder="1" applyAlignment="1">
      <alignment horizontal="center" vertical="center"/>
    </xf>
    <xf numFmtId="49" fontId="15" fillId="27" borderId="30" xfId="0" applyNumberFormat="1" applyFont="1" applyFill="1" applyBorder="1" applyAlignment="1">
      <alignment horizontal="left" vertical="center" wrapText="1"/>
    </xf>
    <xf numFmtId="0" fontId="15" fillId="0" borderId="29" xfId="0" applyFont="1" applyBorder="1" applyAlignment="1">
      <alignment horizontal="center" vertical="center" wrapText="1"/>
    </xf>
    <xf numFmtId="165" fontId="13" fillId="8" borderId="20" xfId="0" applyNumberFormat="1" applyFont="1" applyFill="1" applyBorder="1" applyAlignment="1">
      <alignment horizontal="center" vertical="center"/>
    </xf>
    <xf numFmtId="165" fontId="13" fillId="25" borderId="20" xfId="0" applyNumberFormat="1" applyFont="1" applyFill="1" applyBorder="1" applyAlignment="1">
      <alignment horizontal="center" vertical="center"/>
    </xf>
    <xf numFmtId="0" fontId="15" fillId="0" borderId="29" xfId="0" applyFont="1" applyBorder="1" applyAlignment="1">
      <alignment horizontal="center" vertical="center"/>
    </xf>
    <xf numFmtId="165" fontId="13" fillId="28" borderId="56"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0" fontId="15" fillId="27" borderId="5" xfId="0" applyFont="1" applyFill="1" applyBorder="1" applyAlignment="1">
      <alignment vertical="center" wrapText="1"/>
    </xf>
    <xf numFmtId="49" fontId="13" fillId="4" borderId="23"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5" fillId="27" borderId="40" xfId="0" applyNumberFormat="1" applyFont="1" applyFill="1" applyBorder="1" applyAlignment="1">
      <alignment horizontal="left" vertical="center" wrapText="1"/>
    </xf>
    <xf numFmtId="49" fontId="15" fillId="27" borderId="43" xfId="0" applyNumberFormat="1" applyFont="1" applyFill="1" applyBorder="1" applyAlignment="1">
      <alignment horizontal="left" vertical="center" wrapText="1"/>
    </xf>
    <xf numFmtId="165" fontId="15" fillId="27" borderId="61"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xf numFmtId="1" fontId="15" fillId="0" borderId="21" xfId="0" applyNumberFormat="1" applyFont="1" applyFill="1" applyBorder="1" applyAlignment="1">
      <alignment horizontal="center" vertical="center"/>
    </xf>
    <xf numFmtId="1" fontId="15" fillId="0" borderId="23" xfId="0" applyNumberFormat="1" applyFont="1" applyFill="1" applyBorder="1" applyAlignment="1">
      <alignment horizontal="center" vertical="center"/>
    </xf>
    <xf numFmtId="49" fontId="15" fillId="0" borderId="21"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49" fontId="13" fillId="8" borderId="2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3" fillId="27" borderId="58" xfId="0" applyNumberFormat="1" applyFont="1" applyFill="1" applyBorder="1" applyAlignment="1">
      <alignment horizontal="center" vertical="center"/>
    </xf>
    <xf numFmtId="49" fontId="13" fillId="27" borderId="24" xfId="0" applyNumberFormat="1" applyFont="1" applyFill="1" applyBorder="1" applyAlignment="1">
      <alignment horizontal="center" vertical="center"/>
    </xf>
    <xf numFmtId="49" fontId="15" fillId="27" borderId="59" xfId="0" applyNumberFormat="1" applyFont="1" applyFill="1" applyBorder="1" applyAlignment="1">
      <alignment horizontal="left" vertical="center" wrapText="1"/>
    </xf>
    <xf numFmtId="49" fontId="15" fillId="27" borderId="25" xfId="0" applyNumberFormat="1" applyFont="1" applyFill="1" applyBorder="1" applyAlignment="1">
      <alignment horizontal="left" vertical="center" wrapText="1"/>
    </xf>
    <xf numFmtId="49" fontId="15" fillId="0" borderId="59"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49" fontId="15" fillId="0" borderId="60" xfId="0" applyNumberFormat="1" applyFont="1" applyFill="1" applyBorder="1" applyAlignment="1">
      <alignment horizontal="center" vertical="center"/>
    </xf>
    <xf numFmtId="49" fontId="15" fillId="0" borderId="26" xfId="0" applyNumberFormat="1" applyFont="1" applyFill="1" applyBorder="1" applyAlignment="1">
      <alignment horizontal="center" vertical="center"/>
    </xf>
    <xf numFmtId="165" fontId="15" fillId="0" borderId="14" xfId="0" applyNumberFormat="1" applyFont="1" applyFill="1" applyBorder="1" applyAlignment="1">
      <alignment horizontal="left" vertical="center" wrapText="1"/>
    </xf>
    <xf numFmtId="165" fontId="15" fillId="0" borderId="23" xfId="0" applyNumberFormat="1" applyFont="1" applyFill="1" applyBorder="1" applyAlignment="1">
      <alignment horizontal="left" vertical="center" wrapText="1"/>
    </xf>
    <xf numFmtId="165" fontId="15" fillId="0" borderId="21"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49" fontId="13" fillId="8" borderId="31" xfId="0" applyNumberFormat="1" applyFont="1" applyFill="1" applyBorder="1" applyAlignment="1">
      <alignment horizontal="center" vertical="center"/>
    </xf>
    <xf numFmtId="49" fontId="13" fillId="4" borderId="31" xfId="0" applyNumberFormat="1" applyFont="1" applyFill="1" applyBorder="1" applyAlignment="1">
      <alignment horizontal="center" vertical="center"/>
    </xf>
    <xf numFmtId="0" fontId="15" fillId="0" borderId="21" xfId="0" applyFont="1" applyBorder="1" applyAlignment="1">
      <alignment horizontal="center" vertical="center"/>
    </xf>
    <xf numFmtId="0" fontId="15" fillId="0" borderId="23" xfId="0" applyFont="1" applyBorder="1" applyAlignment="1">
      <alignment horizontal="center" vertical="center"/>
    </xf>
    <xf numFmtId="0" fontId="15" fillId="0" borderId="58" xfId="0" applyFont="1" applyBorder="1" applyAlignment="1">
      <alignment horizontal="center" vertical="center"/>
    </xf>
    <xf numFmtId="0" fontId="15" fillId="0" borderId="24" xfId="0" applyFont="1" applyBorder="1" applyAlignment="1">
      <alignment horizontal="center" vertical="center"/>
    </xf>
    <xf numFmtId="0" fontId="15" fillId="0" borderId="60" xfId="0" applyFont="1" applyBorder="1" applyAlignment="1">
      <alignment horizontal="center" vertical="center"/>
    </xf>
    <xf numFmtId="0" fontId="15" fillId="0" borderId="26" xfId="0" applyFont="1" applyBorder="1" applyAlignment="1">
      <alignment horizontal="center" vertical="center"/>
    </xf>
    <xf numFmtId="0" fontId="15" fillId="0" borderId="29" xfId="0" applyFont="1" applyFill="1" applyBorder="1" applyAlignment="1">
      <alignment horizontal="left" vertical="center" wrapText="1"/>
    </xf>
    <xf numFmtId="0" fontId="15" fillId="0" borderId="23" xfId="0" applyFont="1" applyFill="1" applyBorder="1" applyAlignment="1">
      <alignment horizontal="left" vertical="center" wrapText="1"/>
    </xf>
    <xf numFmtId="0" fontId="15" fillId="0" borderId="29" xfId="0" applyFont="1" applyBorder="1" applyAlignment="1">
      <alignment horizontal="center" vertical="center"/>
    </xf>
    <xf numFmtId="49" fontId="13" fillId="27" borderId="44" xfId="0" applyNumberFormat="1" applyFont="1" applyFill="1" applyBorder="1" applyAlignment="1">
      <alignment horizontal="center" vertical="center"/>
    </xf>
    <xf numFmtId="49" fontId="15" fillId="27" borderId="45" xfId="0" applyNumberFormat="1" applyFont="1" applyFill="1" applyBorder="1" applyAlignment="1">
      <alignment horizontal="left" vertical="center" wrapText="1"/>
    </xf>
    <xf numFmtId="49" fontId="15" fillId="0" borderId="30" xfId="0" applyNumberFormat="1" applyFont="1" applyFill="1" applyBorder="1" applyAlignment="1">
      <alignment horizontal="center" vertical="center"/>
    </xf>
    <xf numFmtId="49" fontId="15" fillId="0" borderId="28" xfId="0" applyNumberFormat="1" applyFont="1" applyFill="1" applyBorder="1" applyAlignment="1">
      <alignment horizontal="center" vertical="center"/>
    </xf>
    <xf numFmtId="49" fontId="15" fillId="0" borderId="68" xfId="0" applyNumberFormat="1" applyFont="1" applyFill="1" applyBorder="1" applyAlignment="1">
      <alignment horizontal="center" vertical="center"/>
    </xf>
    <xf numFmtId="49" fontId="15" fillId="0" borderId="33" xfId="0" applyNumberFormat="1" applyFont="1" applyFill="1" applyBorder="1" applyAlignment="1">
      <alignment horizontal="center" vertical="center"/>
    </xf>
    <xf numFmtId="0" fontId="15" fillId="0" borderId="21" xfId="0" applyFont="1" applyFill="1" applyBorder="1" applyAlignment="1">
      <alignment horizontal="left" vertical="center" wrapText="1"/>
    </xf>
    <xf numFmtId="49" fontId="13" fillId="4" borderId="22" xfId="0" applyNumberFormat="1" applyFont="1" applyFill="1" applyBorder="1" applyAlignment="1">
      <alignment horizontal="center" vertical="center"/>
    </xf>
    <xf numFmtId="49" fontId="13" fillId="4" borderId="80" xfId="0" applyNumberFormat="1" applyFont="1" applyFill="1" applyBorder="1" applyAlignment="1">
      <alignment horizontal="center" vertical="center"/>
    </xf>
    <xf numFmtId="49" fontId="15" fillId="27" borderId="40" xfId="0" applyNumberFormat="1" applyFont="1" applyFill="1" applyBorder="1" applyAlignment="1">
      <alignment horizontal="left" vertical="center" wrapText="1"/>
    </xf>
    <xf numFmtId="165" fontId="15" fillId="0" borderId="29" xfId="0" applyNumberFormat="1" applyFont="1" applyFill="1" applyBorder="1" applyAlignment="1">
      <alignment horizontal="center" vertical="center"/>
    </xf>
    <xf numFmtId="165" fontId="15" fillId="0" borderId="31" xfId="0" applyNumberFormat="1" applyFont="1" applyFill="1" applyBorder="1" applyAlignment="1">
      <alignment horizontal="center" vertical="center"/>
    </xf>
    <xf numFmtId="165" fontId="15" fillId="0" borderId="32"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44" xfId="0" applyNumberFormat="1" applyFont="1" applyFill="1" applyBorder="1" applyAlignment="1">
      <alignment horizontal="center" vertical="center"/>
    </xf>
    <xf numFmtId="165" fontId="15" fillId="27" borderId="61" xfId="0" applyNumberFormat="1" applyFont="1" applyFill="1" applyBorder="1" applyAlignment="1">
      <alignment horizontal="center" vertical="center"/>
    </xf>
    <xf numFmtId="165" fontId="15" fillId="27" borderId="13" xfId="0" applyNumberFormat="1" applyFont="1" applyFill="1" applyBorder="1" applyAlignment="1">
      <alignment horizontal="center" vertical="center"/>
    </xf>
    <xf numFmtId="165" fontId="15" fillId="27" borderId="45"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165" fontId="15" fillId="27" borderId="46"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xf numFmtId="165" fontId="15" fillId="0" borderId="21" xfId="0" applyNumberFormat="1" applyFont="1" applyFill="1" applyBorder="1" applyAlignment="1">
      <alignment horizontal="left" vertical="center" wrapText="1"/>
    </xf>
    <xf numFmtId="49" fontId="13" fillId="8" borderId="11" xfId="0" applyNumberFormat="1" applyFont="1" applyFill="1" applyBorder="1" applyAlignment="1">
      <alignment horizontal="center" vertical="center"/>
    </xf>
    <xf numFmtId="1" fontId="15" fillId="0" borderId="29" xfId="0" applyNumberFormat="1" applyFont="1" applyFill="1" applyBorder="1" applyAlignment="1">
      <alignment horizontal="center" vertical="center"/>
    </xf>
    <xf numFmtId="1" fontId="15" fillId="0" borderId="29" xfId="0" applyNumberFormat="1" applyFont="1" applyBorder="1" applyAlignment="1">
      <alignment horizontal="left" vertical="center" wrapText="1"/>
    </xf>
    <xf numFmtId="1" fontId="15" fillId="0" borderId="23" xfId="0" applyNumberFormat="1" applyFont="1" applyBorder="1" applyAlignment="1">
      <alignment horizontal="left" vertical="center" wrapText="1"/>
    </xf>
    <xf numFmtId="49" fontId="13" fillId="4" borderId="20" xfId="0" applyNumberFormat="1" applyFont="1" applyFill="1" applyBorder="1" applyAlignment="1">
      <alignment horizontal="left" vertical="center"/>
    </xf>
    <xf numFmtId="49" fontId="13" fillId="4" borderId="65" xfId="0" applyNumberFormat="1" applyFont="1" applyFill="1" applyBorder="1" applyAlignment="1">
      <alignment horizontal="left" vertical="center"/>
    </xf>
    <xf numFmtId="49" fontId="13" fillId="4" borderId="15" xfId="0" applyNumberFormat="1" applyFont="1" applyFill="1" applyBorder="1" applyAlignment="1">
      <alignment horizontal="left" vertical="center"/>
    </xf>
    <xf numFmtId="49" fontId="15" fillId="0" borderId="13" xfId="0" applyNumberFormat="1" applyFont="1" applyFill="1" applyBorder="1" applyAlignment="1">
      <alignment horizontal="center" vertical="center"/>
    </xf>
    <xf numFmtId="49" fontId="15" fillId="0" borderId="21" xfId="0" applyNumberFormat="1" applyFont="1" applyFill="1" applyBorder="1" applyAlignment="1">
      <alignment horizontal="center" vertical="center" wrapText="1"/>
    </xf>
    <xf numFmtId="49" fontId="15" fillId="0" borderId="32" xfId="0" applyNumberFormat="1" applyFont="1" applyFill="1" applyBorder="1" applyAlignment="1">
      <alignment horizontal="center" vertical="center" wrapText="1"/>
    </xf>
    <xf numFmtId="165" fontId="13" fillId="4" borderId="65"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49" fontId="15" fillId="27" borderId="0" xfId="0" applyNumberFormat="1" applyFont="1" applyFill="1" applyBorder="1" applyAlignment="1">
      <alignment horizontal="left" vertical="center" wrapText="1"/>
    </xf>
    <xf numFmtId="49" fontId="15" fillId="27" borderId="72" xfId="0" applyNumberFormat="1" applyFont="1" applyFill="1" applyBorder="1" applyAlignment="1">
      <alignment horizontal="left" vertical="center" wrapText="1"/>
    </xf>
    <xf numFmtId="1" fontId="15" fillId="0" borderId="21" xfId="0" applyNumberFormat="1" applyFont="1" applyBorder="1" applyAlignment="1">
      <alignment horizontal="left" vertical="center" wrapText="1"/>
    </xf>
    <xf numFmtId="1" fontId="15" fillId="0" borderId="32" xfId="0" applyNumberFormat="1" applyFont="1" applyBorder="1" applyAlignment="1">
      <alignment horizontal="left" vertical="center" wrapText="1"/>
    </xf>
    <xf numFmtId="49" fontId="13" fillId="4" borderId="11" xfId="0" applyNumberFormat="1" applyFont="1" applyFill="1" applyBorder="1" applyAlignment="1">
      <alignment horizontal="left" vertical="center"/>
    </xf>
    <xf numFmtId="49" fontId="13" fillId="4" borderId="81" xfId="0" applyNumberFormat="1" applyFont="1" applyFill="1" applyBorder="1" applyAlignment="1">
      <alignment horizontal="right" vertical="center"/>
    </xf>
    <xf numFmtId="49" fontId="13" fillId="4" borderId="59" xfId="0" applyNumberFormat="1" applyFont="1" applyFill="1" applyBorder="1" applyAlignment="1">
      <alignment horizontal="right" vertical="center"/>
    </xf>
    <xf numFmtId="49" fontId="13" fillId="4" borderId="60" xfId="0" applyNumberFormat="1" applyFont="1" applyFill="1" applyBorder="1" applyAlignment="1">
      <alignment horizontal="right" vertical="center"/>
    </xf>
    <xf numFmtId="165" fontId="13" fillId="4" borderId="20" xfId="0" applyNumberFormat="1" applyFont="1" applyFill="1" applyBorder="1" applyAlignment="1">
      <alignment horizontal="center" vertical="center"/>
    </xf>
    <xf numFmtId="49" fontId="15" fillId="0" borderId="36" xfId="0" applyNumberFormat="1" applyFont="1" applyFill="1" applyBorder="1" applyAlignment="1">
      <alignment horizontal="center" vertical="center"/>
    </xf>
    <xf numFmtId="49" fontId="13" fillId="4" borderId="12" xfId="0" applyNumberFormat="1" applyFont="1" applyFill="1" applyBorder="1" applyAlignment="1">
      <alignment horizontal="right" vertical="center"/>
    </xf>
    <xf numFmtId="49" fontId="13" fillId="4" borderId="16" xfId="0" applyNumberFormat="1" applyFont="1" applyFill="1" applyBorder="1" applyAlignment="1">
      <alignment horizontal="right" vertical="center"/>
    </xf>
    <xf numFmtId="49" fontId="13" fillId="4" borderId="25" xfId="0" applyNumberFormat="1" applyFont="1" applyFill="1" applyBorder="1" applyAlignment="1">
      <alignment horizontal="right" vertical="center"/>
    </xf>
    <xf numFmtId="49" fontId="13" fillId="4" borderId="26" xfId="0" applyNumberFormat="1" applyFont="1" applyFill="1" applyBorder="1" applyAlignment="1">
      <alignment horizontal="right" vertical="center"/>
    </xf>
    <xf numFmtId="49" fontId="15" fillId="0" borderId="37" xfId="0" applyNumberFormat="1" applyFont="1" applyFill="1" applyBorder="1" applyAlignment="1">
      <alignment horizontal="center" vertical="center"/>
    </xf>
    <xf numFmtId="49" fontId="15" fillId="0" borderId="43"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49" fontId="15" fillId="27" borderId="30" xfId="0" applyNumberFormat="1" applyFont="1" applyFill="1" applyBorder="1" applyAlignment="1">
      <alignment horizontal="left" vertical="center" wrapText="1"/>
    </xf>
    <xf numFmtId="49" fontId="15" fillId="27" borderId="13" xfId="0" applyNumberFormat="1" applyFont="1" applyFill="1" applyBorder="1" applyAlignment="1">
      <alignment horizontal="left" vertical="center" wrapText="1"/>
    </xf>
    <xf numFmtId="49" fontId="15" fillId="0" borderId="73" xfId="0" applyNumberFormat="1" applyFont="1" applyFill="1" applyBorder="1" applyAlignment="1">
      <alignment horizontal="center" vertical="center"/>
    </xf>
    <xf numFmtId="49" fontId="13" fillId="27" borderId="52" xfId="0" applyNumberFormat="1" applyFont="1" applyFill="1" applyBorder="1" applyAlignment="1">
      <alignment horizontal="center" vertical="center"/>
    </xf>
    <xf numFmtId="49" fontId="13" fillId="27" borderId="69"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xf>
    <xf numFmtId="49" fontId="13" fillId="27" borderId="77" xfId="0" applyNumberFormat="1" applyFont="1" applyFill="1" applyBorder="1" applyAlignment="1">
      <alignment horizontal="center" vertical="center"/>
    </xf>
    <xf numFmtId="1" fontId="15" fillId="0" borderId="34" xfId="0" applyNumberFormat="1" applyFont="1" applyBorder="1" applyAlignment="1">
      <alignment horizontal="center" vertical="center" wrapText="1"/>
    </xf>
    <xf numFmtId="1" fontId="15" fillId="0" borderId="6" xfId="0" applyNumberFormat="1" applyFont="1" applyBorder="1" applyAlignment="1">
      <alignment horizontal="center" vertical="center" wrapText="1"/>
    </xf>
    <xf numFmtId="165" fontId="15" fillId="0" borderId="53" xfId="0" applyNumberFormat="1" applyFont="1" applyFill="1" applyBorder="1" applyAlignment="1">
      <alignment horizontal="left" vertical="center" wrapText="1"/>
    </xf>
    <xf numFmtId="165" fontId="15" fillId="0" borderId="54" xfId="0" applyNumberFormat="1" applyFont="1" applyFill="1" applyBorder="1" applyAlignment="1">
      <alignment horizontal="left" vertical="center" wrapText="1"/>
    </xf>
    <xf numFmtId="49" fontId="13" fillId="0" borderId="41" xfId="0" applyNumberFormat="1" applyFont="1" applyFill="1" applyBorder="1" applyAlignment="1">
      <alignment horizontal="center" vertical="center"/>
    </xf>
    <xf numFmtId="49" fontId="13" fillId="0" borderId="46" xfId="0" applyNumberFormat="1" applyFont="1" applyFill="1" applyBorder="1" applyAlignment="1">
      <alignment horizontal="center" vertical="center"/>
    </xf>
    <xf numFmtId="49" fontId="13" fillId="0" borderId="70" xfId="0" applyNumberFormat="1" applyFont="1" applyFill="1" applyBorder="1" applyAlignment="1">
      <alignment horizontal="center" vertical="center"/>
    </xf>
    <xf numFmtId="49" fontId="13" fillId="4" borderId="24" xfId="0" applyNumberFormat="1" applyFont="1" applyFill="1" applyBorder="1" applyAlignment="1">
      <alignment horizontal="right" vertical="center"/>
    </xf>
    <xf numFmtId="49" fontId="13" fillId="4" borderId="78" xfId="0" applyNumberFormat="1" applyFont="1" applyFill="1" applyBorder="1" applyAlignment="1">
      <alignment horizontal="right" vertical="center"/>
    </xf>
    <xf numFmtId="49" fontId="15" fillId="0" borderId="45" xfId="0" applyNumberFormat="1" applyFont="1" applyFill="1" applyBorder="1" applyAlignment="1">
      <alignment horizontal="center" vertical="center"/>
    </xf>
    <xf numFmtId="0" fontId="15" fillId="27" borderId="30" xfId="0" applyFont="1" applyFill="1" applyBorder="1" applyAlignment="1">
      <alignment horizontal="left" vertical="center" wrapText="1"/>
    </xf>
    <xf numFmtId="0" fontId="15" fillId="27" borderId="13" xfId="0" applyFont="1" applyFill="1" applyBorder="1" applyAlignment="1">
      <alignment horizontal="left" vertical="center" wrapText="1"/>
    </xf>
    <xf numFmtId="165" fontId="13" fillId="8" borderId="20" xfId="0" applyNumberFormat="1" applyFont="1" applyFill="1" applyBorder="1" applyAlignment="1">
      <alignment horizontal="center" vertical="center"/>
    </xf>
    <xf numFmtId="165" fontId="13" fillId="8" borderId="65" xfId="0" applyNumberFormat="1" applyFont="1" applyFill="1" applyBorder="1" applyAlignment="1">
      <alignment horizontal="center" vertical="center"/>
    </xf>
    <xf numFmtId="165" fontId="13" fillId="8" borderId="15" xfId="0" applyNumberFormat="1" applyFont="1" applyFill="1" applyBorder="1" applyAlignment="1">
      <alignment horizontal="center" vertical="center"/>
    </xf>
    <xf numFmtId="1" fontId="13" fillId="0" borderId="29" xfId="0" applyNumberFormat="1" applyFont="1" applyFill="1" applyBorder="1" applyAlignment="1">
      <alignment horizontal="center" vertical="center"/>
    </xf>
    <xf numFmtId="1" fontId="13" fillId="0" borderId="31" xfId="0" applyNumberFormat="1" applyFont="1" applyFill="1" applyBorder="1" applyAlignment="1">
      <alignment horizontal="center" vertical="center"/>
    </xf>
    <xf numFmtId="1" fontId="13" fillId="0" borderId="32" xfId="0" applyNumberFormat="1" applyFont="1" applyFill="1" applyBorder="1" applyAlignment="1">
      <alignment horizontal="center" vertical="center"/>
    </xf>
    <xf numFmtId="49" fontId="15" fillId="0" borderId="76" xfId="0" applyNumberFormat="1" applyFont="1" applyFill="1" applyBorder="1" applyAlignment="1">
      <alignment horizontal="center" vertical="center"/>
    </xf>
    <xf numFmtId="49" fontId="15" fillId="0" borderId="74" xfId="0" applyNumberFormat="1" applyFont="1" applyFill="1" applyBorder="1" applyAlignment="1">
      <alignment horizontal="center" vertical="center"/>
    </xf>
    <xf numFmtId="49" fontId="15" fillId="0" borderId="78" xfId="0" applyNumberFormat="1" applyFont="1" applyFill="1" applyBorder="1" applyAlignment="1">
      <alignment horizontal="center" vertical="center"/>
    </xf>
    <xf numFmtId="49" fontId="13" fillId="27" borderId="39" xfId="0" applyNumberFormat="1" applyFont="1" applyFill="1" applyBorder="1" applyAlignment="1">
      <alignment horizontal="center" vertical="center"/>
    </xf>
    <xf numFmtId="49" fontId="13" fillId="27" borderId="42" xfId="0" applyNumberFormat="1" applyFont="1" applyFill="1" applyBorder="1" applyAlignment="1">
      <alignment horizontal="center" vertical="center"/>
    </xf>
    <xf numFmtId="49" fontId="15" fillId="27" borderId="43" xfId="0" applyNumberFormat="1" applyFont="1" applyFill="1" applyBorder="1" applyAlignment="1">
      <alignment horizontal="left" vertical="center" wrapText="1"/>
    </xf>
    <xf numFmtId="1" fontId="15" fillId="0" borderId="29" xfId="0" applyNumberFormat="1" applyFont="1" applyBorder="1" applyAlignment="1">
      <alignment horizontal="center" vertical="center"/>
    </xf>
    <xf numFmtId="1" fontId="15" fillId="0" borderId="31" xfId="0" applyNumberFormat="1" applyFont="1" applyBorder="1" applyAlignment="1">
      <alignment horizontal="center" vertical="center"/>
    </xf>
    <xf numFmtId="1" fontId="15" fillId="0" borderId="32" xfId="0" applyNumberFormat="1" applyFont="1" applyBorder="1" applyAlignment="1">
      <alignment horizontal="center" vertical="center"/>
    </xf>
    <xf numFmtId="0" fontId="15" fillId="0" borderId="32" xfId="0" applyFont="1" applyBorder="1" applyAlignment="1">
      <alignment horizontal="center" vertical="center"/>
    </xf>
    <xf numFmtId="0" fontId="15" fillId="0" borderId="32" xfId="0" applyFont="1" applyFill="1" applyBorder="1" applyAlignment="1">
      <alignment horizontal="left" vertical="center" wrapText="1"/>
    </xf>
    <xf numFmtId="0" fontId="15" fillId="0" borderId="29" xfId="0" applyFont="1" applyFill="1" applyBorder="1" applyAlignment="1">
      <alignment horizontal="center" vertical="center" wrapText="1"/>
    </xf>
    <xf numFmtId="0" fontId="15" fillId="0" borderId="23" xfId="0" applyFont="1" applyFill="1" applyBorder="1" applyAlignment="1">
      <alignment horizontal="center" vertical="center" wrapText="1"/>
    </xf>
    <xf numFmtId="49" fontId="15" fillId="0" borderId="40"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3" fillId="0" borderId="21" xfId="0" applyNumberFormat="1" applyFont="1" applyFill="1" applyBorder="1" applyAlignment="1">
      <alignment horizontal="center" vertical="center"/>
    </xf>
    <xf numFmtId="49" fontId="13" fillId="0" borderId="32" xfId="0" applyNumberFormat="1" applyFont="1" applyFill="1" applyBorder="1" applyAlignment="1">
      <alignment horizontal="center" vertical="center"/>
    </xf>
    <xf numFmtId="0" fontId="15" fillId="0" borderId="9" xfId="0" applyFont="1" applyFill="1" applyBorder="1" applyAlignment="1">
      <alignment horizontal="left" vertical="center" wrapText="1"/>
    </xf>
    <xf numFmtId="0" fontId="15" fillId="0" borderId="53" xfId="0" applyFont="1" applyFill="1" applyBorder="1" applyAlignment="1">
      <alignment horizontal="left" vertical="center" wrapText="1"/>
    </xf>
    <xf numFmtId="0" fontId="15" fillId="0" borderId="62" xfId="0" applyFont="1" applyFill="1" applyBorder="1" applyAlignment="1">
      <alignment horizontal="left" vertical="center" wrapText="1"/>
    </xf>
    <xf numFmtId="49" fontId="13" fillId="0" borderId="29" xfId="0" applyNumberFormat="1" applyFont="1" applyFill="1" applyBorder="1" applyAlignment="1">
      <alignment horizontal="center" vertical="center"/>
    </xf>
    <xf numFmtId="49" fontId="13" fillId="0" borderId="31" xfId="0" applyNumberFormat="1" applyFont="1" applyFill="1" applyBorder="1" applyAlignment="1">
      <alignment horizontal="center" vertical="center"/>
    </xf>
    <xf numFmtId="49" fontId="13" fillId="0" borderId="9" xfId="0" applyNumberFormat="1" applyFont="1" applyFill="1" applyBorder="1" applyAlignment="1">
      <alignment horizontal="center" vertical="center"/>
    </xf>
    <xf numFmtId="49" fontId="13" fillId="0" borderId="53" xfId="0" applyNumberFormat="1" applyFont="1" applyFill="1" applyBorder="1" applyAlignment="1">
      <alignment horizontal="center" vertical="center"/>
    </xf>
    <xf numFmtId="49" fontId="13" fillId="0" borderId="62" xfId="0" applyNumberFormat="1" applyFont="1" applyFill="1" applyBorder="1" applyAlignment="1">
      <alignment horizontal="center" vertical="center"/>
    </xf>
    <xf numFmtId="49" fontId="13" fillId="0" borderId="14" xfId="0" applyNumberFormat="1" applyFont="1" applyFill="1" applyBorder="1" applyAlignment="1">
      <alignment horizontal="center" vertical="center"/>
    </xf>
    <xf numFmtId="49" fontId="15" fillId="27" borderId="37" xfId="0" applyNumberFormat="1" applyFont="1" applyFill="1" applyBorder="1" applyAlignment="1">
      <alignment horizontal="left" vertical="center" wrapText="1"/>
    </xf>
    <xf numFmtId="49" fontId="13" fillId="27" borderId="35" xfId="0" applyNumberFormat="1" applyFont="1" applyFill="1" applyBorder="1" applyAlignment="1">
      <alignment horizontal="center" vertical="center"/>
    </xf>
    <xf numFmtId="49" fontId="13" fillId="0" borderId="23" xfId="0" applyNumberFormat="1" applyFont="1" applyFill="1" applyBorder="1" applyAlignment="1">
      <alignment horizontal="center" vertical="center"/>
    </xf>
    <xf numFmtId="49" fontId="13" fillId="4" borderId="22" xfId="0" applyNumberFormat="1" applyFont="1" applyFill="1" applyBorder="1" applyAlignment="1">
      <alignment horizontal="left" vertical="center"/>
    </xf>
    <xf numFmtId="49" fontId="13" fillId="4" borderId="79" xfId="0" applyNumberFormat="1" applyFont="1" applyFill="1" applyBorder="1" applyAlignment="1">
      <alignment horizontal="left" vertical="center"/>
    </xf>
    <xf numFmtId="49" fontId="15" fillId="0" borderId="32"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wrapText="1"/>
    </xf>
    <xf numFmtId="49" fontId="13" fillId="4" borderId="23" xfId="0" applyNumberFormat="1" applyFont="1" applyFill="1" applyBorder="1" applyAlignment="1">
      <alignment horizontal="right" vertical="center"/>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3" fillId="4" borderId="19" xfId="0" applyNumberFormat="1" applyFont="1" applyFill="1" applyBorder="1" applyAlignment="1">
      <alignment horizontal="center" vertical="center"/>
    </xf>
    <xf numFmtId="49" fontId="15" fillId="27" borderId="36" xfId="0" applyNumberFormat="1" applyFont="1" applyFill="1" applyBorder="1" applyAlignment="1">
      <alignment horizontal="left" vertical="center" wrapText="1"/>
    </xf>
    <xf numFmtId="49" fontId="15" fillId="0" borderId="46" xfId="0" applyNumberFormat="1" applyFont="1" applyFill="1" applyBorder="1" applyAlignment="1">
      <alignment horizontal="center" vertical="center"/>
    </xf>
    <xf numFmtId="49" fontId="13" fillId="27" borderId="48" xfId="0" applyNumberFormat="1" applyFont="1" applyFill="1" applyBorder="1" applyAlignment="1">
      <alignment horizontal="center" vertical="center"/>
    </xf>
    <xf numFmtId="49" fontId="15" fillId="0" borderId="29" xfId="0" applyNumberFormat="1" applyFont="1" applyFill="1" applyBorder="1" applyAlignment="1">
      <alignment horizontal="center" vertical="center"/>
    </xf>
    <xf numFmtId="49" fontId="15" fillId="0" borderId="31"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3" fillId="4" borderId="44" xfId="0" applyNumberFormat="1" applyFont="1" applyFill="1" applyBorder="1" applyAlignment="1">
      <alignment horizontal="right" vertical="center"/>
    </xf>
    <xf numFmtId="49" fontId="13" fillId="4" borderId="45" xfId="0" applyNumberFormat="1" applyFont="1" applyFill="1" applyBorder="1" applyAlignment="1">
      <alignment horizontal="right" vertical="center"/>
    </xf>
    <xf numFmtId="49" fontId="13" fillId="4" borderId="74" xfId="0" applyNumberFormat="1" applyFont="1" applyFill="1" applyBorder="1" applyAlignment="1">
      <alignment horizontal="right" vertical="center"/>
    </xf>
    <xf numFmtId="165" fontId="15" fillId="27" borderId="24" xfId="0" applyNumberFormat="1" applyFont="1" applyFill="1" applyBorder="1" applyAlignment="1">
      <alignment horizontal="center" vertical="center"/>
    </xf>
    <xf numFmtId="165" fontId="13" fillId="0" borderId="29" xfId="0" applyNumberFormat="1" applyFont="1" applyFill="1" applyBorder="1" applyAlignment="1">
      <alignment horizontal="center" vertical="center"/>
    </xf>
    <xf numFmtId="165" fontId="13" fillId="0" borderId="23" xfId="0" applyNumberFormat="1" applyFont="1" applyFill="1" applyBorder="1" applyAlignment="1">
      <alignment horizontal="center" vertical="center"/>
    </xf>
    <xf numFmtId="165" fontId="13" fillId="4" borderId="72" xfId="0" applyNumberFormat="1" applyFont="1" applyFill="1" applyBorder="1" applyAlignment="1">
      <alignment horizontal="center" vertical="center"/>
    </xf>
    <xf numFmtId="165" fontId="13" fillId="4" borderId="54" xfId="0" applyNumberFormat="1" applyFont="1" applyFill="1" applyBorder="1" applyAlignment="1">
      <alignment horizontal="center" vertical="center"/>
    </xf>
    <xf numFmtId="49" fontId="15" fillId="0" borderId="21" xfId="0" applyNumberFormat="1" applyFont="1" applyBorder="1" applyAlignment="1">
      <alignment horizontal="center" vertical="center"/>
    </xf>
    <xf numFmtId="49" fontId="15" fillId="0" borderId="32" xfId="0" applyNumberFormat="1" applyFont="1" applyBorder="1" applyAlignment="1">
      <alignment horizontal="center" vertical="center"/>
    </xf>
    <xf numFmtId="49" fontId="13" fillId="27" borderId="38" xfId="0" applyNumberFormat="1" applyFont="1" applyFill="1" applyBorder="1" applyAlignment="1">
      <alignment horizontal="center" vertical="center"/>
    </xf>
    <xf numFmtId="49" fontId="13" fillId="27" borderId="61" xfId="0" applyNumberFormat="1" applyFont="1" applyFill="1" applyBorder="1" applyAlignment="1">
      <alignment horizontal="center" vertical="center"/>
    </xf>
    <xf numFmtId="1" fontId="15" fillId="0" borderId="32"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49" fontId="15" fillId="0" borderId="59" xfId="0" applyNumberFormat="1" applyFont="1" applyBorder="1" applyAlignment="1">
      <alignment horizontal="center" vertical="center"/>
    </xf>
    <xf numFmtId="49" fontId="15" fillId="0" borderId="45" xfId="0" applyNumberFormat="1" applyFont="1" applyBorder="1" applyAlignment="1">
      <alignment horizontal="center" vertical="center"/>
    </xf>
    <xf numFmtId="49" fontId="15" fillId="0" borderId="25" xfId="0" applyNumberFormat="1" applyFont="1" applyBorder="1" applyAlignment="1">
      <alignment horizontal="center" vertical="center"/>
    </xf>
    <xf numFmtId="49" fontId="13" fillId="4" borderId="17" xfId="0" applyNumberFormat="1" applyFont="1" applyFill="1" applyBorder="1" applyAlignment="1">
      <alignment horizontal="right" vertical="center"/>
    </xf>
    <xf numFmtId="49" fontId="13" fillId="4" borderId="75" xfId="0" applyNumberFormat="1" applyFont="1" applyFill="1" applyBorder="1" applyAlignment="1">
      <alignment horizontal="right" vertical="center"/>
    </xf>
    <xf numFmtId="0" fontId="15" fillId="27" borderId="5" xfId="0" applyFont="1" applyFill="1" applyBorder="1" applyAlignment="1">
      <alignment vertical="center" wrapText="1"/>
    </xf>
    <xf numFmtId="49" fontId="15" fillId="27" borderId="60" xfId="0" applyNumberFormat="1" applyFont="1" applyFill="1" applyBorder="1" applyAlignment="1">
      <alignment horizontal="left" vertical="center" wrapText="1"/>
    </xf>
    <xf numFmtId="49" fontId="15" fillId="27" borderId="26" xfId="0" applyNumberFormat="1" applyFont="1" applyFill="1" applyBorder="1" applyAlignment="1">
      <alignment horizontal="left" vertical="center" wrapText="1"/>
    </xf>
    <xf numFmtId="0" fontId="15" fillId="27" borderId="13" xfId="0" applyFont="1" applyFill="1" applyBorder="1" applyAlignment="1">
      <alignment horizontal="left" wrapText="1"/>
    </xf>
    <xf numFmtId="0" fontId="15" fillId="27" borderId="30" xfId="0" applyFont="1" applyFill="1" applyBorder="1" applyAlignment="1">
      <alignment horizontal="left" wrapText="1"/>
    </xf>
    <xf numFmtId="49" fontId="15" fillId="0" borderId="60" xfId="0" applyNumberFormat="1" applyFont="1" applyBorder="1" applyAlignment="1">
      <alignment horizontal="center" vertical="center"/>
    </xf>
    <xf numFmtId="49" fontId="15" fillId="0" borderId="46" xfId="0" applyNumberFormat="1" applyFont="1" applyBorder="1" applyAlignment="1">
      <alignment horizontal="center" vertical="center"/>
    </xf>
    <xf numFmtId="49" fontId="15" fillId="0" borderId="26" xfId="0" applyNumberFormat="1" applyFont="1" applyBorder="1" applyAlignment="1">
      <alignment horizontal="center" vertical="center"/>
    </xf>
    <xf numFmtId="0" fontId="20" fillId="24" borderId="29" xfId="0" applyFont="1" applyFill="1" applyBorder="1" applyAlignment="1">
      <alignment horizontal="left" vertical="center" wrapText="1"/>
    </xf>
    <xf numFmtId="0" fontId="20" fillId="24" borderId="32" xfId="0" applyFont="1" applyFill="1" applyBorder="1" applyAlignment="1">
      <alignment horizontal="left" vertical="center" wrapText="1"/>
    </xf>
    <xf numFmtId="49" fontId="15" fillId="0" borderId="21" xfId="0" applyNumberFormat="1" applyFont="1" applyFill="1" applyBorder="1" applyAlignment="1">
      <alignment horizontal="left" vertical="center" wrapText="1"/>
    </xf>
    <xf numFmtId="49" fontId="15" fillId="0" borderId="32" xfId="0" applyNumberFormat="1" applyFont="1" applyFill="1" applyBorder="1" applyAlignment="1">
      <alignment horizontal="left" vertical="center" wrapText="1"/>
    </xf>
    <xf numFmtId="49" fontId="15" fillId="0" borderId="81" xfId="0" applyNumberFormat="1" applyFont="1" applyFill="1" applyBorder="1" applyAlignment="1">
      <alignment horizontal="center" vertical="center"/>
    </xf>
    <xf numFmtId="49" fontId="15" fillId="0" borderId="52" xfId="0" applyNumberFormat="1" applyFont="1" applyFill="1" applyBorder="1" applyAlignment="1">
      <alignment horizontal="center" vertical="center"/>
    </xf>
    <xf numFmtId="49" fontId="15" fillId="0" borderId="66" xfId="0" applyNumberFormat="1" applyFont="1" applyFill="1" applyBorder="1" applyAlignment="1">
      <alignment horizontal="center" vertical="center"/>
    </xf>
    <xf numFmtId="49" fontId="15" fillId="0" borderId="81" xfId="0" applyNumberFormat="1" applyFont="1" applyBorder="1" applyAlignment="1">
      <alignment horizontal="center" vertical="center" wrapText="1"/>
    </xf>
    <xf numFmtId="49" fontId="15" fillId="0" borderId="52" xfId="0" applyNumberFormat="1" applyFont="1" applyBorder="1" applyAlignment="1">
      <alignment horizontal="center" vertical="center" wrapText="1"/>
    </xf>
    <xf numFmtId="49" fontId="15" fillId="0" borderId="66" xfId="0" applyNumberFormat="1" applyFont="1" applyBorder="1" applyAlignment="1">
      <alignment horizontal="center" vertical="center" wrapText="1"/>
    </xf>
    <xf numFmtId="1" fontId="15" fillId="0" borderId="31" xfId="0" applyNumberFormat="1" applyFont="1" applyFill="1" applyBorder="1" applyAlignment="1">
      <alignment horizontal="center" vertical="center"/>
    </xf>
    <xf numFmtId="165" fontId="13" fillId="28" borderId="13"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0" fontId="15" fillId="0" borderId="31" xfId="0" applyFont="1" applyBorder="1" applyAlignment="1">
      <alignment horizontal="center" vertical="center"/>
    </xf>
    <xf numFmtId="165" fontId="13" fillId="28" borderId="57" xfId="0" applyNumberFormat="1" applyFont="1" applyFill="1" applyBorder="1" applyAlignment="1">
      <alignment horizontal="center" vertical="center"/>
    </xf>
    <xf numFmtId="165" fontId="13" fillId="28" borderId="56"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49" fontId="15" fillId="0" borderId="70" xfId="0" applyNumberFormat="1" applyFont="1" applyFill="1" applyBorder="1" applyAlignment="1">
      <alignment horizontal="center" vertical="center"/>
    </xf>
    <xf numFmtId="49" fontId="13" fillId="27" borderId="5" xfId="0" applyNumberFormat="1" applyFont="1" applyFill="1" applyBorder="1" applyAlignment="1">
      <alignment horizontal="left" vertical="center" wrapText="1"/>
    </xf>
    <xf numFmtId="0" fontId="20" fillId="24" borderId="23" xfId="0" applyFont="1" applyFill="1" applyBorder="1" applyAlignment="1">
      <alignment horizontal="left" vertical="center" wrapText="1"/>
    </xf>
    <xf numFmtId="0" fontId="15" fillId="0" borderId="32" xfId="0" applyFont="1" applyFill="1" applyBorder="1" applyAlignment="1">
      <alignment horizontal="center" vertical="center" wrapText="1"/>
    </xf>
    <xf numFmtId="165" fontId="13" fillId="28" borderId="38"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0" fontId="15" fillId="0" borderId="29" xfId="0" applyFont="1" applyBorder="1" applyAlignment="1">
      <alignment horizontal="left" vertical="center" wrapText="1"/>
    </xf>
    <xf numFmtId="0" fontId="15" fillId="0" borderId="31" xfId="0" applyFont="1" applyBorder="1" applyAlignment="1">
      <alignment horizontal="left" vertical="center" wrapText="1"/>
    </xf>
    <xf numFmtId="0" fontId="15" fillId="0" borderId="23" xfId="0" applyFont="1" applyBorder="1" applyAlignment="1">
      <alignment horizontal="left" vertical="center" wrapText="1"/>
    </xf>
    <xf numFmtId="49" fontId="13" fillId="28" borderId="29"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165" fontId="13" fillId="28" borderId="4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49" fontId="13" fillId="27" borderId="30" xfId="0" applyNumberFormat="1" applyFont="1" applyFill="1" applyBorder="1" applyAlignment="1">
      <alignment horizontal="left" vertical="center" wrapText="1"/>
    </xf>
    <xf numFmtId="0" fontId="15" fillId="27" borderId="5" xfId="0" applyFont="1" applyFill="1" applyBorder="1" applyAlignment="1">
      <alignment horizontal="left" vertical="center" wrapText="1"/>
    </xf>
    <xf numFmtId="0" fontId="15" fillId="0" borderId="21"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27" borderId="13" xfId="0" applyFont="1" applyFill="1" applyBorder="1" applyAlignment="1">
      <alignment vertical="center" wrapText="1"/>
    </xf>
    <xf numFmtId="0" fontId="15" fillId="27" borderId="30" xfId="0" applyFont="1" applyFill="1" applyBorder="1" applyAlignment="1">
      <alignment vertical="center" wrapText="1"/>
    </xf>
    <xf numFmtId="0" fontId="15" fillId="0" borderId="39" xfId="0" applyFont="1" applyBorder="1" applyAlignment="1">
      <alignment horizontal="center" vertical="center" textRotation="90" wrapText="1"/>
    </xf>
    <xf numFmtId="0" fontId="15" fillId="0" borderId="38" xfId="0" applyFont="1" applyBorder="1" applyAlignment="1">
      <alignment horizontal="center" vertical="center" textRotation="90" wrapText="1"/>
    </xf>
    <xf numFmtId="49" fontId="15" fillId="0" borderId="31" xfId="0" applyNumberFormat="1" applyFont="1" applyFill="1" applyBorder="1" applyAlignment="1">
      <alignment horizontal="center" vertical="center" wrapText="1"/>
    </xf>
    <xf numFmtId="49" fontId="15" fillId="0" borderId="23" xfId="0" applyNumberFormat="1" applyFont="1" applyFill="1" applyBorder="1" applyAlignment="1">
      <alignment horizontal="center" vertical="center" wrapText="1"/>
    </xf>
    <xf numFmtId="49" fontId="15" fillId="0" borderId="31" xfId="0" applyNumberFormat="1" applyFont="1" applyFill="1" applyBorder="1" applyAlignment="1">
      <alignment horizontal="left" vertical="center" wrapText="1"/>
    </xf>
    <xf numFmtId="49" fontId="15" fillId="0" borderId="23" xfId="0" applyNumberFormat="1" applyFont="1" applyFill="1" applyBorder="1" applyAlignment="1">
      <alignment horizontal="left" vertical="center" wrapText="1"/>
    </xf>
    <xf numFmtId="49" fontId="15" fillId="27" borderId="13" xfId="0" applyNumberFormat="1" applyFont="1" applyFill="1" applyBorder="1" applyAlignment="1">
      <alignment horizontal="left" vertical="center"/>
    </xf>
    <xf numFmtId="49" fontId="13" fillId="27" borderId="64" xfId="0" applyNumberFormat="1" applyFont="1" applyFill="1" applyBorder="1" applyAlignment="1">
      <alignment horizontal="center" vertical="center"/>
    </xf>
    <xf numFmtId="49" fontId="13" fillId="4" borderId="27" xfId="0" applyNumberFormat="1" applyFont="1" applyFill="1" applyBorder="1" applyAlignment="1">
      <alignment horizontal="right" vertical="center"/>
    </xf>
    <xf numFmtId="49" fontId="15" fillId="0" borderId="59" xfId="0" applyNumberFormat="1" applyFont="1" applyBorder="1" applyAlignment="1">
      <alignment horizontal="center" vertical="center" wrapText="1"/>
    </xf>
    <xf numFmtId="49" fontId="15" fillId="0" borderId="45" xfId="0" applyNumberFormat="1" applyFont="1" applyBorder="1" applyAlignment="1">
      <alignment horizontal="center" vertical="center" wrapText="1"/>
    </xf>
    <xf numFmtId="49" fontId="15" fillId="0" borderId="25" xfId="0" applyNumberFormat="1" applyFont="1" applyBorder="1" applyAlignment="1">
      <alignment horizontal="center" vertical="center" wrapText="1"/>
    </xf>
    <xf numFmtId="0" fontId="17" fillId="0" borderId="0" xfId="0" applyFont="1" applyBorder="1" applyAlignment="1">
      <alignment horizontal="left" vertical="top" wrapText="1"/>
    </xf>
    <xf numFmtId="0" fontId="13" fillId="8" borderId="79" xfId="0" applyFont="1" applyFill="1" applyBorder="1" applyAlignment="1">
      <alignment horizontal="left" vertical="center" wrapText="1"/>
    </xf>
    <xf numFmtId="0" fontId="13" fillId="8" borderId="65" xfId="0" applyFont="1" applyFill="1" applyBorder="1" applyAlignment="1">
      <alignment horizontal="left" vertical="center"/>
    </xf>
    <xf numFmtId="0" fontId="13" fillId="8" borderId="15" xfId="0" applyFont="1" applyFill="1" applyBorder="1" applyAlignment="1">
      <alignment horizontal="left" vertical="center"/>
    </xf>
    <xf numFmtId="0" fontId="11" fillId="0" borderId="0" xfId="0" applyFont="1" applyBorder="1" applyAlignment="1">
      <alignment horizontal="center" vertical="top" wrapText="1"/>
    </xf>
    <xf numFmtId="0" fontId="17" fillId="0" borderId="0" xfId="0" applyFont="1" applyBorder="1" applyAlignment="1">
      <alignment vertical="top" wrapText="1"/>
    </xf>
    <xf numFmtId="0" fontId="15" fillId="0" borderId="35"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6"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3" xfId="0" applyFont="1" applyBorder="1" applyAlignment="1">
      <alignment horizontal="center" vertical="center" wrapText="1"/>
    </xf>
    <xf numFmtId="0" fontId="10" fillId="0" borderId="0" xfId="0" applyFont="1" applyBorder="1" applyAlignment="1">
      <alignment horizontal="center" vertical="top"/>
    </xf>
    <xf numFmtId="0" fontId="15" fillId="0" borderId="40" xfId="0" applyFont="1" applyFill="1" applyBorder="1" applyAlignment="1">
      <alignment horizontal="center" vertical="center" textRotation="90" wrapText="1"/>
    </xf>
    <xf numFmtId="0" fontId="15" fillId="0" borderId="41" xfId="0" applyFont="1" applyFill="1" applyBorder="1" applyAlignment="1">
      <alignment horizontal="center" vertical="center" textRotation="90" wrapText="1"/>
    </xf>
    <xf numFmtId="0" fontId="15" fillId="0" borderId="5" xfId="0" applyFont="1" applyBorder="1" applyAlignment="1">
      <alignment horizontal="center" vertical="center"/>
    </xf>
    <xf numFmtId="0" fontId="15" fillId="0" borderId="21" xfId="0" applyFont="1" applyBorder="1" applyAlignment="1">
      <alignment horizontal="center" vertical="center" textRotation="90" wrapText="1"/>
    </xf>
    <xf numFmtId="0" fontId="15" fillId="0" borderId="31" xfId="0" applyFont="1" applyBorder="1" applyAlignment="1">
      <alignment horizontal="center" vertical="center" textRotation="90" wrapText="1"/>
    </xf>
    <xf numFmtId="0" fontId="15" fillId="0" borderId="21" xfId="29" applyFont="1" applyBorder="1" applyAlignment="1">
      <alignment horizontal="center" vertical="center" wrapText="1" shrinkToFit="1"/>
    </xf>
    <xf numFmtId="0" fontId="15" fillId="0" borderId="23" xfId="29" applyFont="1" applyBorder="1" applyAlignment="1">
      <alignment horizontal="center" vertical="center" wrapText="1" shrinkToFit="1"/>
    </xf>
    <xf numFmtId="0" fontId="15" fillId="0" borderId="31" xfId="29" applyFont="1" applyBorder="1" applyAlignment="1">
      <alignment horizontal="center" vertical="center" wrapText="1" shrinkToFit="1"/>
    </xf>
    <xf numFmtId="2" fontId="15" fillId="0" borderId="21" xfId="29" applyNumberFormat="1" applyFont="1" applyBorder="1" applyAlignment="1">
      <alignment horizontal="center" vertical="center" shrinkToFit="1"/>
    </xf>
    <xf numFmtId="2" fontId="15" fillId="0" borderId="31" xfId="29" applyNumberFormat="1" applyFont="1" applyBorder="1" applyAlignment="1">
      <alignment horizontal="center" vertical="center" shrinkToFit="1"/>
    </xf>
    <xf numFmtId="2" fontId="15" fillId="0" borderId="23" xfId="29" applyNumberFormat="1" applyFont="1" applyBorder="1" applyAlignment="1">
      <alignment horizontal="center" vertical="center" shrinkToFit="1"/>
    </xf>
    <xf numFmtId="0" fontId="19" fillId="0" borderId="0" xfId="0" applyFont="1" applyBorder="1" applyAlignment="1">
      <alignment horizontal="left" vertical="top" wrapText="1"/>
    </xf>
    <xf numFmtId="0" fontId="15" fillId="0" borderId="14" xfId="0" applyFont="1" applyBorder="1" applyAlignment="1">
      <alignment horizontal="center" vertical="center" textRotation="90" wrapText="1"/>
    </xf>
    <xf numFmtId="0" fontId="15" fillId="0" borderId="53" xfId="0" applyFont="1" applyBorder="1" applyAlignment="1">
      <alignment horizontal="center" vertical="center" textRotation="90" wrapText="1"/>
    </xf>
    <xf numFmtId="0" fontId="15" fillId="0" borderId="22" xfId="0" applyFont="1" applyBorder="1" applyAlignment="1">
      <alignment horizontal="center" vertical="center" wrapText="1"/>
    </xf>
    <xf numFmtId="0" fontId="15" fillId="0" borderId="79"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49" xfId="0" applyFont="1" applyBorder="1" applyAlignment="1">
      <alignment horizontal="center" vertical="center" wrapText="1"/>
    </xf>
    <xf numFmtId="0" fontId="15" fillId="0" borderId="62" xfId="0" applyFont="1" applyBorder="1" applyAlignment="1">
      <alignment horizontal="center" vertical="center" wrapText="1"/>
    </xf>
    <xf numFmtId="0" fontId="15" fillId="0" borderId="9" xfId="0" applyFont="1" applyFill="1" applyBorder="1" applyAlignment="1">
      <alignment horizontal="center" vertical="center" textRotation="90" wrapText="1"/>
    </xf>
    <xf numFmtId="0" fontId="15" fillId="0" borderId="54" xfId="0" applyFont="1" applyFill="1" applyBorder="1" applyAlignment="1">
      <alignment horizontal="center" vertical="center" textRotation="90" wrapText="1"/>
    </xf>
    <xf numFmtId="49" fontId="13" fillId="25" borderId="20" xfId="0" applyNumberFormat="1" applyFont="1" applyFill="1" applyBorder="1" applyAlignment="1">
      <alignment horizontal="right" vertical="center"/>
    </xf>
    <xf numFmtId="49" fontId="13" fillId="25" borderId="65" xfId="0" applyNumberFormat="1" applyFont="1" applyFill="1" applyBorder="1" applyAlignment="1">
      <alignment horizontal="right" vertical="center"/>
    </xf>
    <xf numFmtId="49" fontId="13" fillId="25" borderId="15" xfId="0" applyNumberFormat="1" applyFont="1" applyFill="1" applyBorder="1" applyAlignment="1">
      <alignment horizontal="right" vertical="center"/>
    </xf>
    <xf numFmtId="0" fontId="15" fillId="0" borderId="65" xfId="29" applyFont="1" applyBorder="1" applyAlignment="1">
      <alignment horizontal="center" vertical="center" shrinkToFit="1"/>
    </xf>
    <xf numFmtId="0" fontId="15" fillId="0" borderId="15" xfId="29" applyFont="1" applyBorder="1" applyAlignment="1">
      <alignment horizontal="center" vertical="center" shrinkToFit="1"/>
    </xf>
    <xf numFmtId="165" fontId="13" fillId="25" borderId="20" xfId="0" applyNumberFormat="1" applyFont="1" applyFill="1" applyBorder="1" applyAlignment="1">
      <alignment horizontal="center" vertical="center"/>
    </xf>
    <xf numFmtId="165" fontId="13" fillId="25" borderId="65" xfId="0" applyNumberFormat="1" applyFont="1" applyFill="1" applyBorder="1" applyAlignment="1">
      <alignment horizontal="center" vertical="center"/>
    </xf>
    <xf numFmtId="165" fontId="13" fillId="25" borderId="15" xfId="0" applyNumberFormat="1" applyFont="1" applyFill="1" applyBorder="1" applyAlignment="1">
      <alignment horizontal="center" vertical="center"/>
    </xf>
    <xf numFmtId="0" fontId="22" fillId="25" borderId="20" xfId="0" applyFont="1" applyFill="1" applyBorder="1" applyAlignment="1">
      <alignment horizontal="left" vertical="center" wrapText="1"/>
    </xf>
    <xf numFmtId="0" fontId="22" fillId="25" borderId="65" xfId="0" applyFont="1" applyFill="1" applyBorder="1" applyAlignment="1">
      <alignment horizontal="left" vertical="center" wrapText="1"/>
    </xf>
    <xf numFmtId="0" fontId="22" fillId="25" borderId="15" xfId="0" applyFont="1" applyFill="1" applyBorder="1" applyAlignment="1">
      <alignment horizontal="left" vertical="center" wrapText="1"/>
    </xf>
    <xf numFmtId="165" fontId="13" fillId="8" borderId="20" xfId="0" applyNumberFormat="1" applyFont="1" applyFill="1" applyBorder="1" applyAlignment="1">
      <alignment horizontal="right" vertical="center"/>
    </xf>
    <xf numFmtId="165" fontId="13" fillId="8" borderId="65" xfId="0" applyNumberFormat="1" applyFont="1" applyFill="1" applyBorder="1" applyAlignment="1">
      <alignment horizontal="right" vertical="center"/>
    </xf>
    <xf numFmtId="165" fontId="13" fillId="8" borderId="15" xfId="0" applyNumberFormat="1" applyFont="1" applyFill="1" applyBorder="1" applyAlignment="1">
      <alignment horizontal="right" vertical="center"/>
    </xf>
    <xf numFmtId="0" fontId="15" fillId="27" borderId="36" xfId="0" applyFont="1" applyFill="1" applyBorder="1" applyAlignment="1">
      <alignment horizontal="left" vertical="center" wrapText="1"/>
    </xf>
    <xf numFmtId="0" fontId="13" fillId="4" borderId="79"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5" fillId="0" borderId="20" xfId="29" applyFont="1" applyBorder="1" applyAlignment="1">
      <alignment horizontal="center" vertical="center" shrinkToFit="1"/>
    </xf>
    <xf numFmtId="49" fontId="13" fillId="0" borderId="21" xfId="0" applyNumberFormat="1" applyFont="1" applyFill="1" applyBorder="1" applyAlignment="1">
      <alignment horizontal="left" vertical="center"/>
    </xf>
    <xf numFmtId="49" fontId="13" fillId="0" borderId="32" xfId="0" applyNumberFormat="1" applyFont="1" applyFill="1" applyBorder="1" applyAlignment="1">
      <alignment horizontal="left" vertical="center"/>
    </xf>
    <xf numFmtId="165" fontId="13" fillId="8" borderId="20" xfId="0" applyNumberFormat="1" applyFont="1" applyFill="1" applyBorder="1" applyAlignment="1">
      <alignment horizontal="left" vertical="center"/>
    </xf>
    <xf numFmtId="165" fontId="13" fillId="8" borderId="65" xfId="0" applyNumberFormat="1" applyFont="1" applyFill="1" applyBorder="1" applyAlignment="1">
      <alignment horizontal="left" vertical="center"/>
    </xf>
    <xf numFmtId="165" fontId="13" fillId="8" borderId="15" xfId="0" applyNumberFormat="1" applyFont="1" applyFill="1" applyBorder="1" applyAlignment="1">
      <alignment horizontal="left" vertical="center"/>
    </xf>
    <xf numFmtId="0" fontId="12" fillId="0" borderId="0" xfId="35" applyFont="1" applyAlignment="1">
      <alignment horizontal="left" vertical="top" wrapText="1"/>
    </xf>
    <xf numFmtId="167" fontId="14" fillId="33" borderId="39" xfId="31" applyNumberFormat="1" applyFont="1" applyFill="1" applyBorder="1" applyAlignment="1">
      <alignment horizontal="left" vertical="center" wrapText="1"/>
    </xf>
    <xf numFmtId="167" fontId="14" fillId="33" borderId="5" xfId="31" applyNumberFormat="1" applyFont="1" applyFill="1" applyBorder="1" applyAlignment="1">
      <alignment horizontal="left" vertical="center" wrapText="1"/>
    </xf>
    <xf numFmtId="167" fontId="12" fillId="0" borderId="39" xfId="31" applyNumberFormat="1" applyFont="1" applyBorder="1" applyAlignment="1">
      <alignment horizontal="left" vertical="center" wrapText="1"/>
    </xf>
    <xf numFmtId="167" fontId="12" fillId="0" borderId="5" xfId="31" applyNumberFormat="1" applyFont="1" applyBorder="1" applyAlignment="1">
      <alignment horizontal="left" vertical="center" wrapText="1"/>
    </xf>
    <xf numFmtId="167" fontId="14" fillId="0" borderId="39" xfId="31" applyNumberFormat="1" applyFont="1" applyBorder="1" applyAlignment="1">
      <alignment horizontal="left" vertical="center" wrapText="1"/>
    </xf>
    <xf numFmtId="167" fontId="14" fillId="0" borderId="5" xfId="31" applyNumberFormat="1" applyFont="1" applyBorder="1" applyAlignment="1">
      <alignment horizontal="left" vertical="center" wrapText="1"/>
    </xf>
    <xf numFmtId="167" fontId="14" fillId="31" borderId="39" xfId="31" applyNumberFormat="1" applyFont="1" applyFill="1" applyBorder="1" applyAlignment="1">
      <alignment horizontal="left" vertical="center" wrapText="1"/>
    </xf>
    <xf numFmtId="167" fontId="14" fillId="31" borderId="5" xfId="31" applyNumberFormat="1" applyFont="1" applyFill="1" applyBorder="1" applyAlignment="1">
      <alignment horizontal="left" vertical="center" wrapText="1"/>
    </xf>
    <xf numFmtId="167" fontId="12" fillId="0" borderId="39" xfId="31" applyNumberFormat="1" applyFont="1" applyBorder="1" applyAlignment="1">
      <alignment horizontal="left" vertical="top" wrapText="1"/>
    </xf>
    <xf numFmtId="167" fontId="12" fillId="0" borderId="5" xfId="31" applyNumberFormat="1" applyFont="1" applyBorder="1" applyAlignment="1">
      <alignment horizontal="left" vertical="top" wrapText="1"/>
    </xf>
    <xf numFmtId="49" fontId="15" fillId="27" borderId="13" xfId="0" applyNumberFormat="1" applyFont="1" applyFill="1" applyBorder="1" applyAlignment="1">
      <alignment vertical="center" wrapText="1"/>
    </xf>
    <xf numFmtId="49" fontId="15" fillId="27" borderId="30" xfId="0" applyNumberFormat="1" applyFont="1" applyFill="1" applyBorder="1" applyAlignment="1">
      <alignment vertical="center" wrapText="1"/>
    </xf>
    <xf numFmtId="165" fontId="15" fillId="27" borderId="36" xfId="0" applyNumberFormat="1" applyFont="1" applyFill="1" applyBorder="1" applyAlignment="1">
      <alignment horizontal="left" vertical="center" wrapText="1"/>
    </xf>
    <xf numFmtId="165" fontId="15" fillId="27" borderId="5" xfId="0" applyNumberFormat="1" applyFont="1" applyFill="1" applyBorder="1" applyAlignment="1">
      <alignment horizontal="left" vertical="center" wrapText="1"/>
    </xf>
    <xf numFmtId="167" fontId="14" fillId="0" borderId="5" xfId="0" applyNumberFormat="1" applyFont="1" applyFill="1" applyBorder="1" applyAlignment="1">
      <alignment horizontal="center" vertical="center" wrapText="1"/>
    </xf>
    <xf numFmtId="167" fontId="14" fillId="31" borderId="28" xfId="0" applyNumberFormat="1" applyFont="1" applyFill="1" applyBorder="1" applyAlignment="1">
      <alignment horizontal="center" vertical="center" wrapText="1"/>
    </xf>
    <xf numFmtId="167" fontId="14" fillId="31" borderId="43" xfId="0" applyNumberFormat="1" applyFont="1" applyFill="1" applyBorder="1" applyAlignment="1">
      <alignment horizontal="center" vertical="center" wrapText="1"/>
    </xf>
    <xf numFmtId="4" fontId="12" fillId="0" borderId="0" xfId="31" applyNumberFormat="1" applyFont="1" applyAlignment="1">
      <alignment horizontal="left"/>
    </xf>
    <xf numFmtId="49" fontId="13" fillId="4" borderId="11" xfId="0" applyNumberFormat="1" applyFont="1" applyFill="1" applyBorder="1" applyAlignment="1">
      <alignment horizontal="center" vertical="center"/>
    </xf>
    <xf numFmtId="1" fontId="15" fillId="0" borderId="29" xfId="0" applyNumberFormat="1" applyFont="1" applyBorder="1" applyAlignment="1">
      <alignment horizontal="center" vertical="center" wrapText="1"/>
    </xf>
    <xf numFmtId="1" fontId="15" fillId="0" borderId="23" xfId="0" applyNumberFormat="1" applyFont="1" applyBorder="1" applyAlignment="1">
      <alignment horizontal="center" vertical="center" wrapText="1"/>
    </xf>
    <xf numFmtId="0" fontId="15" fillId="0" borderId="29" xfId="0" applyFont="1" applyBorder="1" applyAlignment="1">
      <alignment horizontal="center" vertical="center" wrapText="1"/>
    </xf>
    <xf numFmtId="0" fontId="15" fillId="0" borderId="23" xfId="0" applyFont="1" applyBorder="1" applyAlignment="1">
      <alignment horizontal="center" vertical="center" wrapText="1"/>
    </xf>
    <xf numFmtId="3" fontId="15" fillId="0" borderId="21" xfId="0" applyNumberFormat="1" applyFont="1" applyBorder="1" applyAlignment="1">
      <alignment horizontal="center" vertical="center" wrapText="1"/>
    </xf>
    <xf numFmtId="3" fontId="15" fillId="0" borderId="32" xfId="0" applyNumberFormat="1" applyFont="1" applyBorder="1" applyAlignment="1">
      <alignment horizontal="center" vertical="center" wrapText="1"/>
    </xf>
    <xf numFmtId="165" fontId="13" fillId="8" borderId="12" xfId="0" applyNumberFormat="1" applyFont="1" applyFill="1" applyBorder="1" applyAlignment="1">
      <alignment horizontal="right" vertical="center"/>
    </xf>
    <xf numFmtId="165" fontId="13" fillId="8" borderId="16" xfId="0" applyNumberFormat="1" applyFont="1" applyFill="1" applyBorder="1" applyAlignment="1">
      <alignment horizontal="right" vertical="center"/>
    </xf>
    <xf numFmtId="165" fontId="13" fillId="8" borderId="75" xfId="0" applyNumberFormat="1" applyFont="1" applyFill="1" applyBorder="1" applyAlignment="1">
      <alignment horizontal="right" vertical="center"/>
    </xf>
    <xf numFmtId="49" fontId="15" fillId="27" borderId="59" xfId="0" applyNumberFormat="1" applyFont="1" applyFill="1" applyBorder="1" applyAlignment="1">
      <alignment vertical="center" wrapText="1"/>
    </xf>
    <xf numFmtId="167" fontId="14" fillId="31" borderId="42" xfId="31" applyNumberFormat="1" applyFont="1" applyFill="1" applyBorder="1" applyAlignment="1">
      <alignment horizontal="left" vertical="center" wrapText="1"/>
    </xf>
    <xf numFmtId="167" fontId="14" fillId="31" borderId="28" xfId="31" applyNumberFormat="1" applyFont="1" applyFill="1" applyBorder="1" applyAlignment="1">
      <alignment horizontal="left" vertical="center" wrapText="1"/>
    </xf>
    <xf numFmtId="49" fontId="15" fillId="0" borderId="41" xfId="0" applyNumberFormat="1" applyFont="1" applyFill="1" applyBorder="1" applyAlignment="1">
      <alignment horizontal="center" vertical="center" wrapText="1"/>
    </xf>
    <xf numFmtId="167" fontId="14" fillId="32" borderId="35" xfId="31" applyNumberFormat="1" applyFont="1" applyFill="1" applyBorder="1" applyAlignment="1">
      <alignment horizontal="center" vertical="center" wrapText="1"/>
    </xf>
    <xf numFmtId="167" fontId="14" fillId="32" borderId="36" xfId="31" applyNumberFormat="1" applyFont="1" applyFill="1" applyBorder="1" applyAlignment="1">
      <alignment horizontal="center" vertical="center" wrapText="1"/>
    </xf>
    <xf numFmtId="167" fontId="14" fillId="32" borderId="39" xfId="31" applyNumberFormat="1" applyFont="1" applyFill="1" applyBorder="1" applyAlignment="1">
      <alignment horizontal="center" vertical="center" wrapText="1"/>
    </xf>
    <xf numFmtId="167" fontId="14" fillId="32" borderId="5" xfId="31" applyNumberFormat="1" applyFont="1" applyFill="1" applyBorder="1" applyAlignment="1">
      <alignment horizontal="center" vertical="center" wrapText="1"/>
    </xf>
    <xf numFmtId="49" fontId="13" fillId="27" borderId="81" xfId="0" applyNumberFormat="1" applyFont="1" applyFill="1" applyBorder="1" applyAlignment="1">
      <alignment horizontal="center" vertical="center"/>
    </xf>
    <xf numFmtId="49" fontId="13" fillId="27" borderId="66" xfId="0" applyNumberFormat="1" applyFont="1" applyFill="1" applyBorder="1" applyAlignment="1">
      <alignment horizontal="center" vertical="center"/>
    </xf>
    <xf numFmtId="0" fontId="15" fillId="0" borderId="14" xfId="0" applyFont="1" applyBorder="1" applyAlignment="1">
      <alignment horizontal="left" vertical="center" wrapText="1"/>
    </xf>
    <xf numFmtId="0" fontId="15" fillId="0" borderId="53" xfId="0" applyFont="1" applyBorder="1" applyAlignment="1">
      <alignment horizontal="left" vertical="center" wrapText="1"/>
    </xf>
    <xf numFmtId="0" fontId="15" fillId="0" borderId="21"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21" xfId="0" applyFont="1" applyBorder="1" applyAlignment="1">
      <alignment horizontal="left" vertical="center" wrapText="1"/>
    </xf>
    <xf numFmtId="0" fontId="15" fillId="0" borderId="31" xfId="0" applyFont="1" applyBorder="1" applyAlignment="1">
      <alignment horizontal="center" vertical="center" wrapText="1"/>
    </xf>
    <xf numFmtId="165" fontId="13" fillId="4" borderId="80" xfId="0" applyNumberFormat="1" applyFont="1" applyFill="1" applyBorder="1" applyAlignment="1">
      <alignment horizontal="center" vertical="center"/>
    </xf>
    <xf numFmtId="165" fontId="13" fillId="4" borderId="79"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53" xfId="0" applyNumberFormat="1" applyFont="1" applyFill="1" applyBorder="1" applyAlignment="1">
      <alignment horizontal="center" vertical="center"/>
    </xf>
    <xf numFmtId="49" fontId="13" fillId="4" borderId="58" xfId="0" applyNumberFormat="1" applyFont="1" applyFill="1" applyBorder="1" applyAlignment="1">
      <alignment horizontal="right" vertical="center"/>
    </xf>
    <xf numFmtId="49" fontId="13" fillId="4" borderId="76" xfId="0" applyNumberFormat="1" applyFont="1" applyFill="1" applyBorder="1" applyAlignment="1">
      <alignment horizontal="right" vertical="center"/>
    </xf>
    <xf numFmtId="49" fontId="13" fillId="4" borderId="65" xfId="0" applyNumberFormat="1" applyFont="1" applyFill="1" applyBorder="1" applyAlignment="1">
      <alignment horizontal="right" vertical="center"/>
    </xf>
    <xf numFmtId="49" fontId="13" fillId="4" borderId="15" xfId="0" applyNumberFormat="1" applyFont="1" applyFill="1" applyBorder="1" applyAlignment="1">
      <alignment horizontal="right" vertical="center"/>
    </xf>
    <xf numFmtId="1" fontId="15" fillId="0" borderId="29" xfId="0" applyNumberFormat="1" applyFont="1" applyFill="1" applyBorder="1" applyAlignment="1">
      <alignment horizontal="center" vertical="center" wrapText="1"/>
    </xf>
    <xf numFmtId="1" fontId="15" fillId="0" borderId="31" xfId="0" applyNumberFormat="1" applyFont="1" applyFill="1" applyBorder="1" applyAlignment="1">
      <alignment horizontal="center" vertical="center" wrapText="1"/>
    </xf>
    <xf numFmtId="1" fontId="15" fillId="0" borderId="23" xfId="0" applyNumberFormat="1" applyFont="1" applyFill="1" applyBorder="1" applyAlignment="1">
      <alignment horizontal="center" vertical="center" wrapText="1"/>
    </xf>
    <xf numFmtId="2" fontId="15" fillId="0" borderId="21" xfId="0" applyNumberFormat="1" applyFont="1" applyBorder="1" applyAlignment="1">
      <alignment horizontal="left" vertical="center" wrapText="1"/>
    </xf>
    <xf numFmtId="2" fontId="15" fillId="0" borderId="23" xfId="0" applyNumberFormat="1" applyFont="1" applyBorder="1" applyAlignment="1">
      <alignment horizontal="left" vertical="center" wrapText="1"/>
    </xf>
    <xf numFmtId="49" fontId="13" fillId="27" borderId="22" xfId="0" applyNumberFormat="1" applyFont="1" applyFill="1" applyBorder="1" applyAlignment="1">
      <alignment horizontal="center" vertical="center"/>
    </xf>
    <xf numFmtId="49" fontId="13" fillId="27" borderId="80" xfId="0" applyNumberFormat="1" applyFont="1" applyFill="1" applyBorder="1" applyAlignment="1">
      <alignment horizontal="center" vertical="center"/>
    </xf>
    <xf numFmtId="49" fontId="13" fillId="27" borderId="19" xfId="0" applyNumberFormat="1" applyFont="1" applyFill="1" applyBorder="1" applyAlignment="1">
      <alignment horizontal="center" vertical="center"/>
    </xf>
    <xf numFmtId="49" fontId="15" fillId="0" borderId="14" xfId="0" applyNumberFormat="1" applyFont="1" applyFill="1" applyBorder="1" applyAlignment="1">
      <alignment horizontal="center" vertical="center"/>
    </xf>
    <xf numFmtId="49" fontId="15" fillId="0" borderId="53" xfId="0" applyNumberFormat="1" applyFont="1" applyFill="1" applyBorder="1" applyAlignment="1">
      <alignment horizontal="center" vertical="center"/>
    </xf>
    <xf numFmtId="49" fontId="15" fillId="0" borderId="54" xfId="0" applyNumberFormat="1" applyFont="1" applyFill="1" applyBorder="1" applyAlignment="1">
      <alignment horizontal="center" vertical="center"/>
    </xf>
    <xf numFmtId="165" fontId="15" fillId="0" borderId="9" xfId="0" applyNumberFormat="1" applyFont="1" applyFill="1" applyBorder="1" applyAlignment="1">
      <alignment horizontal="center" vertical="center"/>
    </xf>
    <xf numFmtId="165" fontId="15" fillId="0" borderId="53" xfId="0" applyNumberFormat="1" applyFont="1" applyFill="1" applyBorder="1" applyAlignment="1">
      <alignment horizontal="center" vertical="center"/>
    </xf>
    <xf numFmtId="165" fontId="15" fillId="0" borderId="54" xfId="0" applyNumberFormat="1" applyFont="1" applyFill="1" applyBorder="1" applyAlignment="1">
      <alignment horizontal="center" vertical="center"/>
    </xf>
    <xf numFmtId="1" fontId="15" fillId="0" borderId="34" xfId="0" applyNumberFormat="1" applyFont="1" applyBorder="1" applyAlignment="1">
      <alignment horizontal="left" vertical="center" wrapText="1"/>
    </xf>
    <xf numFmtId="1" fontId="15" fillId="0" borderId="6" xfId="0" applyNumberFormat="1" applyFont="1" applyBorder="1" applyAlignment="1">
      <alignment horizontal="left" vertical="center" wrapText="1"/>
    </xf>
    <xf numFmtId="165" fontId="13" fillId="8" borderId="22" xfId="0" applyNumberFormat="1" applyFont="1" applyFill="1" applyBorder="1" applyAlignment="1">
      <alignment horizontal="left" vertical="center"/>
    </xf>
    <xf numFmtId="165" fontId="13" fillId="8" borderId="79" xfId="0" applyNumberFormat="1" applyFont="1" applyFill="1" applyBorder="1" applyAlignment="1">
      <alignment horizontal="left" vertical="center"/>
    </xf>
    <xf numFmtId="165" fontId="13" fillId="8" borderId="14" xfId="0" applyNumberFormat="1" applyFont="1" applyFill="1" applyBorder="1" applyAlignment="1">
      <alignment horizontal="left" vertical="center"/>
    </xf>
    <xf numFmtId="1" fontId="15" fillId="0" borderId="21" xfId="0" applyNumberFormat="1" applyFont="1" applyFill="1" applyBorder="1" applyAlignment="1">
      <alignment horizontal="center" vertical="center" wrapText="1"/>
    </xf>
    <xf numFmtId="1" fontId="15" fillId="0" borderId="22" xfId="0" applyNumberFormat="1" applyFont="1" applyFill="1" applyBorder="1" applyAlignment="1">
      <alignment horizontal="left" vertical="center" wrapText="1"/>
    </xf>
    <xf numFmtId="1" fontId="15" fillId="0" borderId="80" xfId="0" applyNumberFormat="1" applyFont="1" applyFill="1" applyBorder="1" applyAlignment="1">
      <alignment horizontal="left" vertical="center" wrapText="1"/>
    </xf>
    <xf numFmtId="1" fontId="15" fillId="0" borderId="14" xfId="0" applyNumberFormat="1" applyFont="1" applyFill="1" applyBorder="1" applyAlignment="1">
      <alignment horizontal="center" vertical="center" wrapText="1"/>
    </xf>
    <xf numFmtId="1" fontId="15" fillId="0" borderId="53" xfId="0" applyNumberFormat="1" applyFont="1" applyFill="1" applyBorder="1" applyAlignment="1">
      <alignment horizontal="center" vertical="center" wrapText="1"/>
    </xf>
    <xf numFmtId="0" fontId="15" fillId="0" borderId="53" xfId="0" applyFont="1" applyBorder="1" applyAlignment="1">
      <alignment horizontal="center" vertical="center" wrapText="1"/>
    </xf>
    <xf numFmtId="0" fontId="15" fillId="0" borderId="62" xfId="0" applyFont="1" applyBorder="1" applyAlignment="1">
      <alignment horizontal="left" vertical="center" wrapText="1"/>
    </xf>
    <xf numFmtId="49" fontId="13" fillId="4" borderId="21" xfId="0" applyNumberFormat="1" applyFont="1" applyFill="1" applyBorder="1" applyAlignment="1">
      <alignment horizontal="left" vertical="center"/>
    </xf>
    <xf numFmtId="0" fontId="15" fillId="0" borderId="32" xfId="0" applyFont="1" applyBorder="1" applyAlignment="1">
      <alignment horizontal="left" vertical="center" wrapText="1"/>
    </xf>
    <xf numFmtId="49" fontId="15" fillId="26" borderId="31" xfId="0" applyNumberFormat="1" applyFont="1" applyFill="1" applyBorder="1" applyAlignment="1">
      <alignment horizontal="center" vertical="center" wrapText="1"/>
    </xf>
    <xf numFmtId="49" fontId="15" fillId="26" borderId="32" xfId="0" applyNumberFormat="1" applyFont="1" applyFill="1" applyBorder="1" applyAlignment="1">
      <alignment horizontal="center" vertical="center" wrapText="1"/>
    </xf>
    <xf numFmtId="166" fontId="14" fillId="27" borderId="36" xfId="0" applyNumberFormat="1" applyFont="1" applyFill="1" applyBorder="1" applyAlignment="1">
      <alignment horizontal="center" vertical="center" wrapText="1"/>
    </xf>
    <xf numFmtId="166" fontId="14" fillId="27" borderId="5" xfId="0" applyNumberFormat="1" applyFont="1" applyFill="1" applyBorder="1" applyAlignment="1">
      <alignment horizontal="center" vertical="center" wrapText="1"/>
    </xf>
    <xf numFmtId="167" fontId="14" fillId="31" borderId="5" xfId="0" applyNumberFormat="1" applyFont="1" applyFill="1" applyBorder="1" applyAlignment="1">
      <alignment horizontal="center" vertical="center" wrapText="1"/>
    </xf>
    <xf numFmtId="167" fontId="12" fillId="0" borderId="5" xfId="0" applyNumberFormat="1" applyFont="1" applyBorder="1" applyAlignment="1">
      <alignment horizontal="center" vertical="center" wrapText="1"/>
    </xf>
    <xf numFmtId="167" fontId="14" fillId="33" borderId="5" xfId="0" applyNumberFormat="1" applyFont="1" applyFill="1" applyBorder="1" applyAlignment="1">
      <alignment horizontal="center" vertical="center" wrapText="1"/>
    </xf>
    <xf numFmtId="0" fontId="17" fillId="0" borderId="0" xfId="31" applyFont="1" applyAlignment="1">
      <alignment horizontal="right" wrapText="1"/>
    </xf>
    <xf numFmtId="167" fontId="14" fillId="31" borderId="40" xfId="0" applyNumberFormat="1" applyFont="1" applyFill="1" applyBorder="1" applyAlignment="1">
      <alignment horizontal="center" vertical="center" wrapText="1"/>
    </xf>
    <xf numFmtId="167" fontId="14" fillId="33" borderId="40" xfId="0" applyNumberFormat="1" applyFont="1" applyFill="1" applyBorder="1" applyAlignment="1">
      <alignment horizontal="center" vertical="center" wrapText="1"/>
    </xf>
    <xf numFmtId="167" fontId="12" fillId="0" borderId="40" xfId="0" applyNumberFormat="1" applyFont="1" applyBorder="1" applyAlignment="1">
      <alignment horizontal="center" vertical="center" wrapText="1"/>
    </xf>
    <xf numFmtId="166" fontId="14" fillId="27" borderId="37" xfId="0" applyNumberFormat="1" applyFont="1" applyFill="1" applyBorder="1" applyAlignment="1">
      <alignment horizontal="center" vertical="center" wrapText="1"/>
    </xf>
    <xf numFmtId="166" fontId="14" fillId="27" borderId="40" xfId="0" applyNumberFormat="1" applyFont="1" applyFill="1" applyBorder="1" applyAlignment="1">
      <alignment horizontal="center" vertical="center" wrapText="1"/>
    </xf>
    <xf numFmtId="168" fontId="14" fillId="31" borderId="5" xfId="0" applyNumberFormat="1" applyFont="1" applyFill="1" applyBorder="1" applyAlignment="1">
      <alignment horizontal="center" vertical="center" wrapText="1"/>
    </xf>
    <xf numFmtId="168" fontId="14" fillId="31" borderId="40" xfId="0" applyNumberFormat="1" applyFont="1" applyFill="1" applyBorder="1" applyAlignment="1">
      <alignment horizontal="center" vertical="center" wrapText="1"/>
    </xf>
    <xf numFmtId="167" fontId="14" fillId="31" borderId="10" xfId="0" applyNumberFormat="1" applyFont="1" applyFill="1" applyBorder="1" applyAlignment="1">
      <alignment horizontal="center" vertical="center" wrapText="1"/>
    </xf>
    <xf numFmtId="167" fontId="14" fillId="31" borderId="7" xfId="0" applyNumberFormat="1" applyFont="1" applyFill="1" applyBorder="1" applyAlignment="1">
      <alignment horizontal="center" vertical="center" wrapText="1"/>
    </xf>
    <xf numFmtId="167" fontId="12" fillId="0" borderId="5" xfId="0" applyNumberFormat="1" applyFont="1" applyFill="1" applyBorder="1" applyAlignment="1">
      <alignment horizontal="center" vertical="center" wrapText="1"/>
    </xf>
    <xf numFmtId="167" fontId="12" fillId="0" borderId="40" xfId="0" applyNumberFormat="1" applyFont="1" applyFill="1" applyBorder="1" applyAlignment="1">
      <alignment horizontal="center" vertical="center" wrapText="1"/>
    </xf>
    <xf numFmtId="0" fontId="17" fillId="0" borderId="0" xfId="31" applyFont="1" applyAlignment="1">
      <alignment horizontal="center" wrapText="1"/>
    </xf>
    <xf numFmtId="167" fontId="14" fillId="0" borderId="40" xfId="0" applyNumberFormat="1" applyFont="1" applyFill="1" applyBorder="1" applyAlignment="1">
      <alignment horizontal="center" vertical="center" wrapText="1"/>
    </xf>
    <xf numFmtId="167" fontId="12" fillId="0" borderId="10" xfId="0" applyNumberFormat="1" applyFont="1" applyFill="1" applyBorder="1" applyAlignment="1">
      <alignment horizontal="center" vertical="center" wrapText="1"/>
    </xf>
    <xf numFmtId="167" fontId="12" fillId="0" borderId="48" xfId="0" applyNumberFormat="1" applyFont="1" applyFill="1" applyBorder="1" applyAlignment="1">
      <alignment horizontal="center" vertical="center" wrapText="1"/>
    </xf>
    <xf numFmtId="165" fontId="13" fillId="4" borderId="19" xfId="0" applyNumberFormat="1" applyFont="1" applyFill="1" applyBorder="1" applyAlignment="1">
      <alignment horizontal="center" vertical="center"/>
    </xf>
    <xf numFmtId="165" fontId="15" fillId="0" borderId="31" xfId="0" applyNumberFormat="1" applyFont="1" applyFill="1" applyBorder="1" applyAlignment="1">
      <alignment horizontal="left" vertical="center" wrapText="1"/>
    </xf>
    <xf numFmtId="165" fontId="15" fillId="0" borderId="32" xfId="0" applyNumberFormat="1" applyFont="1" applyFill="1" applyBorder="1" applyAlignment="1">
      <alignment horizontal="left" vertical="center" wrapText="1"/>
    </xf>
    <xf numFmtId="165" fontId="15" fillId="30" borderId="21" xfId="0" applyNumberFormat="1" applyFont="1" applyFill="1" applyBorder="1" applyAlignment="1">
      <alignment horizontal="left" vertical="center" wrapText="1"/>
    </xf>
    <xf numFmtId="165" fontId="15" fillId="30" borderId="32" xfId="0" applyNumberFormat="1" applyFont="1" applyFill="1" applyBorder="1" applyAlignment="1">
      <alignment horizontal="left" vertical="center" wrapText="1"/>
    </xf>
    <xf numFmtId="0" fontId="19" fillId="0" borderId="0" xfId="0" applyFont="1" applyBorder="1" applyAlignment="1">
      <alignment horizontal="left" vertical="top"/>
    </xf>
    <xf numFmtId="165" fontId="15" fillId="0" borderId="29" xfId="0" applyNumberFormat="1" applyFont="1" applyFill="1" applyBorder="1" applyAlignment="1">
      <alignment horizontal="left" vertical="center" wrapText="1"/>
    </xf>
    <xf numFmtId="49" fontId="15" fillId="0" borderId="71" xfId="0" applyNumberFormat="1" applyFont="1" applyFill="1" applyBorder="1" applyAlignment="1">
      <alignment horizontal="center" vertical="center"/>
    </xf>
    <xf numFmtId="0" fontId="21" fillId="24" borderId="21" xfId="0" applyFont="1" applyFill="1" applyBorder="1" applyAlignment="1">
      <alignment horizontal="left" vertical="center" wrapText="1"/>
    </xf>
    <xf numFmtId="0" fontId="21" fillId="24" borderId="32" xfId="0" applyFont="1" applyFill="1" applyBorder="1" applyAlignment="1">
      <alignment horizontal="left" vertical="center"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338"/>
  <sheetViews>
    <sheetView tabSelected="1" view="pageBreakPreview" zoomScaleNormal="100" zoomScaleSheetLayoutView="100" workbookViewId="0">
      <selection activeCell="P19" sqref="A10:X310"/>
    </sheetView>
  </sheetViews>
  <sheetFormatPr defaultRowHeight="11.25"/>
  <cols>
    <col min="1" max="1" width="4" style="2" customWidth="1"/>
    <col min="2" max="2" width="4.28515625" style="2" customWidth="1"/>
    <col min="3" max="3" width="5" style="2" customWidth="1"/>
    <col min="4" max="4" width="28.140625" style="2" customWidth="1"/>
    <col min="5" max="5" width="6.85546875" style="2" customWidth="1"/>
    <col min="6" max="6" width="9.5703125" style="3" customWidth="1"/>
    <col min="7" max="7" width="6.28515625" style="3" customWidth="1"/>
    <col min="8" max="8" width="6.140625" style="3" customWidth="1"/>
    <col min="9" max="9" width="8.28515625" style="2" customWidth="1"/>
    <col min="10" max="10" width="7.85546875" style="2" customWidth="1"/>
    <col min="11" max="11" width="6.28515625" style="2" customWidth="1"/>
    <col min="12" max="12" width="6.7109375" style="2" customWidth="1"/>
    <col min="13" max="13" width="7.28515625" style="2" customWidth="1"/>
    <col min="14" max="14" width="7.7109375" style="2" customWidth="1"/>
    <col min="15" max="15" width="6" style="2" customWidth="1"/>
    <col min="16" max="16" width="6.5703125" style="2" customWidth="1"/>
    <col min="17" max="17" width="8.42578125" style="4" customWidth="1"/>
    <col min="18" max="18" width="7.28515625" style="4" customWidth="1"/>
    <col min="19" max="19" width="25" style="4" customWidth="1"/>
    <col min="20" max="20" width="8.85546875" style="4" customWidth="1"/>
    <col min="21" max="24" width="10.140625" style="4" customWidth="1"/>
    <col min="25" max="25" width="4.5703125" style="4" customWidth="1"/>
    <col min="26" max="26" width="6.85546875" style="4" customWidth="1"/>
    <col min="27" max="16384" width="9.140625" style="4"/>
  </cols>
  <sheetData>
    <row r="1" spans="1:76" ht="84" customHeight="1">
      <c r="T1" s="540" t="s">
        <v>354</v>
      </c>
      <c r="U1" s="684"/>
      <c r="V1" s="684"/>
      <c r="W1" s="684"/>
      <c r="X1" s="684"/>
    </row>
    <row r="2" spans="1:76" ht="5.25" customHeight="1"/>
    <row r="3" spans="1:76" ht="15.75">
      <c r="W3" s="516" t="s">
        <v>37</v>
      </c>
      <c r="X3" s="516"/>
    </row>
    <row r="4" spans="1:76" ht="15.75">
      <c r="W4" s="521"/>
      <c r="X4" s="521"/>
    </row>
    <row r="5" spans="1:76" ht="31.5" customHeight="1">
      <c r="A5" s="520" t="s">
        <v>315</v>
      </c>
      <c r="B5" s="520"/>
      <c r="C5" s="520"/>
      <c r="D5" s="520"/>
      <c r="E5" s="520"/>
      <c r="F5" s="520"/>
      <c r="G5" s="520"/>
      <c r="H5" s="520"/>
      <c r="I5" s="520"/>
      <c r="J5" s="520"/>
      <c r="K5" s="520"/>
      <c r="L5" s="520"/>
      <c r="M5" s="520"/>
      <c r="N5" s="520"/>
      <c r="O5" s="520"/>
      <c r="P5" s="520"/>
      <c r="Q5" s="520"/>
      <c r="R5" s="520"/>
      <c r="S5" s="520"/>
      <c r="T5" s="520"/>
      <c r="U5" s="520"/>
      <c r="V5" s="520"/>
      <c r="W5" s="520"/>
      <c r="X5" s="520"/>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row>
    <row r="6" spans="1:76" ht="15.75">
      <c r="A6" s="196"/>
      <c r="B6" s="196"/>
      <c r="C6" s="196"/>
      <c r="D6" s="196"/>
      <c r="E6" s="196"/>
      <c r="F6" s="196"/>
      <c r="G6" s="196"/>
      <c r="H6" s="196"/>
      <c r="I6" s="196"/>
      <c r="J6" s="196"/>
      <c r="K6" s="196"/>
      <c r="L6" s="196"/>
      <c r="M6" s="196"/>
      <c r="N6" s="196"/>
      <c r="O6" s="196"/>
      <c r="P6" s="196"/>
      <c r="Q6" s="196"/>
      <c r="R6" s="196"/>
      <c r="S6" s="196"/>
      <c r="T6" s="196"/>
      <c r="U6" s="196"/>
      <c r="V6" s="196"/>
      <c r="W6" s="521" t="s">
        <v>12</v>
      </c>
      <c r="X6" s="521"/>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row>
    <row r="7" spans="1:76" ht="14.25" customHeight="1">
      <c r="A7" s="1"/>
      <c r="B7" s="1"/>
      <c r="C7" s="1"/>
      <c r="D7" s="1"/>
      <c r="E7" s="1"/>
      <c r="F7" s="1"/>
      <c r="G7" s="1"/>
      <c r="H7" s="1"/>
      <c r="I7" s="1"/>
      <c r="J7" s="1"/>
      <c r="K7" s="1"/>
      <c r="L7" s="1"/>
      <c r="M7" s="1"/>
      <c r="N7" s="1"/>
      <c r="O7" s="1"/>
      <c r="P7" s="1"/>
      <c r="W7" s="6" t="s">
        <v>13</v>
      </c>
    </row>
    <row r="8" spans="1:76" ht="7.5" customHeight="1">
      <c r="A8" s="1"/>
      <c r="B8" s="1"/>
      <c r="C8" s="1"/>
      <c r="D8" s="1"/>
      <c r="E8" s="1"/>
      <c r="F8" s="1"/>
      <c r="G8" s="1"/>
      <c r="H8" s="1"/>
      <c r="I8" s="1"/>
      <c r="J8" s="1"/>
      <c r="K8" s="1"/>
      <c r="L8" s="1"/>
      <c r="M8" s="1"/>
      <c r="N8" s="1"/>
      <c r="O8" s="1"/>
      <c r="P8" s="1"/>
      <c r="W8" s="540"/>
      <c r="X8" s="540"/>
    </row>
    <row r="9" spans="1:76" ht="7.5" customHeight="1" thickBot="1">
      <c r="A9" s="528"/>
      <c r="B9" s="528"/>
      <c r="C9" s="528"/>
      <c r="D9" s="528"/>
      <c r="E9" s="528"/>
      <c r="F9" s="528"/>
      <c r="G9" s="528"/>
      <c r="H9" s="528"/>
      <c r="I9" s="528"/>
      <c r="J9" s="528"/>
      <c r="K9" s="528"/>
      <c r="L9" s="528"/>
      <c r="M9" s="528"/>
      <c r="N9" s="528"/>
      <c r="O9" s="528"/>
      <c r="P9" s="528"/>
      <c r="Q9" s="528"/>
      <c r="R9" s="528"/>
      <c r="S9" s="528"/>
      <c r="T9" s="528"/>
      <c r="U9" s="528"/>
      <c r="V9" s="528"/>
      <c r="W9" s="528"/>
      <c r="X9" s="528"/>
      <c r="Y9" s="528"/>
    </row>
    <row r="10" spans="1:76" ht="20.25" customHeight="1" thickBot="1">
      <c r="A10" s="522" t="s">
        <v>0</v>
      </c>
      <c r="B10" s="522" t="s">
        <v>1</v>
      </c>
      <c r="C10" s="522" t="s">
        <v>2</v>
      </c>
      <c r="D10" s="524" t="s">
        <v>11</v>
      </c>
      <c r="E10" s="522" t="s">
        <v>3</v>
      </c>
      <c r="F10" s="522" t="s">
        <v>4</v>
      </c>
      <c r="G10" s="522" t="s">
        <v>10</v>
      </c>
      <c r="H10" s="522" t="s">
        <v>14</v>
      </c>
      <c r="I10" s="543" t="s">
        <v>316</v>
      </c>
      <c r="J10" s="544"/>
      <c r="K10" s="544"/>
      <c r="L10" s="545"/>
      <c r="M10" s="543" t="s">
        <v>317</v>
      </c>
      <c r="N10" s="544"/>
      <c r="O10" s="544"/>
      <c r="P10" s="545"/>
      <c r="Q10" s="532" t="s">
        <v>271</v>
      </c>
      <c r="R10" s="541" t="s">
        <v>318</v>
      </c>
      <c r="S10" s="568" t="s">
        <v>15</v>
      </c>
      <c r="T10" s="554"/>
      <c r="U10" s="554"/>
      <c r="V10" s="554"/>
      <c r="W10" s="554"/>
      <c r="X10" s="555"/>
      <c r="Y10" s="528"/>
    </row>
    <row r="11" spans="1:76" ht="13.5" customHeight="1" thickBot="1">
      <c r="A11" s="523"/>
      <c r="B11" s="523"/>
      <c r="C11" s="523"/>
      <c r="D11" s="525"/>
      <c r="E11" s="523"/>
      <c r="F11" s="523"/>
      <c r="G11" s="523"/>
      <c r="H11" s="523"/>
      <c r="I11" s="546"/>
      <c r="J11" s="547"/>
      <c r="K11" s="547"/>
      <c r="L11" s="548"/>
      <c r="M11" s="546"/>
      <c r="N11" s="547"/>
      <c r="O11" s="547"/>
      <c r="P11" s="548"/>
      <c r="Q11" s="533"/>
      <c r="R11" s="542"/>
      <c r="S11" s="537" t="s">
        <v>9</v>
      </c>
      <c r="T11" s="534" t="s">
        <v>16</v>
      </c>
      <c r="U11" s="554" t="s">
        <v>17</v>
      </c>
      <c r="V11" s="554"/>
      <c r="W11" s="554"/>
      <c r="X11" s="555"/>
      <c r="Y11" s="528"/>
    </row>
    <row r="12" spans="1:76" ht="33" customHeight="1">
      <c r="A12" s="504"/>
      <c r="B12" s="504"/>
      <c r="C12" s="504"/>
      <c r="D12" s="526"/>
      <c r="E12" s="504"/>
      <c r="F12" s="504"/>
      <c r="G12" s="504"/>
      <c r="H12" s="504"/>
      <c r="I12" s="504" t="s">
        <v>5</v>
      </c>
      <c r="J12" s="531" t="s">
        <v>6</v>
      </c>
      <c r="K12" s="531"/>
      <c r="L12" s="549" t="s">
        <v>7</v>
      </c>
      <c r="M12" s="504" t="s">
        <v>5</v>
      </c>
      <c r="N12" s="531" t="s">
        <v>6</v>
      </c>
      <c r="O12" s="531"/>
      <c r="P12" s="529" t="s">
        <v>7</v>
      </c>
      <c r="Q12" s="533"/>
      <c r="R12" s="542"/>
      <c r="S12" s="538"/>
      <c r="T12" s="536"/>
      <c r="U12" s="534" t="s">
        <v>272</v>
      </c>
      <c r="V12" s="534" t="s">
        <v>319</v>
      </c>
      <c r="W12" s="534" t="s">
        <v>273</v>
      </c>
      <c r="X12" s="534" t="s">
        <v>320</v>
      </c>
      <c r="Y12" s="528"/>
    </row>
    <row r="13" spans="1:76" ht="75.75" customHeight="1" thickBot="1">
      <c r="A13" s="505"/>
      <c r="B13" s="505"/>
      <c r="C13" s="505"/>
      <c r="D13" s="527"/>
      <c r="E13" s="505"/>
      <c r="F13" s="505"/>
      <c r="G13" s="505"/>
      <c r="H13" s="505"/>
      <c r="I13" s="505"/>
      <c r="J13" s="23" t="s">
        <v>5</v>
      </c>
      <c r="K13" s="24" t="s">
        <v>8</v>
      </c>
      <c r="L13" s="550"/>
      <c r="M13" s="505"/>
      <c r="N13" s="23" t="s">
        <v>5</v>
      </c>
      <c r="O13" s="24" t="s">
        <v>8</v>
      </c>
      <c r="P13" s="530"/>
      <c r="Q13" s="533"/>
      <c r="R13" s="542"/>
      <c r="S13" s="539"/>
      <c r="T13" s="535"/>
      <c r="U13" s="535"/>
      <c r="V13" s="535"/>
      <c r="W13" s="535"/>
      <c r="X13" s="535"/>
      <c r="Y13" s="528"/>
    </row>
    <row r="14" spans="1:76" ht="16.5" customHeight="1" thickBot="1">
      <c r="A14" s="559" t="s">
        <v>45</v>
      </c>
      <c r="B14" s="560"/>
      <c r="C14" s="560"/>
      <c r="D14" s="560"/>
      <c r="E14" s="560"/>
      <c r="F14" s="560"/>
      <c r="G14" s="560"/>
      <c r="H14" s="560"/>
      <c r="I14" s="560"/>
      <c r="J14" s="560"/>
      <c r="K14" s="560"/>
      <c r="L14" s="560"/>
      <c r="M14" s="560"/>
      <c r="N14" s="560"/>
      <c r="O14" s="560"/>
      <c r="P14" s="560"/>
      <c r="Q14" s="560"/>
      <c r="R14" s="560"/>
      <c r="S14" s="560"/>
      <c r="T14" s="560"/>
      <c r="U14" s="560"/>
      <c r="V14" s="560"/>
      <c r="W14" s="560"/>
      <c r="X14" s="561"/>
      <c r="Y14" s="528"/>
    </row>
    <row r="15" spans="1:76" s="5" customFormat="1" ht="27" customHeight="1" thickBot="1">
      <c r="A15" s="25" t="s">
        <v>38</v>
      </c>
      <c r="B15" s="517" t="s">
        <v>181</v>
      </c>
      <c r="C15" s="518"/>
      <c r="D15" s="518"/>
      <c r="E15" s="518"/>
      <c r="F15" s="518"/>
      <c r="G15" s="518"/>
      <c r="H15" s="518"/>
      <c r="I15" s="518"/>
      <c r="J15" s="518"/>
      <c r="K15" s="518"/>
      <c r="L15" s="518"/>
      <c r="M15" s="518"/>
      <c r="N15" s="518"/>
      <c r="O15" s="518"/>
      <c r="P15" s="518"/>
      <c r="Q15" s="518"/>
      <c r="R15" s="518"/>
      <c r="S15" s="518"/>
      <c r="T15" s="518"/>
      <c r="U15" s="518"/>
      <c r="V15" s="518"/>
      <c r="W15" s="518"/>
      <c r="X15" s="519"/>
      <c r="Y15" s="528"/>
    </row>
    <row r="16" spans="1:76" s="5" customFormat="1" ht="15.75" customHeight="1" thickBot="1">
      <c r="A16" s="256" t="s">
        <v>38</v>
      </c>
      <c r="B16" s="26" t="s">
        <v>38</v>
      </c>
      <c r="C16" s="566" t="s">
        <v>46</v>
      </c>
      <c r="D16" s="566"/>
      <c r="E16" s="566"/>
      <c r="F16" s="566"/>
      <c r="G16" s="566"/>
      <c r="H16" s="566"/>
      <c r="I16" s="566"/>
      <c r="J16" s="566"/>
      <c r="K16" s="566"/>
      <c r="L16" s="566"/>
      <c r="M16" s="566"/>
      <c r="N16" s="566"/>
      <c r="O16" s="566"/>
      <c r="P16" s="566"/>
      <c r="Q16" s="566"/>
      <c r="R16" s="566"/>
      <c r="S16" s="566"/>
      <c r="T16" s="566"/>
      <c r="U16" s="566"/>
      <c r="V16" s="566"/>
      <c r="W16" s="566"/>
      <c r="X16" s="567"/>
      <c r="Y16" s="528"/>
    </row>
    <row r="17" spans="1:25" s="5" customFormat="1" ht="12.75" customHeight="1">
      <c r="A17" s="293" t="s">
        <v>38</v>
      </c>
      <c r="B17" s="295" t="s">
        <v>38</v>
      </c>
      <c r="C17" s="511" t="s">
        <v>38</v>
      </c>
      <c r="D17" s="565" t="s">
        <v>331</v>
      </c>
      <c r="E17" s="513" t="s">
        <v>68</v>
      </c>
      <c r="F17" s="455" t="s">
        <v>131</v>
      </c>
      <c r="G17" s="465" t="s">
        <v>132</v>
      </c>
      <c r="H17" s="51" t="s">
        <v>21</v>
      </c>
      <c r="I17" s="55">
        <f>I18</f>
        <v>11.6</v>
      </c>
      <c r="J17" s="56">
        <f t="shared" ref="J17:R17" si="0">J18</f>
        <v>11.6</v>
      </c>
      <c r="K17" s="56">
        <f t="shared" si="0"/>
        <v>0</v>
      </c>
      <c r="L17" s="57">
        <f t="shared" si="0"/>
        <v>0</v>
      </c>
      <c r="M17" s="55">
        <f>M18</f>
        <v>26.5</v>
      </c>
      <c r="N17" s="56">
        <f t="shared" si="0"/>
        <v>26.5</v>
      </c>
      <c r="O17" s="56">
        <f t="shared" si="0"/>
        <v>0</v>
      </c>
      <c r="P17" s="57">
        <f t="shared" si="0"/>
        <v>0</v>
      </c>
      <c r="Q17" s="58">
        <f t="shared" si="0"/>
        <v>18</v>
      </c>
      <c r="R17" s="58">
        <f t="shared" si="0"/>
        <v>18</v>
      </c>
      <c r="S17" s="500" t="s">
        <v>183</v>
      </c>
      <c r="T17" s="311" t="s">
        <v>104</v>
      </c>
      <c r="U17" s="311">
        <v>6</v>
      </c>
      <c r="V17" s="311">
        <v>6</v>
      </c>
      <c r="W17" s="311">
        <v>6</v>
      </c>
      <c r="X17" s="311">
        <v>6</v>
      </c>
      <c r="Y17" s="528"/>
    </row>
    <row r="18" spans="1:25" s="5" customFormat="1" ht="34.5" customHeight="1">
      <c r="A18" s="309"/>
      <c r="B18" s="310"/>
      <c r="C18" s="378"/>
      <c r="D18" s="390"/>
      <c r="E18" s="514"/>
      <c r="F18" s="456"/>
      <c r="G18" s="466"/>
      <c r="H18" s="59" t="s">
        <v>39</v>
      </c>
      <c r="I18" s="139">
        <v>11.6</v>
      </c>
      <c r="J18" s="140">
        <v>11.6</v>
      </c>
      <c r="K18" s="140">
        <v>0</v>
      </c>
      <c r="L18" s="141">
        <v>0</v>
      </c>
      <c r="M18" s="139">
        <v>26.5</v>
      </c>
      <c r="N18" s="140">
        <v>26.5</v>
      </c>
      <c r="O18" s="140">
        <v>0</v>
      </c>
      <c r="P18" s="141">
        <v>0</v>
      </c>
      <c r="Q18" s="60">
        <v>18</v>
      </c>
      <c r="R18" s="60">
        <v>18</v>
      </c>
      <c r="S18" s="501"/>
      <c r="T18" s="481"/>
      <c r="U18" s="481"/>
      <c r="V18" s="481"/>
      <c r="W18" s="481"/>
      <c r="X18" s="481"/>
      <c r="Y18" s="528"/>
    </row>
    <row r="19" spans="1:25" s="5" customFormat="1" ht="12.75">
      <c r="A19" s="309"/>
      <c r="B19" s="310"/>
      <c r="C19" s="437" t="s">
        <v>40</v>
      </c>
      <c r="D19" s="499" t="s">
        <v>47</v>
      </c>
      <c r="E19" s="514"/>
      <c r="F19" s="456"/>
      <c r="G19" s="466"/>
      <c r="H19" s="61" t="s">
        <v>21</v>
      </c>
      <c r="I19" s="159">
        <f t="shared" ref="I19:R19" si="1">I20</f>
        <v>18.7</v>
      </c>
      <c r="J19" s="160">
        <f t="shared" si="1"/>
        <v>18.7</v>
      </c>
      <c r="K19" s="160">
        <f t="shared" si="1"/>
        <v>0</v>
      </c>
      <c r="L19" s="161">
        <f t="shared" si="1"/>
        <v>0</v>
      </c>
      <c r="M19" s="159">
        <f t="shared" si="1"/>
        <v>30</v>
      </c>
      <c r="N19" s="160">
        <f t="shared" si="1"/>
        <v>30</v>
      </c>
      <c r="O19" s="160">
        <f t="shared" si="1"/>
        <v>0</v>
      </c>
      <c r="P19" s="161">
        <f t="shared" si="1"/>
        <v>0</v>
      </c>
      <c r="Q19" s="63">
        <f t="shared" si="1"/>
        <v>30</v>
      </c>
      <c r="R19" s="63">
        <f t="shared" si="1"/>
        <v>30</v>
      </c>
      <c r="S19" s="501"/>
      <c r="T19" s="481"/>
      <c r="U19" s="481"/>
      <c r="V19" s="481"/>
      <c r="W19" s="481"/>
      <c r="X19" s="481"/>
      <c r="Y19" s="528"/>
    </row>
    <row r="20" spans="1:25" s="5" customFormat="1" ht="16.5" customHeight="1">
      <c r="A20" s="309"/>
      <c r="B20" s="310"/>
      <c r="C20" s="437"/>
      <c r="D20" s="499"/>
      <c r="E20" s="514"/>
      <c r="F20" s="456"/>
      <c r="G20" s="466"/>
      <c r="H20" s="64" t="s">
        <v>113</v>
      </c>
      <c r="I20" s="142">
        <v>18.7</v>
      </c>
      <c r="J20" s="143">
        <v>18.7</v>
      </c>
      <c r="K20" s="143">
        <v>0</v>
      </c>
      <c r="L20" s="144">
        <v>0</v>
      </c>
      <c r="M20" s="142">
        <v>30</v>
      </c>
      <c r="N20" s="143">
        <v>30</v>
      </c>
      <c r="O20" s="143">
        <v>0</v>
      </c>
      <c r="P20" s="144">
        <v>0</v>
      </c>
      <c r="Q20" s="68">
        <v>30</v>
      </c>
      <c r="R20" s="68">
        <v>30</v>
      </c>
      <c r="S20" s="501"/>
      <c r="T20" s="481"/>
      <c r="U20" s="481"/>
      <c r="V20" s="481"/>
      <c r="W20" s="481"/>
      <c r="X20" s="481"/>
      <c r="Y20" s="528"/>
    </row>
    <row r="21" spans="1:25" s="5" customFormat="1" ht="12.75">
      <c r="A21" s="309"/>
      <c r="B21" s="310"/>
      <c r="C21" s="437" t="s">
        <v>41</v>
      </c>
      <c r="D21" s="499" t="s">
        <v>48</v>
      </c>
      <c r="E21" s="514"/>
      <c r="F21" s="456"/>
      <c r="G21" s="466"/>
      <c r="H21" s="61" t="s">
        <v>21</v>
      </c>
      <c r="I21" s="159">
        <f t="shared" ref="I21:R27" si="2">I22</f>
        <v>0.7</v>
      </c>
      <c r="J21" s="160">
        <f t="shared" si="2"/>
        <v>0.7</v>
      </c>
      <c r="K21" s="160">
        <f t="shared" si="2"/>
        <v>0</v>
      </c>
      <c r="L21" s="161">
        <f t="shared" si="2"/>
        <v>0</v>
      </c>
      <c r="M21" s="159">
        <f t="shared" si="2"/>
        <v>1.2</v>
      </c>
      <c r="N21" s="160">
        <f t="shared" si="2"/>
        <v>1.2</v>
      </c>
      <c r="O21" s="160">
        <f t="shared" si="2"/>
        <v>0</v>
      </c>
      <c r="P21" s="161">
        <f t="shared" si="2"/>
        <v>0</v>
      </c>
      <c r="Q21" s="63">
        <f t="shared" si="2"/>
        <v>1.2</v>
      </c>
      <c r="R21" s="63">
        <f t="shared" si="2"/>
        <v>1.2</v>
      </c>
      <c r="S21" s="501"/>
      <c r="T21" s="481"/>
      <c r="U21" s="481"/>
      <c r="V21" s="481"/>
      <c r="W21" s="481"/>
      <c r="X21" s="481"/>
      <c r="Y21" s="528"/>
    </row>
    <row r="22" spans="1:25" s="5" customFormat="1" ht="14.25" customHeight="1">
      <c r="A22" s="309"/>
      <c r="B22" s="310"/>
      <c r="C22" s="378"/>
      <c r="D22" s="390"/>
      <c r="E22" s="514"/>
      <c r="F22" s="456"/>
      <c r="G22" s="466"/>
      <c r="H22" s="59" t="s">
        <v>113</v>
      </c>
      <c r="I22" s="139">
        <v>0.7</v>
      </c>
      <c r="J22" s="140">
        <v>0.7</v>
      </c>
      <c r="K22" s="140">
        <v>0</v>
      </c>
      <c r="L22" s="141">
        <v>0</v>
      </c>
      <c r="M22" s="139">
        <v>1.2</v>
      </c>
      <c r="N22" s="140">
        <v>1.2</v>
      </c>
      <c r="O22" s="140">
        <v>0</v>
      </c>
      <c r="P22" s="141">
        <v>0</v>
      </c>
      <c r="Q22" s="60">
        <v>1.2</v>
      </c>
      <c r="R22" s="60">
        <v>1.2</v>
      </c>
      <c r="S22" s="501"/>
      <c r="T22" s="481"/>
      <c r="U22" s="481"/>
      <c r="V22" s="481"/>
      <c r="W22" s="481"/>
      <c r="X22" s="481"/>
      <c r="Y22" s="528"/>
    </row>
    <row r="23" spans="1:25" s="5" customFormat="1" ht="14.25" customHeight="1">
      <c r="A23" s="309"/>
      <c r="B23" s="310"/>
      <c r="C23" s="437" t="s">
        <v>42</v>
      </c>
      <c r="D23" s="499" t="s">
        <v>301</v>
      </c>
      <c r="E23" s="514"/>
      <c r="F23" s="456"/>
      <c r="G23" s="466"/>
      <c r="H23" s="61" t="s">
        <v>21</v>
      </c>
      <c r="I23" s="159">
        <f t="shared" si="2"/>
        <v>20</v>
      </c>
      <c r="J23" s="160">
        <f t="shared" si="2"/>
        <v>20</v>
      </c>
      <c r="K23" s="160">
        <f t="shared" si="2"/>
        <v>0</v>
      </c>
      <c r="L23" s="161">
        <f t="shared" si="2"/>
        <v>0</v>
      </c>
      <c r="M23" s="159">
        <f t="shared" si="2"/>
        <v>50</v>
      </c>
      <c r="N23" s="160">
        <f t="shared" si="2"/>
        <v>50</v>
      </c>
      <c r="O23" s="160">
        <f t="shared" si="2"/>
        <v>0</v>
      </c>
      <c r="P23" s="161">
        <f t="shared" si="2"/>
        <v>0</v>
      </c>
      <c r="Q23" s="63">
        <f t="shared" si="2"/>
        <v>50</v>
      </c>
      <c r="R23" s="63">
        <f t="shared" si="2"/>
        <v>50</v>
      </c>
      <c r="S23" s="501"/>
      <c r="T23" s="481"/>
      <c r="U23" s="481"/>
      <c r="V23" s="481"/>
      <c r="W23" s="481"/>
      <c r="X23" s="481"/>
      <c r="Y23" s="528"/>
    </row>
    <row r="24" spans="1:25" s="5" customFormat="1" ht="14.25" customHeight="1" thickBot="1">
      <c r="A24" s="309"/>
      <c r="B24" s="310"/>
      <c r="C24" s="378"/>
      <c r="D24" s="390"/>
      <c r="E24" s="514"/>
      <c r="F24" s="456"/>
      <c r="G24" s="466"/>
      <c r="H24" s="59" t="s">
        <v>39</v>
      </c>
      <c r="I24" s="139">
        <v>20</v>
      </c>
      <c r="J24" s="140">
        <v>20</v>
      </c>
      <c r="K24" s="140">
        <v>0</v>
      </c>
      <c r="L24" s="141">
        <v>0</v>
      </c>
      <c r="M24" s="139">
        <v>50</v>
      </c>
      <c r="N24" s="140">
        <v>50</v>
      </c>
      <c r="O24" s="140">
        <v>0</v>
      </c>
      <c r="P24" s="141">
        <v>0</v>
      </c>
      <c r="Q24" s="60">
        <v>50</v>
      </c>
      <c r="R24" s="60">
        <v>50</v>
      </c>
      <c r="S24" s="409"/>
      <c r="T24" s="481"/>
      <c r="U24" s="312"/>
      <c r="V24" s="312"/>
      <c r="W24" s="312"/>
      <c r="X24" s="312"/>
      <c r="Y24" s="528"/>
    </row>
    <row r="25" spans="1:25" s="5" customFormat="1" ht="12.75">
      <c r="A25" s="309"/>
      <c r="B25" s="310"/>
      <c r="C25" s="437" t="s">
        <v>44</v>
      </c>
      <c r="D25" s="499" t="s">
        <v>300</v>
      </c>
      <c r="E25" s="514"/>
      <c r="F25" s="456"/>
      <c r="G25" s="466"/>
      <c r="H25" s="61" t="s">
        <v>21</v>
      </c>
      <c r="I25" s="159">
        <f t="shared" si="2"/>
        <v>0</v>
      </c>
      <c r="J25" s="160">
        <f t="shared" si="2"/>
        <v>0</v>
      </c>
      <c r="K25" s="160">
        <f t="shared" si="2"/>
        <v>0</v>
      </c>
      <c r="L25" s="161">
        <f t="shared" si="2"/>
        <v>0</v>
      </c>
      <c r="M25" s="159">
        <f t="shared" si="2"/>
        <v>108.9</v>
      </c>
      <c r="N25" s="160">
        <f t="shared" si="2"/>
        <v>108.9</v>
      </c>
      <c r="O25" s="160">
        <f t="shared" si="2"/>
        <v>0</v>
      </c>
      <c r="P25" s="161">
        <f t="shared" si="2"/>
        <v>0</v>
      </c>
      <c r="Q25" s="63">
        <f t="shared" si="2"/>
        <v>108.9</v>
      </c>
      <c r="R25" s="63">
        <f t="shared" si="2"/>
        <v>108.9</v>
      </c>
      <c r="S25" s="500" t="s">
        <v>298</v>
      </c>
      <c r="T25" s="481"/>
      <c r="U25" s="311">
        <v>17</v>
      </c>
      <c r="V25" s="311">
        <v>17</v>
      </c>
      <c r="W25" s="311">
        <v>17</v>
      </c>
      <c r="X25" s="311">
        <v>17</v>
      </c>
      <c r="Y25" s="528"/>
    </row>
    <row r="26" spans="1:25" s="5" customFormat="1" ht="15" customHeight="1">
      <c r="A26" s="309"/>
      <c r="B26" s="310"/>
      <c r="C26" s="378"/>
      <c r="D26" s="390"/>
      <c r="E26" s="514"/>
      <c r="F26" s="456"/>
      <c r="G26" s="466"/>
      <c r="H26" s="59" t="s">
        <v>113</v>
      </c>
      <c r="I26" s="139">
        <v>0</v>
      </c>
      <c r="J26" s="140">
        <v>0</v>
      </c>
      <c r="K26" s="140">
        <v>0</v>
      </c>
      <c r="L26" s="141">
        <v>0</v>
      </c>
      <c r="M26" s="139">
        <v>108.9</v>
      </c>
      <c r="N26" s="140">
        <v>108.9</v>
      </c>
      <c r="O26" s="140">
        <v>0</v>
      </c>
      <c r="P26" s="141">
        <v>0</v>
      </c>
      <c r="Q26" s="60">
        <v>108.9</v>
      </c>
      <c r="R26" s="60">
        <v>108.9</v>
      </c>
      <c r="S26" s="501"/>
      <c r="T26" s="481"/>
      <c r="U26" s="481"/>
      <c r="V26" s="481"/>
      <c r="W26" s="481"/>
      <c r="X26" s="481"/>
      <c r="Y26" s="528"/>
    </row>
    <row r="27" spans="1:25" s="5" customFormat="1" ht="12.75">
      <c r="A27" s="309"/>
      <c r="B27" s="310"/>
      <c r="C27" s="437" t="s">
        <v>43</v>
      </c>
      <c r="D27" s="499" t="s">
        <v>299</v>
      </c>
      <c r="E27" s="514"/>
      <c r="F27" s="456"/>
      <c r="G27" s="466"/>
      <c r="H27" s="61" t="s">
        <v>21</v>
      </c>
      <c r="I27" s="159">
        <f t="shared" si="2"/>
        <v>0</v>
      </c>
      <c r="J27" s="160">
        <f t="shared" si="2"/>
        <v>0</v>
      </c>
      <c r="K27" s="160">
        <f t="shared" si="2"/>
        <v>0</v>
      </c>
      <c r="L27" s="161">
        <f t="shared" si="2"/>
        <v>0</v>
      </c>
      <c r="M27" s="159">
        <f t="shared" si="2"/>
        <v>2.2000000000000002</v>
      </c>
      <c r="N27" s="160">
        <f t="shared" si="2"/>
        <v>2.2000000000000002</v>
      </c>
      <c r="O27" s="160">
        <f t="shared" si="2"/>
        <v>2.2000000000000002</v>
      </c>
      <c r="P27" s="161">
        <f t="shared" si="2"/>
        <v>0</v>
      </c>
      <c r="Q27" s="63">
        <f t="shared" si="2"/>
        <v>2.2000000000000002</v>
      </c>
      <c r="R27" s="63">
        <f t="shared" si="2"/>
        <v>2.2000000000000002</v>
      </c>
      <c r="S27" s="501"/>
      <c r="T27" s="481"/>
      <c r="U27" s="481"/>
      <c r="V27" s="481"/>
      <c r="W27" s="481"/>
      <c r="X27" s="481"/>
      <c r="Y27" s="528"/>
    </row>
    <row r="28" spans="1:25" s="5" customFormat="1" ht="15" customHeight="1" thickBot="1">
      <c r="A28" s="294"/>
      <c r="B28" s="296"/>
      <c r="C28" s="378"/>
      <c r="D28" s="390"/>
      <c r="E28" s="515"/>
      <c r="F28" s="457"/>
      <c r="G28" s="467"/>
      <c r="H28" s="59" t="s">
        <v>113</v>
      </c>
      <c r="I28" s="139">
        <v>0</v>
      </c>
      <c r="J28" s="140">
        <v>0</v>
      </c>
      <c r="K28" s="140">
        <v>0</v>
      </c>
      <c r="L28" s="141">
        <v>0</v>
      </c>
      <c r="M28" s="139">
        <v>2.2000000000000002</v>
      </c>
      <c r="N28" s="140">
        <v>2.2000000000000002</v>
      </c>
      <c r="O28" s="140">
        <v>2.2000000000000002</v>
      </c>
      <c r="P28" s="141">
        <v>0</v>
      </c>
      <c r="Q28" s="60">
        <v>2.2000000000000002</v>
      </c>
      <c r="R28" s="60">
        <v>2.2000000000000002</v>
      </c>
      <c r="S28" s="409"/>
      <c r="T28" s="312"/>
      <c r="U28" s="312"/>
      <c r="V28" s="312"/>
      <c r="W28" s="312"/>
      <c r="X28" s="312"/>
      <c r="Y28" s="528"/>
    </row>
    <row r="29" spans="1:25" s="5" customFormat="1" ht="14.25" customHeight="1" thickBot="1">
      <c r="A29" s="256" t="s">
        <v>38</v>
      </c>
      <c r="B29" s="27" t="s">
        <v>38</v>
      </c>
      <c r="C29" s="431" t="s">
        <v>18</v>
      </c>
      <c r="D29" s="431"/>
      <c r="E29" s="431"/>
      <c r="F29" s="431"/>
      <c r="G29" s="432"/>
      <c r="H29" s="262"/>
      <c r="I29" s="28">
        <f t="shared" ref="I29:R29" si="3">I17+I19+I27+I21+I25+I23</f>
        <v>51</v>
      </c>
      <c r="J29" s="29">
        <f t="shared" si="3"/>
        <v>51</v>
      </c>
      <c r="K29" s="29">
        <f t="shared" si="3"/>
        <v>0</v>
      </c>
      <c r="L29" s="30">
        <f t="shared" si="3"/>
        <v>0</v>
      </c>
      <c r="M29" s="28">
        <f t="shared" si="3"/>
        <v>218.8</v>
      </c>
      <c r="N29" s="29">
        <f t="shared" si="3"/>
        <v>218.8</v>
      </c>
      <c r="O29" s="29">
        <f t="shared" si="3"/>
        <v>2.2000000000000002</v>
      </c>
      <c r="P29" s="30">
        <f t="shared" si="3"/>
        <v>0</v>
      </c>
      <c r="Q29" s="238">
        <f t="shared" si="3"/>
        <v>210.3</v>
      </c>
      <c r="R29" s="238">
        <f t="shared" si="3"/>
        <v>210.3</v>
      </c>
      <c r="S29" s="354"/>
      <c r="T29" s="371"/>
      <c r="U29" s="371"/>
      <c r="V29" s="371"/>
      <c r="W29" s="371"/>
      <c r="X29" s="371"/>
      <c r="Y29" s="528"/>
    </row>
    <row r="30" spans="1:25" s="5" customFormat="1" ht="14.25" customHeight="1" thickBot="1">
      <c r="A30" s="256" t="s">
        <v>38</v>
      </c>
      <c r="B30" s="252" t="s">
        <v>40</v>
      </c>
      <c r="C30" s="359" t="s">
        <v>49</v>
      </c>
      <c r="D30" s="359"/>
      <c r="E30" s="359"/>
      <c r="F30" s="359"/>
      <c r="G30" s="359"/>
      <c r="H30" s="359"/>
      <c r="I30" s="359"/>
      <c r="J30" s="359"/>
      <c r="K30" s="359"/>
      <c r="L30" s="359"/>
      <c r="M30" s="359"/>
      <c r="N30" s="359"/>
      <c r="O30" s="359"/>
      <c r="P30" s="359"/>
      <c r="Q30" s="359"/>
      <c r="R30" s="359"/>
      <c r="S30" s="359"/>
      <c r="T30" s="359"/>
      <c r="U30" s="359"/>
      <c r="V30" s="359"/>
      <c r="W30" s="359"/>
      <c r="X30" s="359"/>
      <c r="Y30" s="528"/>
    </row>
    <row r="31" spans="1:25" s="5" customFormat="1" ht="14.25" customHeight="1">
      <c r="A31" s="293" t="s">
        <v>38</v>
      </c>
      <c r="B31" s="295" t="s">
        <v>40</v>
      </c>
      <c r="C31" s="511" t="s">
        <v>38</v>
      </c>
      <c r="D31" s="435" t="s">
        <v>184</v>
      </c>
      <c r="E31" s="513" t="s">
        <v>68</v>
      </c>
      <c r="F31" s="455" t="s">
        <v>131</v>
      </c>
      <c r="G31" s="465" t="s">
        <v>132</v>
      </c>
      <c r="H31" s="51" t="s">
        <v>21</v>
      </c>
      <c r="I31" s="55">
        <f t="shared" ref="I31:R31" si="4">I32</f>
        <v>45.8</v>
      </c>
      <c r="J31" s="56">
        <f t="shared" si="4"/>
        <v>45.8</v>
      </c>
      <c r="K31" s="56">
        <f t="shared" si="4"/>
        <v>0</v>
      </c>
      <c r="L31" s="57">
        <f t="shared" si="4"/>
        <v>0</v>
      </c>
      <c r="M31" s="55">
        <f t="shared" si="4"/>
        <v>45.1</v>
      </c>
      <c r="N31" s="56">
        <f t="shared" si="4"/>
        <v>45.1</v>
      </c>
      <c r="O31" s="56">
        <f t="shared" si="4"/>
        <v>0</v>
      </c>
      <c r="P31" s="57">
        <f t="shared" si="4"/>
        <v>0</v>
      </c>
      <c r="Q31" s="58">
        <f t="shared" si="4"/>
        <v>45.8</v>
      </c>
      <c r="R31" s="58">
        <f t="shared" si="4"/>
        <v>45.8</v>
      </c>
      <c r="S31" s="470" t="s">
        <v>125</v>
      </c>
      <c r="T31" s="291" t="s">
        <v>105</v>
      </c>
      <c r="U31" s="291" t="s">
        <v>164</v>
      </c>
      <c r="V31" s="291" t="s">
        <v>164</v>
      </c>
      <c r="W31" s="291" t="s">
        <v>164</v>
      </c>
      <c r="X31" s="291" t="s">
        <v>164</v>
      </c>
      <c r="Y31" s="528"/>
    </row>
    <row r="32" spans="1:25" s="5" customFormat="1" ht="22.5" customHeight="1">
      <c r="A32" s="309"/>
      <c r="B32" s="310"/>
      <c r="C32" s="437"/>
      <c r="D32" s="429"/>
      <c r="E32" s="514"/>
      <c r="F32" s="456"/>
      <c r="G32" s="466"/>
      <c r="H32" s="194" t="s">
        <v>113</v>
      </c>
      <c r="I32" s="188">
        <v>45.8</v>
      </c>
      <c r="J32" s="186">
        <v>45.8</v>
      </c>
      <c r="K32" s="186">
        <v>0</v>
      </c>
      <c r="L32" s="187">
        <v>0</v>
      </c>
      <c r="M32" s="188">
        <v>45.1</v>
      </c>
      <c r="N32" s="186">
        <v>45.1</v>
      </c>
      <c r="O32" s="186">
        <v>0</v>
      </c>
      <c r="P32" s="187">
        <v>0</v>
      </c>
      <c r="Q32" s="194">
        <v>45.8</v>
      </c>
      <c r="R32" s="194">
        <v>45.8</v>
      </c>
      <c r="S32" s="508"/>
      <c r="T32" s="439"/>
      <c r="U32" s="439"/>
      <c r="V32" s="439"/>
      <c r="W32" s="439"/>
      <c r="X32" s="439"/>
      <c r="Y32" s="528"/>
    </row>
    <row r="33" spans="1:25" s="5" customFormat="1" ht="13.5" customHeight="1">
      <c r="A33" s="309"/>
      <c r="B33" s="310"/>
      <c r="C33" s="437" t="s">
        <v>40</v>
      </c>
      <c r="D33" s="429" t="s">
        <v>102</v>
      </c>
      <c r="E33" s="514"/>
      <c r="F33" s="456"/>
      <c r="G33" s="466"/>
      <c r="H33" s="61" t="s">
        <v>21</v>
      </c>
      <c r="I33" s="159">
        <f t="shared" ref="I33:R33" si="5">I34</f>
        <v>2.2999999999999998</v>
      </c>
      <c r="J33" s="160">
        <f t="shared" si="5"/>
        <v>2.2999999999999998</v>
      </c>
      <c r="K33" s="160">
        <f t="shared" si="5"/>
        <v>0</v>
      </c>
      <c r="L33" s="161">
        <f t="shared" si="5"/>
        <v>0</v>
      </c>
      <c r="M33" s="159">
        <f t="shared" si="5"/>
        <v>2.2999999999999998</v>
      </c>
      <c r="N33" s="160">
        <f t="shared" si="5"/>
        <v>2.2999999999999998</v>
      </c>
      <c r="O33" s="160">
        <f t="shared" si="5"/>
        <v>2.2000000000000002</v>
      </c>
      <c r="P33" s="161">
        <f t="shared" si="5"/>
        <v>0</v>
      </c>
      <c r="Q33" s="63">
        <f t="shared" si="5"/>
        <v>2.2999999999999998</v>
      </c>
      <c r="R33" s="63">
        <f t="shared" si="5"/>
        <v>2.2999999999999998</v>
      </c>
      <c r="S33" s="508"/>
      <c r="T33" s="439"/>
      <c r="U33" s="439"/>
      <c r="V33" s="439"/>
      <c r="W33" s="439"/>
      <c r="X33" s="439"/>
      <c r="Y33" s="528"/>
    </row>
    <row r="34" spans="1:25" s="5" customFormat="1" ht="19.5" customHeight="1">
      <c r="A34" s="309"/>
      <c r="B34" s="310"/>
      <c r="C34" s="437"/>
      <c r="D34" s="429"/>
      <c r="E34" s="514"/>
      <c r="F34" s="456"/>
      <c r="G34" s="466"/>
      <c r="H34" s="194" t="s">
        <v>113</v>
      </c>
      <c r="I34" s="188">
        <v>2.2999999999999998</v>
      </c>
      <c r="J34" s="186">
        <v>2.2999999999999998</v>
      </c>
      <c r="K34" s="186">
        <v>0</v>
      </c>
      <c r="L34" s="187">
        <v>0</v>
      </c>
      <c r="M34" s="188">
        <v>2.2999999999999998</v>
      </c>
      <c r="N34" s="186">
        <v>2.2999999999999998</v>
      </c>
      <c r="O34" s="186">
        <v>2.2000000000000002</v>
      </c>
      <c r="P34" s="187">
        <v>0</v>
      </c>
      <c r="Q34" s="194">
        <v>2.2999999999999998</v>
      </c>
      <c r="R34" s="194">
        <v>2.2999999999999998</v>
      </c>
      <c r="S34" s="508"/>
      <c r="T34" s="439"/>
      <c r="U34" s="439"/>
      <c r="V34" s="439"/>
      <c r="W34" s="439"/>
      <c r="X34" s="439"/>
      <c r="Y34" s="528"/>
    </row>
    <row r="35" spans="1:25" s="5" customFormat="1" ht="12.75">
      <c r="A35" s="309"/>
      <c r="B35" s="310"/>
      <c r="C35" s="437" t="s">
        <v>41</v>
      </c>
      <c r="D35" s="377" t="s">
        <v>50</v>
      </c>
      <c r="E35" s="514"/>
      <c r="F35" s="456"/>
      <c r="G35" s="466"/>
      <c r="H35" s="61" t="s">
        <v>21</v>
      </c>
      <c r="I35" s="62">
        <f t="shared" ref="I35:R37" si="6">I36</f>
        <v>9.1999999999999993</v>
      </c>
      <c r="J35" s="162">
        <f t="shared" si="6"/>
        <v>9.1999999999999993</v>
      </c>
      <c r="K35" s="162">
        <f t="shared" si="6"/>
        <v>0</v>
      </c>
      <c r="L35" s="163">
        <f t="shared" si="6"/>
        <v>0</v>
      </c>
      <c r="M35" s="62">
        <f t="shared" si="6"/>
        <v>9.1</v>
      </c>
      <c r="N35" s="162">
        <f t="shared" si="6"/>
        <v>9.1</v>
      </c>
      <c r="O35" s="162">
        <f t="shared" si="6"/>
        <v>0</v>
      </c>
      <c r="P35" s="163">
        <f t="shared" si="6"/>
        <v>0</v>
      </c>
      <c r="Q35" s="62" t="str">
        <f t="shared" si="6"/>
        <v>9,2</v>
      </c>
      <c r="R35" s="63" t="str">
        <f t="shared" si="6"/>
        <v>9,2</v>
      </c>
      <c r="S35" s="508"/>
      <c r="T35" s="439"/>
      <c r="U35" s="439"/>
      <c r="V35" s="439"/>
      <c r="W35" s="439"/>
      <c r="X35" s="439"/>
      <c r="Y35" s="528"/>
    </row>
    <row r="36" spans="1:25" s="5" customFormat="1" ht="18.75" customHeight="1" thickBot="1">
      <c r="A36" s="309"/>
      <c r="B36" s="310"/>
      <c r="C36" s="378"/>
      <c r="D36" s="510"/>
      <c r="E36" s="514"/>
      <c r="F36" s="456"/>
      <c r="G36" s="466"/>
      <c r="H36" s="70" t="s">
        <v>39</v>
      </c>
      <c r="I36" s="137">
        <v>9.1999999999999993</v>
      </c>
      <c r="J36" s="134">
        <v>9.1999999999999993</v>
      </c>
      <c r="K36" s="134">
        <v>0</v>
      </c>
      <c r="L36" s="135">
        <v>0</v>
      </c>
      <c r="M36" s="137">
        <v>9.1</v>
      </c>
      <c r="N36" s="134">
        <v>9.1</v>
      </c>
      <c r="O36" s="134">
        <v>0</v>
      </c>
      <c r="P36" s="135">
        <v>0</v>
      </c>
      <c r="Q36" s="70" t="s">
        <v>246</v>
      </c>
      <c r="R36" s="246" t="s">
        <v>246</v>
      </c>
      <c r="S36" s="508"/>
      <c r="T36" s="439"/>
      <c r="U36" s="439"/>
      <c r="V36" s="439"/>
      <c r="W36" s="439"/>
      <c r="X36" s="439"/>
      <c r="Y36" s="528"/>
    </row>
    <row r="37" spans="1:25" s="5" customFormat="1" ht="12.75">
      <c r="A37" s="309"/>
      <c r="B37" s="310"/>
      <c r="C37" s="437" t="s">
        <v>42</v>
      </c>
      <c r="D37" s="377" t="s">
        <v>286</v>
      </c>
      <c r="E37" s="514"/>
      <c r="F37" s="456"/>
      <c r="G37" s="466"/>
      <c r="H37" s="61" t="s">
        <v>21</v>
      </c>
      <c r="I37" s="62">
        <f t="shared" si="6"/>
        <v>0.1</v>
      </c>
      <c r="J37" s="162">
        <f t="shared" si="6"/>
        <v>0.1</v>
      </c>
      <c r="K37" s="162">
        <f t="shared" si="6"/>
        <v>0</v>
      </c>
      <c r="L37" s="163">
        <f t="shared" si="6"/>
        <v>0</v>
      </c>
      <c r="M37" s="62">
        <f t="shared" si="6"/>
        <v>0</v>
      </c>
      <c r="N37" s="162">
        <f t="shared" si="6"/>
        <v>0</v>
      </c>
      <c r="O37" s="162">
        <f t="shared" si="6"/>
        <v>0</v>
      </c>
      <c r="P37" s="163">
        <f t="shared" si="6"/>
        <v>0</v>
      </c>
      <c r="Q37" s="62" t="str">
        <f t="shared" si="6"/>
        <v>0,1</v>
      </c>
      <c r="R37" s="63" t="str">
        <f t="shared" si="6"/>
        <v>0,1</v>
      </c>
      <c r="S37" s="508"/>
      <c r="T37" s="439"/>
      <c r="U37" s="439"/>
      <c r="V37" s="439"/>
      <c r="W37" s="439"/>
      <c r="X37" s="439"/>
      <c r="Y37" s="528"/>
    </row>
    <row r="38" spans="1:25" s="5" customFormat="1" ht="18.75" customHeight="1" thickBot="1">
      <c r="A38" s="294"/>
      <c r="B38" s="296"/>
      <c r="C38" s="378"/>
      <c r="D38" s="510"/>
      <c r="E38" s="515"/>
      <c r="F38" s="457"/>
      <c r="G38" s="467"/>
      <c r="H38" s="70" t="s">
        <v>113</v>
      </c>
      <c r="I38" s="137">
        <v>0.1</v>
      </c>
      <c r="J38" s="134">
        <v>0.1</v>
      </c>
      <c r="K38" s="134">
        <v>0</v>
      </c>
      <c r="L38" s="135">
        <v>0</v>
      </c>
      <c r="M38" s="137">
        <v>0</v>
      </c>
      <c r="N38" s="134">
        <v>0</v>
      </c>
      <c r="O38" s="134">
        <v>0</v>
      </c>
      <c r="P38" s="135">
        <v>0</v>
      </c>
      <c r="Q38" s="70" t="s">
        <v>285</v>
      </c>
      <c r="R38" s="246" t="s">
        <v>285</v>
      </c>
      <c r="S38" s="509"/>
      <c r="T38" s="292"/>
      <c r="U38" s="292"/>
      <c r="V38" s="292"/>
      <c r="W38" s="292"/>
      <c r="X38" s="292"/>
      <c r="Y38" s="528"/>
    </row>
    <row r="39" spans="1:25" s="5" customFormat="1" ht="14.25" customHeight="1" thickBot="1">
      <c r="A39" s="256" t="s">
        <v>38</v>
      </c>
      <c r="B39" s="252" t="s">
        <v>40</v>
      </c>
      <c r="C39" s="512" t="s">
        <v>18</v>
      </c>
      <c r="D39" s="366"/>
      <c r="E39" s="366"/>
      <c r="F39" s="366"/>
      <c r="G39" s="458"/>
      <c r="H39" s="262"/>
      <c r="I39" s="28">
        <f t="shared" ref="I39:R39" si="7">I31+I33+I37+I35</f>
        <v>57.399999999999991</v>
      </c>
      <c r="J39" s="29">
        <f t="shared" si="7"/>
        <v>57.399999999999991</v>
      </c>
      <c r="K39" s="29">
        <f t="shared" si="7"/>
        <v>0</v>
      </c>
      <c r="L39" s="30">
        <f t="shared" si="7"/>
        <v>0</v>
      </c>
      <c r="M39" s="28">
        <f t="shared" si="7"/>
        <v>56.5</v>
      </c>
      <c r="N39" s="29">
        <f t="shared" si="7"/>
        <v>56.5</v>
      </c>
      <c r="O39" s="29">
        <f t="shared" si="7"/>
        <v>2.2000000000000002</v>
      </c>
      <c r="P39" s="30">
        <f t="shared" si="7"/>
        <v>0</v>
      </c>
      <c r="Q39" s="28">
        <f t="shared" si="7"/>
        <v>57.399999999999991</v>
      </c>
      <c r="R39" s="238">
        <f t="shared" si="7"/>
        <v>57.399999999999991</v>
      </c>
      <c r="S39" s="353"/>
      <c r="T39" s="353"/>
      <c r="U39" s="353"/>
      <c r="V39" s="353"/>
      <c r="W39" s="353"/>
      <c r="X39" s="354"/>
      <c r="Y39" s="528"/>
    </row>
    <row r="40" spans="1:25" s="5" customFormat="1" ht="14.25" customHeight="1" thickBot="1">
      <c r="A40" s="256" t="s">
        <v>38</v>
      </c>
      <c r="B40" s="252" t="s">
        <v>41</v>
      </c>
      <c r="C40" s="348" t="s">
        <v>51</v>
      </c>
      <c r="D40" s="348"/>
      <c r="E40" s="348"/>
      <c r="F40" s="348"/>
      <c r="G40" s="348"/>
      <c r="H40" s="348"/>
      <c r="I40" s="348"/>
      <c r="J40" s="348"/>
      <c r="K40" s="348"/>
      <c r="L40" s="348"/>
      <c r="M40" s="348"/>
      <c r="N40" s="348"/>
      <c r="O40" s="348"/>
      <c r="P40" s="348"/>
      <c r="Q40" s="348"/>
      <c r="R40" s="348"/>
      <c r="S40" s="348"/>
      <c r="T40" s="348"/>
      <c r="U40" s="348"/>
      <c r="V40" s="348"/>
      <c r="W40" s="348"/>
      <c r="X40" s="349"/>
      <c r="Y40" s="528"/>
    </row>
    <row r="41" spans="1:25" s="5" customFormat="1" ht="14.25" customHeight="1">
      <c r="A41" s="293" t="s">
        <v>38</v>
      </c>
      <c r="B41" s="295" t="s">
        <v>41</v>
      </c>
      <c r="C41" s="376" t="s">
        <v>38</v>
      </c>
      <c r="D41" s="372" t="s">
        <v>332</v>
      </c>
      <c r="E41" s="513" t="s">
        <v>68</v>
      </c>
      <c r="F41" s="455" t="s">
        <v>131</v>
      </c>
      <c r="G41" s="465" t="s">
        <v>132</v>
      </c>
      <c r="H41" s="280" t="s">
        <v>21</v>
      </c>
      <c r="I41" s="55">
        <f t="shared" ref="I41:R41" si="8">I42</f>
        <v>352</v>
      </c>
      <c r="J41" s="56">
        <f>J42</f>
        <v>352</v>
      </c>
      <c r="K41" s="56">
        <f t="shared" si="8"/>
        <v>0</v>
      </c>
      <c r="L41" s="57">
        <f t="shared" si="8"/>
        <v>0</v>
      </c>
      <c r="M41" s="55">
        <f t="shared" si="8"/>
        <v>312.8</v>
      </c>
      <c r="N41" s="56">
        <f>N42</f>
        <v>312.8</v>
      </c>
      <c r="O41" s="56">
        <f t="shared" si="8"/>
        <v>0</v>
      </c>
      <c r="P41" s="57">
        <f t="shared" si="8"/>
        <v>0</v>
      </c>
      <c r="Q41" s="58">
        <f t="shared" si="8"/>
        <v>352</v>
      </c>
      <c r="R41" s="58">
        <f t="shared" si="8"/>
        <v>352</v>
      </c>
      <c r="S41" s="470" t="s">
        <v>185</v>
      </c>
      <c r="T41" s="291" t="s">
        <v>104</v>
      </c>
      <c r="U41" s="351" t="s">
        <v>293</v>
      </c>
      <c r="V41" s="351" t="s">
        <v>293</v>
      </c>
      <c r="W41" s="351" t="s">
        <v>293</v>
      </c>
      <c r="X41" s="351" t="s">
        <v>293</v>
      </c>
      <c r="Y41" s="528"/>
    </row>
    <row r="42" spans="1:25" s="5" customFormat="1" ht="29.25" customHeight="1">
      <c r="A42" s="309"/>
      <c r="B42" s="310"/>
      <c r="C42" s="437"/>
      <c r="D42" s="429"/>
      <c r="E42" s="514"/>
      <c r="F42" s="456"/>
      <c r="G42" s="466"/>
      <c r="H42" s="69" t="s">
        <v>103</v>
      </c>
      <c r="I42" s="188">
        <v>352</v>
      </c>
      <c r="J42" s="186">
        <v>352</v>
      </c>
      <c r="K42" s="186">
        <v>0</v>
      </c>
      <c r="L42" s="187">
        <v>0</v>
      </c>
      <c r="M42" s="188">
        <v>312.8</v>
      </c>
      <c r="N42" s="186">
        <v>312.8</v>
      </c>
      <c r="O42" s="186">
        <v>0</v>
      </c>
      <c r="P42" s="187">
        <v>0</v>
      </c>
      <c r="Q42" s="194">
        <v>352</v>
      </c>
      <c r="R42" s="194">
        <v>352</v>
      </c>
      <c r="S42" s="508"/>
      <c r="T42" s="439"/>
      <c r="U42" s="506"/>
      <c r="V42" s="506"/>
      <c r="W42" s="506"/>
      <c r="X42" s="506"/>
      <c r="Y42" s="528"/>
    </row>
    <row r="43" spans="1:25" s="5" customFormat="1" ht="12.75">
      <c r="A43" s="309"/>
      <c r="B43" s="310"/>
      <c r="C43" s="437" t="s">
        <v>40</v>
      </c>
      <c r="D43" s="429" t="s">
        <v>333</v>
      </c>
      <c r="E43" s="514"/>
      <c r="F43" s="456"/>
      <c r="G43" s="466"/>
      <c r="H43" s="61" t="s">
        <v>21</v>
      </c>
      <c r="I43" s="159">
        <f t="shared" ref="I43:R43" si="9">I44</f>
        <v>10.6</v>
      </c>
      <c r="J43" s="160">
        <f t="shared" si="9"/>
        <v>10.6</v>
      </c>
      <c r="K43" s="160">
        <f t="shared" si="9"/>
        <v>10.5</v>
      </c>
      <c r="L43" s="161">
        <f t="shared" si="9"/>
        <v>0</v>
      </c>
      <c r="M43" s="159">
        <f t="shared" si="9"/>
        <v>35.4</v>
      </c>
      <c r="N43" s="160">
        <f t="shared" si="9"/>
        <v>35.4</v>
      </c>
      <c r="O43" s="160">
        <f t="shared" si="9"/>
        <v>10.1</v>
      </c>
      <c r="P43" s="161">
        <f t="shared" si="9"/>
        <v>0</v>
      </c>
      <c r="Q43" s="63" t="str">
        <f t="shared" si="9"/>
        <v>9,4</v>
      </c>
      <c r="R43" s="63" t="str">
        <f t="shared" si="9"/>
        <v>9,4</v>
      </c>
      <c r="S43" s="508"/>
      <c r="T43" s="439"/>
      <c r="U43" s="506"/>
      <c r="V43" s="506"/>
      <c r="W43" s="506"/>
      <c r="X43" s="506"/>
      <c r="Y43" s="528"/>
    </row>
    <row r="44" spans="1:25" s="5" customFormat="1" ht="36" customHeight="1">
      <c r="A44" s="309"/>
      <c r="B44" s="310"/>
      <c r="C44" s="378"/>
      <c r="D44" s="373"/>
      <c r="E44" s="514"/>
      <c r="F44" s="456"/>
      <c r="G44" s="466"/>
      <c r="H44" s="194" t="s">
        <v>103</v>
      </c>
      <c r="I44" s="188">
        <v>10.6</v>
      </c>
      <c r="J44" s="186">
        <v>10.6</v>
      </c>
      <c r="K44" s="186">
        <v>10.5</v>
      </c>
      <c r="L44" s="187">
        <v>0</v>
      </c>
      <c r="M44" s="188">
        <v>35.4</v>
      </c>
      <c r="N44" s="186">
        <v>35.4</v>
      </c>
      <c r="O44" s="186">
        <v>10.1</v>
      </c>
      <c r="P44" s="187">
        <v>0</v>
      </c>
      <c r="Q44" s="69" t="s">
        <v>321</v>
      </c>
      <c r="R44" s="69" t="s">
        <v>321</v>
      </c>
      <c r="S44" s="508"/>
      <c r="T44" s="439"/>
      <c r="U44" s="506"/>
      <c r="V44" s="506"/>
      <c r="W44" s="506"/>
      <c r="X44" s="506"/>
      <c r="Y44" s="528"/>
    </row>
    <row r="45" spans="1:25" s="5" customFormat="1" ht="12.75">
      <c r="A45" s="309"/>
      <c r="B45" s="310"/>
      <c r="C45" s="437" t="s">
        <v>41</v>
      </c>
      <c r="D45" s="429" t="s">
        <v>334</v>
      </c>
      <c r="E45" s="514"/>
      <c r="F45" s="456"/>
      <c r="G45" s="466"/>
      <c r="H45" s="61" t="s">
        <v>21</v>
      </c>
      <c r="I45" s="159">
        <f t="shared" ref="I45:R45" si="10">I46</f>
        <v>96.8</v>
      </c>
      <c r="J45" s="160">
        <f t="shared" si="10"/>
        <v>96.8</v>
      </c>
      <c r="K45" s="160">
        <f t="shared" si="10"/>
        <v>0</v>
      </c>
      <c r="L45" s="161">
        <f t="shared" si="10"/>
        <v>0</v>
      </c>
      <c r="M45" s="159">
        <f t="shared" si="10"/>
        <v>124.2</v>
      </c>
      <c r="N45" s="160">
        <f>N46</f>
        <v>124.2</v>
      </c>
      <c r="O45" s="160">
        <f t="shared" si="10"/>
        <v>0</v>
      </c>
      <c r="P45" s="161">
        <f t="shared" si="10"/>
        <v>0</v>
      </c>
      <c r="Q45" s="63">
        <f t="shared" si="10"/>
        <v>130</v>
      </c>
      <c r="R45" s="63">
        <f t="shared" si="10"/>
        <v>130</v>
      </c>
      <c r="S45" s="508"/>
      <c r="T45" s="439"/>
      <c r="U45" s="506"/>
      <c r="V45" s="506"/>
      <c r="W45" s="506"/>
      <c r="X45" s="506"/>
      <c r="Y45" s="528"/>
    </row>
    <row r="46" spans="1:25" s="5" customFormat="1" ht="39" customHeight="1" thickBot="1">
      <c r="A46" s="294"/>
      <c r="B46" s="296"/>
      <c r="C46" s="378"/>
      <c r="D46" s="373"/>
      <c r="E46" s="515"/>
      <c r="F46" s="457"/>
      <c r="G46" s="467"/>
      <c r="H46" s="246" t="s">
        <v>39</v>
      </c>
      <c r="I46" s="137">
        <v>96.8</v>
      </c>
      <c r="J46" s="134">
        <v>96.8</v>
      </c>
      <c r="K46" s="134">
        <v>0</v>
      </c>
      <c r="L46" s="135">
        <v>0</v>
      </c>
      <c r="M46" s="137">
        <v>124.2</v>
      </c>
      <c r="N46" s="134">
        <v>124.2</v>
      </c>
      <c r="O46" s="134">
        <v>0</v>
      </c>
      <c r="P46" s="135">
        <v>0</v>
      </c>
      <c r="Q46" s="36">
        <v>130</v>
      </c>
      <c r="R46" s="36">
        <v>130</v>
      </c>
      <c r="S46" s="509"/>
      <c r="T46" s="292"/>
      <c r="U46" s="507"/>
      <c r="V46" s="507"/>
      <c r="W46" s="507"/>
      <c r="X46" s="507"/>
      <c r="Y46" s="528"/>
    </row>
    <row r="47" spans="1:25" s="5" customFormat="1" ht="13.5" thickBot="1">
      <c r="A47" s="256" t="s">
        <v>38</v>
      </c>
      <c r="B47" s="271" t="s">
        <v>41</v>
      </c>
      <c r="C47" s="431" t="s">
        <v>18</v>
      </c>
      <c r="D47" s="431"/>
      <c r="E47" s="431"/>
      <c r="F47" s="431"/>
      <c r="G47" s="431"/>
      <c r="H47" s="262"/>
      <c r="I47" s="28">
        <f>I41+I43+I45</f>
        <v>459.40000000000003</v>
      </c>
      <c r="J47" s="29">
        <f t="shared" ref="J47:L47" si="11">J41+J43+J45</f>
        <v>459.40000000000003</v>
      </c>
      <c r="K47" s="29">
        <f t="shared" si="11"/>
        <v>10.5</v>
      </c>
      <c r="L47" s="30">
        <f t="shared" si="11"/>
        <v>0</v>
      </c>
      <c r="M47" s="28">
        <f>M41+M43+M45</f>
        <v>472.4</v>
      </c>
      <c r="N47" s="29">
        <f t="shared" ref="N47:R47" si="12">N41+N43+N45</f>
        <v>472.4</v>
      </c>
      <c r="O47" s="29">
        <f t="shared" si="12"/>
        <v>10.1</v>
      </c>
      <c r="P47" s="30">
        <f t="shared" si="12"/>
        <v>0</v>
      </c>
      <c r="Q47" s="238">
        <f>Q41+Q43+Q45</f>
        <v>491.4</v>
      </c>
      <c r="R47" s="238">
        <f t="shared" si="12"/>
        <v>491.4</v>
      </c>
      <c r="S47" s="371"/>
      <c r="T47" s="371"/>
      <c r="U47" s="371"/>
      <c r="V47" s="371"/>
      <c r="W47" s="371"/>
      <c r="X47" s="371"/>
      <c r="Y47" s="528"/>
    </row>
    <row r="48" spans="1:25" s="5" customFormat="1" ht="13.5" thickBot="1">
      <c r="A48" s="256" t="s">
        <v>38</v>
      </c>
      <c r="B48" s="37" t="s">
        <v>42</v>
      </c>
      <c r="C48" s="359" t="s">
        <v>52</v>
      </c>
      <c r="D48" s="359"/>
      <c r="E48" s="359"/>
      <c r="F48" s="359"/>
      <c r="G48" s="359"/>
      <c r="H48" s="359"/>
      <c r="I48" s="359"/>
      <c r="J48" s="359"/>
      <c r="K48" s="359"/>
      <c r="L48" s="359"/>
      <c r="M48" s="359"/>
      <c r="N48" s="359"/>
      <c r="O48" s="359"/>
      <c r="P48" s="359"/>
      <c r="Q48" s="359"/>
      <c r="R48" s="359"/>
      <c r="S48" s="359"/>
      <c r="T48" s="359"/>
      <c r="U48" s="359"/>
      <c r="V48" s="359"/>
      <c r="W48" s="359"/>
      <c r="X48" s="359"/>
      <c r="Y48" s="528"/>
    </row>
    <row r="49" spans="1:25" s="5" customFormat="1" ht="27.75" customHeight="1">
      <c r="A49" s="293" t="s">
        <v>38</v>
      </c>
      <c r="B49" s="295" t="s">
        <v>42</v>
      </c>
      <c r="C49" s="297" t="s">
        <v>38</v>
      </c>
      <c r="D49" s="206" t="s">
        <v>53</v>
      </c>
      <c r="E49" s="475" t="s">
        <v>68</v>
      </c>
      <c r="F49" s="455" t="s">
        <v>131</v>
      </c>
      <c r="G49" s="465" t="s">
        <v>132</v>
      </c>
      <c r="H49" s="51" t="s">
        <v>21</v>
      </c>
      <c r="I49" s="55">
        <f t="shared" ref="I49:P49" si="13">I50+I51+I52</f>
        <v>12.9</v>
      </c>
      <c r="J49" s="56">
        <f t="shared" si="13"/>
        <v>12.9</v>
      </c>
      <c r="K49" s="56">
        <f t="shared" si="13"/>
        <v>0</v>
      </c>
      <c r="L49" s="57">
        <f t="shared" si="13"/>
        <v>0</v>
      </c>
      <c r="M49" s="55">
        <f t="shared" si="13"/>
        <v>13.4</v>
      </c>
      <c r="N49" s="56">
        <f t="shared" si="13"/>
        <v>13.4</v>
      </c>
      <c r="O49" s="56">
        <f t="shared" si="13"/>
        <v>0</v>
      </c>
      <c r="P49" s="57">
        <f t="shared" si="13"/>
        <v>0</v>
      </c>
      <c r="Q49" s="58">
        <f>Q51+Q50+Q52</f>
        <v>13.5</v>
      </c>
      <c r="R49" s="58">
        <f>R51+R50+R52</f>
        <v>13.5</v>
      </c>
      <c r="S49" s="326" t="s">
        <v>114</v>
      </c>
      <c r="T49" s="311" t="s">
        <v>104</v>
      </c>
      <c r="U49" s="311">
        <v>7</v>
      </c>
      <c r="V49" s="311">
        <v>7</v>
      </c>
      <c r="W49" s="311">
        <v>7</v>
      </c>
      <c r="X49" s="311">
        <v>7</v>
      </c>
      <c r="Y49" s="528"/>
    </row>
    <row r="50" spans="1:25" s="5" customFormat="1" ht="48">
      <c r="A50" s="309"/>
      <c r="B50" s="310"/>
      <c r="C50" s="320"/>
      <c r="D50" s="284" t="s">
        <v>186</v>
      </c>
      <c r="E50" s="476"/>
      <c r="F50" s="456"/>
      <c r="G50" s="466"/>
      <c r="H50" s="69" t="s">
        <v>39</v>
      </c>
      <c r="I50" s="188"/>
      <c r="J50" s="186"/>
      <c r="K50" s="186"/>
      <c r="L50" s="187"/>
      <c r="M50" s="188"/>
      <c r="N50" s="186"/>
      <c r="O50" s="186"/>
      <c r="P50" s="187"/>
      <c r="Q50" s="194"/>
      <c r="R50" s="194"/>
      <c r="S50" s="407"/>
      <c r="T50" s="406"/>
      <c r="U50" s="406"/>
      <c r="V50" s="406"/>
      <c r="W50" s="406"/>
      <c r="X50" s="406"/>
      <c r="Y50" s="528"/>
    </row>
    <row r="51" spans="1:25" s="5" customFormat="1" ht="18" customHeight="1">
      <c r="A51" s="309"/>
      <c r="B51" s="310"/>
      <c r="C51" s="320"/>
      <c r="D51" s="284" t="s">
        <v>303</v>
      </c>
      <c r="E51" s="476"/>
      <c r="F51" s="456"/>
      <c r="G51" s="466"/>
      <c r="H51" s="69" t="s">
        <v>39</v>
      </c>
      <c r="I51" s="188">
        <v>6.4</v>
      </c>
      <c r="J51" s="186">
        <v>6.4</v>
      </c>
      <c r="K51" s="186">
        <v>0</v>
      </c>
      <c r="L51" s="187">
        <v>0</v>
      </c>
      <c r="M51" s="188">
        <v>0.9</v>
      </c>
      <c r="N51" s="186">
        <v>0.9</v>
      </c>
      <c r="O51" s="186">
        <v>0</v>
      </c>
      <c r="P51" s="187">
        <v>0</v>
      </c>
      <c r="Q51" s="194">
        <v>1</v>
      </c>
      <c r="R51" s="194">
        <v>1</v>
      </c>
      <c r="S51" s="317" t="s">
        <v>187</v>
      </c>
      <c r="T51" s="319" t="s">
        <v>104</v>
      </c>
      <c r="U51" s="319">
        <v>7</v>
      </c>
      <c r="V51" s="319">
        <v>7</v>
      </c>
      <c r="W51" s="319">
        <v>7</v>
      </c>
      <c r="X51" s="319">
        <v>7</v>
      </c>
      <c r="Y51" s="528"/>
    </row>
    <row r="52" spans="1:25" s="5" customFormat="1" ht="36.75" thickBot="1">
      <c r="A52" s="309"/>
      <c r="B52" s="310"/>
      <c r="C52" s="298"/>
      <c r="D52" s="285" t="s">
        <v>302</v>
      </c>
      <c r="E52" s="476"/>
      <c r="F52" s="456"/>
      <c r="G52" s="466"/>
      <c r="H52" s="69" t="s">
        <v>39</v>
      </c>
      <c r="I52" s="239">
        <v>6.5</v>
      </c>
      <c r="J52" s="242">
        <v>6.5</v>
      </c>
      <c r="K52" s="242">
        <v>0</v>
      </c>
      <c r="L52" s="245">
        <v>0</v>
      </c>
      <c r="M52" s="239">
        <v>12.5</v>
      </c>
      <c r="N52" s="242">
        <v>12.5</v>
      </c>
      <c r="O52" s="242">
        <v>0</v>
      </c>
      <c r="P52" s="245">
        <v>0</v>
      </c>
      <c r="Q52" s="254">
        <v>12.5</v>
      </c>
      <c r="R52" s="254">
        <v>12.5</v>
      </c>
      <c r="S52" s="318"/>
      <c r="T52" s="312"/>
      <c r="U52" s="312"/>
      <c r="V52" s="312"/>
      <c r="W52" s="312"/>
      <c r="X52" s="312"/>
      <c r="Y52" s="528"/>
    </row>
    <row r="53" spans="1:25" s="5" customFormat="1" ht="18" customHeight="1">
      <c r="A53" s="309"/>
      <c r="B53" s="310"/>
      <c r="C53" s="297" t="s">
        <v>40</v>
      </c>
      <c r="D53" s="461" t="s">
        <v>322</v>
      </c>
      <c r="E53" s="476"/>
      <c r="F53" s="456"/>
      <c r="G53" s="466"/>
      <c r="H53" s="61" t="s">
        <v>21</v>
      </c>
      <c r="I53" s="159">
        <f t="shared" ref="I53:R53" si="14">I54</f>
        <v>0</v>
      </c>
      <c r="J53" s="160">
        <f t="shared" si="14"/>
        <v>0</v>
      </c>
      <c r="K53" s="160">
        <f t="shared" si="14"/>
        <v>0</v>
      </c>
      <c r="L53" s="161">
        <f t="shared" si="14"/>
        <v>0</v>
      </c>
      <c r="M53" s="159">
        <f t="shared" si="14"/>
        <v>11.4</v>
      </c>
      <c r="N53" s="160">
        <f>N54</f>
        <v>11.4</v>
      </c>
      <c r="O53" s="160">
        <f t="shared" si="14"/>
        <v>0</v>
      </c>
      <c r="P53" s="161">
        <f t="shared" si="14"/>
        <v>0</v>
      </c>
      <c r="Q53" s="63">
        <f t="shared" si="14"/>
        <v>20</v>
      </c>
      <c r="R53" s="63">
        <f t="shared" si="14"/>
        <v>20</v>
      </c>
      <c r="S53" s="317" t="s">
        <v>323</v>
      </c>
      <c r="T53" s="319" t="s">
        <v>104</v>
      </c>
      <c r="U53" s="319"/>
      <c r="V53" s="319">
        <v>5</v>
      </c>
      <c r="W53" s="319">
        <v>6</v>
      </c>
      <c r="X53" s="319">
        <v>6</v>
      </c>
      <c r="Y53" s="528"/>
    </row>
    <row r="54" spans="1:25" s="5" customFormat="1" ht="15.75" customHeight="1" thickBot="1">
      <c r="A54" s="294"/>
      <c r="B54" s="296"/>
      <c r="C54" s="298"/>
      <c r="D54" s="462"/>
      <c r="E54" s="477"/>
      <c r="F54" s="457"/>
      <c r="G54" s="467"/>
      <c r="H54" s="69" t="s">
        <v>39</v>
      </c>
      <c r="I54" s="239"/>
      <c r="J54" s="242"/>
      <c r="K54" s="242"/>
      <c r="L54" s="245"/>
      <c r="M54" s="239">
        <v>11.4</v>
      </c>
      <c r="N54" s="242">
        <v>11.4</v>
      </c>
      <c r="O54" s="242">
        <v>0</v>
      </c>
      <c r="P54" s="245">
        <v>0</v>
      </c>
      <c r="Q54" s="254">
        <v>20</v>
      </c>
      <c r="R54" s="254">
        <v>20</v>
      </c>
      <c r="S54" s="318"/>
      <c r="T54" s="312"/>
      <c r="U54" s="312"/>
      <c r="V54" s="312"/>
      <c r="W54" s="312"/>
      <c r="X54" s="312"/>
      <c r="Y54" s="528"/>
    </row>
    <row r="55" spans="1:25" s="5" customFormat="1" ht="13.5" thickBot="1">
      <c r="A55" s="256" t="s">
        <v>38</v>
      </c>
      <c r="B55" s="252" t="s">
        <v>42</v>
      </c>
      <c r="C55" s="365" t="s">
        <v>18</v>
      </c>
      <c r="D55" s="366"/>
      <c r="E55" s="366"/>
      <c r="F55" s="366"/>
      <c r="G55" s="458"/>
      <c r="H55" s="262"/>
      <c r="I55" s="28">
        <f t="shared" ref="I55:R55" si="15">I49+I53</f>
        <v>12.9</v>
      </c>
      <c r="J55" s="29">
        <f t="shared" si="15"/>
        <v>12.9</v>
      </c>
      <c r="K55" s="29">
        <f t="shared" si="15"/>
        <v>0</v>
      </c>
      <c r="L55" s="30">
        <f t="shared" si="15"/>
        <v>0</v>
      </c>
      <c r="M55" s="28">
        <f t="shared" si="15"/>
        <v>24.8</v>
      </c>
      <c r="N55" s="29">
        <f t="shared" si="15"/>
        <v>24.8</v>
      </c>
      <c r="O55" s="29">
        <f t="shared" si="15"/>
        <v>0</v>
      </c>
      <c r="P55" s="30">
        <f t="shared" si="15"/>
        <v>0</v>
      </c>
      <c r="Q55" s="238">
        <f t="shared" si="15"/>
        <v>33.5</v>
      </c>
      <c r="R55" s="238">
        <f t="shared" si="15"/>
        <v>33.5</v>
      </c>
      <c r="S55" s="363"/>
      <c r="T55" s="353"/>
      <c r="U55" s="353"/>
      <c r="V55" s="353"/>
      <c r="W55" s="353"/>
      <c r="X55" s="354"/>
      <c r="Y55" s="528"/>
    </row>
    <row r="56" spans="1:25" s="5" customFormat="1" ht="14.25" customHeight="1" thickBot="1">
      <c r="A56" s="256" t="s">
        <v>38</v>
      </c>
      <c r="B56" s="252" t="s">
        <v>44</v>
      </c>
      <c r="C56" s="347" t="s">
        <v>54</v>
      </c>
      <c r="D56" s="348"/>
      <c r="E56" s="348"/>
      <c r="F56" s="348"/>
      <c r="G56" s="348"/>
      <c r="H56" s="348"/>
      <c r="I56" s="348"/>
      <c r="J56" s="348"/>
      <c r="K56" s="348"/>
      <c r="L56" s="348"/>
      <c r="M56" s="348"/>
      <c r="N56" s="348"/>
      <c r="O56" s="348"/>
      <c r="P56" s="348"/>
      <c r="Q56" s="348"/>
      <c r="R56" s="348"/>
      <c r="S56" s="348"/>
      <c r="T56" s="348"/>
      <c r="U56" s="348"/>
      <c r="V56" s="348"/>
      <c r="W56" s="348"/>
      <c r="X56" s="349"/>
      <c r="Y56" s="528"/>
    </row>
    <row r="57" spans="1:25" s="5" customFormat="1" ht="13.5" customHeight="1">
      <c r="A57" s="293" t="s">
        <v>38</v>
      </c>
      <c r="B57" s="295" t="s">
        <v>44</v>
      </c>
      <c r="C57" s="375" t="s">
        <v>38</v>
      </c>
      <c r="D57" s="207" t="s">
        <v>55</v>
      </c>
      <c r="E57" s="301" t="s">
        <v>68</v>
      </c>
      <c r="F57" s="301" t="s">
        <v>131</v>
      </c>
      <c r="G57" s="303" t="s">
        <v>132</v>
      </c>
      <c r="H57" s="280" t="s">
        <v>21</v>
      </c>
      <c r="I57" s="277">
        <f t="shared" ref="I57:R57" si="16">I58</f>
        <v>77.599999999999994</v>
      </c>
      <c r="J57" s="53">
        <f t="shared" si="16"/>
        <v>77.599999999999994</v>
      </c>
      <c r="K57" s="53">
        <f t="shared" si="16"/>
        <v>0</v>
      </c>
      <c r="L57" s="146">
        <f t="shared" si="16"/>
        <v>0</v>
      </c>
      <c r="M57" s="277">
        <f t="shared" si="16"/>
        <v>84.2</v>
      </c>
      <c r="N57" s="53">
        <f t="shared" si="16"/>
        <v>84.2</v>
      </c>
      <c r="O57" s="53">
        <f t="shared" si="16"/>
        <v>0</v>
      </c>
      <c r="P57" s="146">
        <f t="shared" si="16"/>
        <v>0</v>
      </c>
      <c r="Q57" s="236">
        <f t="shared" si="16"/>
        <v>84.2</v>
      </c>
      <c r="R57" s="236">
        <f t="shared" si="16"/>
        <v>84.2</v>
      </c>
      <c r="S57" s="470" t="s">
        <v>222</v>
      </c>
      <c r="T57" s="291" t="s">
        <v>104</v>
      </c>
      <c r="U57" s="291" t="s">
        <v>100</v>
      </c>
      <c r="V57" s="291" t="s">
        <v>100</v>
      </c>
      <c r="W57" s="291" t="s">
        <v>163</v>
      </c>
      <c r="X57" s="291" t="s">
        <v>163</v>
      </c>
      <c r="Y57" s="528"/>
    </row>
    <row r="58" spans="1:25" s="5" customFormat="1" ht="34.5" customHeight="1">
      <c r="A58" s="309"/>
      <c r="B58" s="310"/>
      <c r="C58" s="376"/>
      <c r="D58" s="281" t="s">
        <v>56</v>
      </c>
      <c r="E58" s="388"/>
      <c r="F58" s="388"/>
      <c r="G58" s="436"/>
      <c r="H58" s="64" t="s">
        <v>39</v>
      </c>
      <c r="I58" s="142">
        <v>77.599999999999994</v>
      </c>
      <c r="J58" s="143">
        <v>77.599999999999994</v>
      </c>
      <c r="K58" s="143">
        <v>0</v>
      </c>
      <c r="L58" s="144">
        <v>0</v>
      </c>
      <c r="M58" s="142">
        <v>84.2</v>
      </c>
      <c r="N58" s="143">
        <v>84.2</v>
      </c>
      <c r="O58" s="143">
        <v>0</v>
      </c>
      <c r="P58" s="144">
        <v>0</v>
      </c>
      <c r="Q58" s="68">
        <v>84.2</v>
      </c>
      <c r="R58" s="68">
        <v>84.2</v>
      </c>
      <c r="S58" s="471"/>
      <c r="T58" s="428"/>
      <c r="U58" s="428"/>
      <c r="V58" s="428"/>
      <c r="W58" s="428"/>
      <c r="X58" s="428"/>
      <c r="Y58" s="528"/>
    </row>
    <row r="59" spans="1:25" s="5" customFormat="1" ht="12.75">
      <c r="A59" s="309"/>
      <c r="B59" s="310"/>
      <c r="C59" s="437" t="s">
        <v>40</v>
      </c>
      <c r="D59" s="460" t="s">
        <v>341</v>
      </c>
      <c r="E59" s="388"/>
      <c r="F59" s="388"/>
      <c r="G59" s="436"/>
      <c r="H59" s="61" t="s">
        <v>21</v>
      </c>
      <c r="I59" s="159">
        <f t="shared" ref="I59:R59" si="17">I60</f>
        <v>315.2</v>
      </c>
      <c r="J59" s="160">
        <f t="shared" si="17"/>
        <v>315.2</v>
      </c>
      <c r="K59" s="160">
        <f t="shared" si="17"/>
        <v>0</v>
      </c>
      <c r="L59" s="161">
        <f t="shared" si="17"/>
        <v>0</v>
      </c>
      <c r="M59" s="159">
        <f t="shared" si="17"/>
        <v>280</v>
      </c>
      <c r="N59" s="160">
        <f t="shared" si="17"/>
        <v>280</v>
      </c>
      <c r="O59" s="160">
        <f t="shared" si="17"/>
        <v>0</v>
      </c>
      <c r="P59" s="161">
        <f t="shared" si="17"/>
        <v>0</v>
      </c>
      <c r="Q59" s="63">
        <f t="shared" si="17"/>
        <v>280</v>
      </c>
      <c r="R59" s="63">
        <f t="shared" si="17"/>
        <v>280</v>
      </c>
      <c r="S59" s="468" t="s">
        <v>188</v>
      </c>
      <c r="T59" s="319" t="s">
        <v>104</v>
      </c>
      <c r="U59" s="319">
        <v>89</v>
      </c>
      <c r="V59" s="319">
        <v>89</v>
      </c>
      <c r="W59" s="319">
        <v>89</v>
      </c>
      <c r="X59" s="319">
        <v>89</v>
      </c>
      <c r="Y59" s="528"/>
    </row>
    <row r="60" spans="1:25" s="5" customFormat="1" ht="16.5" customHeight="1">
      <c r="A60" s="309"/>
      <c r="B60" s="310"/>
      <c r="C60" s="437"/>
      <c r="D60" s="460"/>
      <c r="E60" s="388"/>
      <c r="F60" s="388"/>
      <c r="G60" s="436"/>
      <c r="H60" s="64" t="s">
        <v>39</v>
      </c>
      <c r="I60" s="142">
        <v>315.2</v>
      </c>
      <c r="J60" s="143">
        <v>315.2</v>
      </c>
      <c r="K60" s="143">
        <v>0</v>
      </c>
      <c r="L60" s="144">
        <v>0</v>
      </c>
      <c r="M60" s="142">
        <v>280</v>
      </c>
      <c r="N60" s="143">
        <v>280</v>
      </c>
      <c r="O60" s="143">
        <v>0</v>
      </c>
      <c r="P60" s="144">
        <v>0</v>
      </c>
      <c r="Q60" s="68">
        <v>280</v>
      </c>
      <c r="R60" s="68">
        <v>280</v>
      </c>
      <c r="S60" s="469"/>
      <c r="T60" s="406"/>
      <c r="U60" s="406"/>
      <c r="V60" s="406"/>
      <c r="W60" s="406"/>
      <c r="X60" s="406"/>
      <c r="Y60" s="528"/>
    </row>
    <row r="61" spans="1:25" s="5" customFormat="1" ht="12.75">
      <c r="A61" s="309"/>
      <c r="B61" s="310"/>
      <c r="C61" s="451" t="s">
        <v>41</v>
      </c>
      <c r="D61" s="502" t="s">
        <v>351</v>
      </c>
      <c r="E61" s="388"/>
      <c r="F61" s="388"/>
      <c r="G61" s="436"/>
      <c r="H61" s="61" t="s">
        <v>21</v>
      </c>
      <c r="I61" s="159">
        <f t="shared" ref="I61:L61" si="18">I62</f>
        <v>82.2</v>
      </c>
      <c r="J61" s="160">
        <f t="shared" si="18"/>
        <v>82.2</v>
      </c>
      <c r="K61" s="160">
        <f t="shared" si="18"/>
        <v>0</v>
      </c>
      <c r="L61" s="161">
        <f t="shared" si="18"/>
        <v>0</v>
      </c>
      <c r="M61" s="159">
        <f t="shared" ref="M61:R61" si="19">M62</f>
        <v>95.8</v>
      </c>
      <c r="N61" s="160">
        <f t="shared" si="19"/>
        <v>95.8</v>
      </c>
      <c r="O61" s="160">
        <f t="shared" si="19"/>
        <v>0</v>
      </c>
      <c r="P61" s="161">
        <f t="shared" si="19"/>
        <v>0</v>
      </c>
      <c r="Q61" s="63">
        <f t="shared" si="19"/>
        <v>90</v>
      </c>
      <c r="R61" s="63">
        <f t="shared" si="19"/>
        <v>90</v>
      </c>
      <c r="S61" s="468" t="s">
        <v>112</v>
      </c>
      <c r="T61" s="319" t="s">
        <v>105</v>
      </c>
      <c r="U61" s="319">
        <v>6</v>
      </c>
      <c r="V61" s="319">
        <v>6</v>
      </c>
      <c r="W61" s="319">
        <v>6</v>
      </c>
      <c r="X61" s="319">
        <v>6</v>
      </c>
      <c r="Y61" s="528"/>
    </row>
    <row r="62" spans="1:25" s="5" customFormat="1" ht="16.5" customHeight="1" thickBot="1">
      <c r="A62" s="294"/>
      <c r="B62" s="296"/>
      <c r="C62" s="452"/>
      <c r="D62" s="503"/>
      <c r="E62" s="302"/>
      <c r="F62" s="302"/>
      <c r="G62" s="304"/>
      <c r="H62" s="64" t="s">
        <v>39</v>
      </c>
      <c r="I62" s="142">
        <v>82.2</v>
      </c>
      <c r="J62" s="143">
        <v>82.2</v>
      </c>
      <c r="K62" s="143">
        <v>0</v>
      </c>
      <c r="L62" s="144">
        <v>0</v>
      </c>
      <c r="M62" s="142">
        <v>95.8</v>
      </c>
      <c r="N62" s="143">
        <v>95.8</v>
      </c>
      <c r="O62" s="143">
        <v>0</v>
      </c>
      <c r="P62" s="144">
        <v>0</v>
      </c>
      <c r="Q62" s="68">
        <v>90</v>
      </c>
      <c r="R62" s="68">
        <v>90</v>
      </c>
      <c r="S62" s="487"/>
      <c r="T62" s="312"/>
      <c r="U62" s="312"/>
      <c r="V62" s="312"/>
      <c r="W62" s="312"/>
      <c r="X62" s="312"/>
      <c r="Y62" s="528"/>
    </row>
    <row r="63" spans="1:25" s="5" customFormat="1" ht="13.5" thickBot="1">
      <c r="A63" s="256" t="s">
        <v>38</v>
      </c>
      <c r="B63" s="252" t="s">
        <v>44</v>
      </c>
      <c r="C63" s="365" t="s">
        <v>18</v>
      </c>
      <c r="D63" s="366"/>
      <c r="E63" s="366"/>
      <c r="F63" s="366"/>
      <c r="G63" s="459"/>
      <c r="H63" s="262"/>
      <c r="I63" s="241">
        <f t="shared" ref="I63:L63" si="20">I57+I59+I61</f>
        <v>474.99999999999994</v>
      </c>
      <c r="J63" s="29">
        <f t="shared" si="20"/>
        <v>474.99999999999994</v>
      </c>
      <c r="K63" s="29">
        <f t="shared" si="20"/>
        <v>0</v>
      </c>
      <c r="L63" s="46">
        <f t="shared" si="20"/>
        <v>0</v>
      </c>
      <c r="M63" s="241">
        <f t="shared" ref="M63:R63" si="21">M57+M59+M61</f>
        <v>460</v>
      </c>
      <c r="N63" s="29">
        <f t="shared" si="21"/>
        <v>460</v>
      </c>
      <c r="O63" s="29">
        <f t="shared" si="21"/>
        <v>0</v>
      </c>
      <c r="P63" s="46">
        <f t="shared" si="21"/>
        <v>0</v>
      </c>
      <c r="Q63" s="28">
        <f t="shared" si="21"/>
        <v>454.2</v>
      </c>
      <c r="R63" s="28">
        <f t="shared" si="21"/>
        <v>454.2</v>
      </c>
      <c r="S63" s="353"/>
      <c r="T63" s="353"/>
      <c r="U63" s="353"/>
      <c r="V63" s="353"/>
      <c r="W63" s="353"/>
      <c r="X63" s="354"/>
      <c r="Y63" s="528"/>
    </row>
    <row r="64" spans="1:25" s="5" customFormat="1" ht="13.5" thickBot="1">
      <c r="A64" s="256" t="s">
        <v>38</v>
      </c>
      <c r="B64" s="252" t="s">
        <v>43</v>
      </c>
      <c r="C64" s="347" t="s">
        <v>340</v>
      </c>
      <c r="D64" s="348"/>
      <c r="E64" s="348"/>
      <c r="F64" s="348"/>
      <c r="G64" s="348"/>
      <c r="H64" s="348"/>
      <c r="I64" s="348"/>
      <c r="J64" s="348"/>
      <c r="K64" s="348"/>
      <c r="L64" s="348"/>
      <c r="M64" s="348"/>
      <c r="N64" s="348"/>
      <c r="O64" s="348"/>
      <c r="P64" s="348"/>
      <c r="Q64" s="348"/>
      <c r="R64" s="348"/>
      <c r="S64" s="348"/>
      <c r="T64" s="348"/>
      <c r="U64" s="348"/>
      <c r="V64" s="348"/>
      <c r="W64" s="348"/>
      <c r="X64" s="349"/>
      <c r="Y64" s="528"/>
    </row>
    <row r="65" spans="1:25" s="5" customFormat="1" ht="32.25" customHeight="1">
      <c r="A65" s="293" t="s">
        <v>38</v>
      </c>
      <c r="B65" s="295" t="s">
        <v>43</v>
      </c>
      <c r="C65" s="297" t="s">
        <v>38</v>
      </c>
      <c r="D65" s="208" t="s">
        <v>335</v>
      </c>
      <c r="E65" s="301" t="s">
        <v>68</v>
      </c>
      <c r="F65" s="301" t="s">
        <v>131</v>
      </c>
      <c r="G65" s="303" t="s">
        <v>132</v>
      </c>
      <c r="H65" s="51" t="s">
        <v>21</v>
      </c>
      <c r="I65" s="111">
        <f t="shared" ref="I65:L65" si="22">I67+I66</f>
        <v>307.5</v>
      </c>
      <c r="J65" s="53">
        <f t="shared" si="22"/>
        <v>307.5</v>
      </c>
      <c r="K65" s="53">
        <f t="shared" si="22"/>
        <v>0</v>
      </c>
      <c r="L65" s="112">
        <f t="shared" si="22"/>
        <v>0</v>
      </c>
      <c r="M65" s="111">
        <f t="shared" ref="M65:R65" si="23">M67+M66</f>
        <v>412.5</v>
      </c>
      <c r="N65" s="53">
        <f t="shared" si="23"/>
        <v>412.5</v>
      </c>
      <c r="O65" s="53">
        <f t="shared" si="23"/>
        <v>0</v>
      </c>
      <c r="P65" s="112">
        <f t="shared" si="23"/>
        <v>0</v>
      </c>
      <c r="Q65" s="52">
        <f t="shared" si="23"/>
        <v>412.5</v>
      </c>
      <c r="R65" s="52">
        <f t="shared" si="23"/>
        <v>412.5</v>
      </c>
      <c r="S65" s="687" t="s">
        <v>158</v>
      </c>
      <c r="T65" s="311" t="s">
        <v>105</v>
      </c>
      <c r="U65" s="311">
        <v>122</v>
      </c>
      <c r="V65" s="311">
        <v>112</v>
      </c>
      <c r="W65" s="311">
        <v>113</v>
      </c>
      <c r="X65" s="311">
        <v>113</v>
      </c>
      <c r="Y65" s="528"/>
    </row>
    <row r="66" spans="1:25" s="5" customFormat="1" ht="36">
      <c r="A66" s="309"/>
      <c r="B66" s="310"/>
      <c r="C66" s="320"/>
      <c r="D66" s="265" t="s">
        <v>296</v>
      </c>
      <c r="E66" s="388"/>
      <c r="F66" s="388"/>
      <c r="G66" s="436"/>
      <c r="H66" s="69" t="s">
        <v>103</v>
      </c>
      <c r="I66" s="239">
        <v>300.10000000000002</v>
      </c>
      <c r="J66" s="242">
        <v>300.10000000000002</v>
      </c>
      <c r="K66" s="242">
        <v>0</v>
      </c>
      <c r="L66" s="245">
        <v>0</v>
      </c>
      <c r="M66" s="239">
        <v>402.6</v>
      </c>
      <c r="N66" s="242">
        <v>402.6</v>
      </c>
      <c r="O66" s="242">
        <v>0</v>
      </c>
      <c r="P66" s="245">
        <v>0</v>
      </c>
      <c r="Q66" s="194">
        <v>402.6</v>
      </c>
      <c r="R66" s="194">
        <v>402.6</v>
      </c>
      <c r="S66" s="688"/>
      <c r="T66" s="406"/>
      <c r="U66" s="406"/>
      <c r="V66" s="406"/>
      <c r="W66" s="406"/>
      <c r="X66" s="406"/>
      <c r="Y66" s="528"/>
    </row>
    <row r="67" spans="1:25" s="5" customFormat="1" ht="60">
      <c r="A67" s="309"/>
      <c r="B67" s="310"/>
      <c r="C67" s="452"/>
      <c r="D67" s="265" t="s">
        <v>189</v>
      </c>
      <c r="E67" s="388"/>
      <c r="F67" s="388"/>
      <c r="G67" s="436"/>
      <c r="H67" s="69" t="s">
        <v>103</v>
      </c>
      <c r="I67" s="239">
        <v>7.4</v>
      </c>
      <c r="J67" s="242">
        <v>7.4</v>
      </c>
      <c r="K67" s="242">
        <v>0</v>
      </c>
      <c r="L67" s="245">
        <v>0</v>
      </c>
      <c r="M67" s="239">
        <v>9.9</v>
      </c>
      <c r="N67" s="242">
        <v>9.9</v>
      </c>
      <c r="O67" s="242">
        <v>0</v>
      </c>
      <c r="P67" s="245">
        <v>0</v>
      </c>
      <c r="Q67" s="194">
        <v>9.9</v>
      </c>
      <c r="R67" s="194">
        <v>9.9</v>
      </c>
      <c r="S67" s="126" t="s">
        <v>157</v>
      </c>
      <c r="T67" s="125" t="s">
        <v>104</v>
      </c>
      <c r="U67" s="276">
        <v>21</v>
      </c>
      <c r="V67" s="276">
        <v>21</v>
      </c>
      <c r="W67" s="276">
        <v>21</v>
      </c>
      <c r="X67" s="246" t="s">
        <v>231</v>
      </c>
      <c r="Y67" s="528"/>
    </row>
    <row r="68" spans="1:25" s="5" customFormat="1" ht="12.75">
      <c r="A68" s="309"/>
      <c r="B68" s="310"/>
      <c r="C68" s="451" t="s">
        <v>40</v>
      </c>
      <c r="D68" s="373" t="s">
        <v>190</v>
      </c>
      <c r="E68" s="388"/>
      <c r="F68" s="388"/>
      <c r="G68" s="436"/>
      <c r="H68" s="61" t="s">
        <v>21</v>
      </c>
      <c r="I68" s="62">
        <f t="shared" ref="I68:R68" si="24">I69</f>
        <v>12</v>
      </c>
      <c r="J68" s="162">
        <f t="shared" si="24"/>
        <v>12</v>
      </c>
      <c r="K68" s="162">
        <f t="shared" si="24"/>
        <v>0</v>
      </c>
      <c r="L68" s="163">
        <f t="shared" si="24"/>
        <v>0</v>
      </c>
      <c r="M68" s="62">
        <f t="shared" si="24"/>
        <v>0</v>
      </c>
      <c r="N68" s="162">
        <f t="shared" si="24"/>
        <v>0</v>
      </c>
      <c r="O68" s="162">
        <f t="shared" si="24"/>
        <v>0</v>
      </c>
      <c r="P68" s="163">
        <f t="shared" si="24"/>
        <v>0</v>
      </c>
      <c r="Q68" s="63">
        <f t="shared" si="24"/>
        <v>0</v>
      </c>
      <c r="R68" s="72">
        <f t="shared" si="24"/>
        <v>0</v>
      </c>
      <c r="S68" s="126"/>
      <c r="T68" s="125"/>
      <c r="U68" s="276"/>
      <c r="V68" s="276"/>
      <c r="W68" s="276"/>
      <c r="X68" s="185"/>
      <c r="Y68" s="528"/>
    </row>
    <row r="69" spans="1:25" s="5" customFormat="1" ht="38.25" customHeight="1">
      <c r="A69" s="309"/>
      <c r="B69" s="310"/>
      <c r="C69" s="452"/>
      <c r="D69" s="372"/>
      <c r="E69" s="388"/>
      <c r="F69" s="388"/>
      <c r="G69" s="436"/>
      <c r="H69" s="69" t="s">
        <v>39</v>
      </c>
      <c r="I69" s="188">
        <v>12</v>
      </c>
      <c r="J69" s="186">
        <v>12</v>
      </c>
      <c r="K69" s="186">
        <v>0</v>
      </c>
      <c r="L69" s="187">
        <v>0</v>
      </c>
      <c r="M69" s="188"/>
      <c r="N69" s="186"/>
      <c r="O69" s="186"/>
      <c r="P69" s="187"/>
      <c r="Q69" s="194"/>
      <c r="R69" s="73"/>
      <c r="S69" s="126"/>
      <c r="T69" s="125"/>
      <c r="U69" s="276"/>
      <c r="V69" s="276"/>
      <c r="W69" s="276"/>
      <c r="X69" s="185"/>
      <c r="Y69" s="528"/>
    </row>
    <row r="70" spans="1:25" s="5" customFormat="1" ht="48" customHeight="1">
      <c r="A70" s="309"/>
      <c r="B70" s="310"/>
      <c r="C70" s="451" t="s">
        <v>41</v>
      </c>
      <c r="D70" s="209" t="s">
        <v>349</v>
      </c>
      <c r="E70" s="388"/>
      <c r="F70" s="388"/>
      <c r="G70" s="436"/>
      <c r="H70" s="61" t="s">
        <v>21</v>
      </c>
      <c r="I70" s="62">
        <f t="shared" ref="I70:Q70" si="25">I71+I73+I72</f>
        <v>55.8</v>
      </c>
      <c r="J70" s="162">
        <f t="shared" si="25"/>
        <v>55.8</v>
      </c>
      <c r="K70" s="162">
        <f t="shared" si="25"/>
        <v>1.3</v>
      </c>
      <c r="L70" s="163">
        <f t="shared" si="25"/>
        <v>0</v>
      </c>
      <c r="M70" s="62">
        <f t="shared" si="25"/>
        <v>96.699999999999989</v>
      </c>
      <c r="N70" s="162">
        <f t="shared" si="25"/>
        <v>96.699999999999989</v>
      </c>
      <c r="O70" s="162">
        <f t="shared" si="25"/>
        <v>0.7</v>
      </c>
      <c r="P70" s="163">
        <f t="shared" si="25"/>
        <v>0</v>
      </c>
      <c r="Q70" s="63">
        <f t="shared" si="25"/>
        <v>97.5</v>
      </c>
      <c r="R70" s="63">
        <f>R72+R73+R71</f>
        <v>97.5</v>
      </c>
      <c r="S70" s="126" t="s">
        <v>287</v>
      </c>
      <c r="T70" s="125" t="s">
        <v>105</v>
      </c>
      <c r="U70" s="276">
        <v>2</v>
      </c>
      <c r="V70" s="276">
        <v>3</v>
      </c>
      <c r="W70" s="276">
        <v>3</v>
      </c>
      <c r="X70" s="185" t="s">
        <v>164</v>
      </c>
      <c r="Y70" s="528"/>
    </row>
    <row r="71" spans="1:25" s="5" customFormat="1" ht="15.75" customHeight="1">
      <c r="A71" s="309"/>
      <c r="B71" s="310"/>
      <c r="C71" s="320"/>
      <c r="D71" s="463" t="s">
        <v>276</v>
      </c>
      <c r="E71" s="388"/>
      <c r="F71" s="388"/>
      <c r="G71" s="436"/>
      <c r="H71" s="69" t="s">
        <v>39</v>
      </c>
      <c r="I71" s="188">
        <v>20.9</v>
      </c>
      <c r="J71" s="186">
        <v>20.9</v>
      </c>
      <c r="K71" s="186">
        <v>0</v>
      </c>
      <c r="L71" s="187">
        <v>0</v>
      </c>
      <c r="M71" s="188">
        <v>41</v>
      </c>
      <c r="N71" s="186">
        <v>41</v>
      </c>
      <c r="O71" s="186">
        <v>0</v>
      </c>
      <c r="P71" s="187">
        <v>0</v>
      </c>
      <c r="Q71" s="194">
        <v>41</v>
      </c>
      <c r="R71" s="73">
        <v>41</v>
      </c>
      <c r="S71" s="126"/>
      <c r="T71" s="125"/>
      <c r="U71" s="276"/>
      <c r="V71" s="276"/>
      <c r="W71" s="276"/>
      <c r="X71" s="185"/>
      <c r="Y71" s="528"/>
    </row>
    <row r="72" spans="1:25" s="5" customFormat="1" ht="36.75" customHeight="1">
      <c r="A72" s="309"/>
      <c r="B72" s="310"/>
      <c r="C72" s="320"/>
      <c r="D72" s="464"/>
      <c r="E72" s="388"/>
      <c r="F72" s="388"/>
      <c r="G72" s="436"/>
      <c r="H72" s="69" t="s">
        <v>113</v>
      </c>
      <c r="I72" s="188">
        <v>33.6</v>
      </c>
      <c r="J72" s="186">
        <v>33.6</v>
      </c>
      <c r="K72" s="186">
        <v>0</v>
      </c>
      <c r="L72" s="187">
        <v>0</v>
      </c>
      <c r="M72" s="188">
        <v>54.9</v>
      </c>
      <c r="N72" s="186">
        <v>54.9</v>
      </c>
      <c r="O72" s="186">
        <v>0</v>
      </c>
      <c r="P72" s="187">
        <v>0</v>
      </c>
      <c r="Q72" s="194">
        <v>54.9</v>
      </c>
      <c r="R72" s="73">
        <v>54.9</v>
      </c>
      <c r="S72" s="126" t="s">
        <v>288</v>
      </c>
      <c r="T72" s="125" t="s">
        <v>104</v>
      </c>
      <c r="U72" s="276">
        <v>45</v>
      </c>
      <c r="V72" s="276">
        <v>100</v>
      </c>
      <c r="W72" s="276">
        <v>100</v>
      </c>
      <c r="X72" s="185" t="s">
        <v>324</v>
      </c>
      <c r="Y72" s="528"/>
    </row>
    <row r="73" spans="1:25" s="5" customFormat="1" ht="38.25" customHeight="1" thickBot="1">
      <c r="A73" s="309"/>
      <c r="B73" s="310"/>
      <c r="C73" s="298"/>
      <c r="D73" s="210" t="s">
        <v>277</v>
      </c>
      <c r="E73" s="302"/>
      <c r="F73" s="302"/>
      <c r="G73" s="304"/>
      <c r="H73" s="69" t="s">
        <v>113</v>
      </c>
      <c r="I73" s="188">
        <v>1.3</v>
      </c>
      <c r="J73" s="186">
        <v>1.3</v>
      </c>
      <c r="K73" s="186">
        <v>1.3</v>
      </c>
      <c r="L73" s="187">
        <v>0</v>
      </c>
      <c r="M73" s="188">
        <v>0.8</v>
      </c>
      <c r="N73" s="186">
        <v>0.8</v>
      </c>
      <c r="O73" s="186">
        <v>0.7</v>
      </c>
      <c r="P73" s="187">
        <v>0</v>
      </c>
      <c r="Q73" s="194">
        <v>1.6</v>
      </c>
      <c r="R73" s="73">
        <v>1.6</v>
      </c>
      <c r="S73" s="31"/>
      <c r="T73" s="31"/>
      <c r="U73" s="31"/>
      <c r="V73" s="31"/>
      <c r="W73" s="31"/>
      <c r="X73" s="32"/>
      <c r="Y73" s="528"/>
    </row>
    <row r="74" spans="1:25" s="5" customFormat="1" ht="13.5" thickBot="1">
      <c r="A74" s="256" t="s">
        <v>38</v>
      </c>
      <c r="B74" s="271" t="s">
        <v>43</v>
      </c>
      <c r="C74" s="386" t="s">
        <v>18</v>
      </c>
      <c r="D74" s="367"/>
      <c r="E74" s="367"/>
      <c r="F74" s="367"/>
      <c r="G74" s="387"/>
      <c r="H74" s="262"/>
      <c r="I74" s="241">
        <f t="shared" ref="I74:R74" si="26">I65+I70+I68</f>
        <v>375.3</v>
      </c>
      <c r="J74" s="29">
        <f t="shared" si="26"/>
        <v>375.3</v>
      </c>
      <c r="K74" s="29">
        <f t="shared" si="26"/>
        <v>1.3</v>
      </c>
      <c r="L74" s="46">
        <f t="shared" si="26"/>
        <v>0</v>
      </c>
      <c r="M74" s="241">
        <f t="shared" si="26"/>
        <v>509.2</v>
      </c>
      <c r="N74" s="29">
        <f t="shared" si="26"/>
        <v>509.2</v>
      </c>
      <c r="O74" s="29">
        <f t="shared" si="26"/>
        <v>0.7</v>
      </c>
      <c r="P74" s="46">
        <f t="shared" si="26"/>
        <v>0</v>
      </c>
      <c r="Q74" s="28">
        <f t="shared" si="26"/>
        <v>510</v>
      </c>
      <c r="R74" s="28">
        <f t="shared" si="26"/>
        <v>510</v>
      </c>
      <c r="S74" s="363"/>
      <c r="T74" s="353"/>
      <c r="U74" s="353"/>
      <c r="V74" s="353"/>
      <c r="W74" s="353"/>
      <c r="X74" s="354"/>
      <c r="Y74" s="528"/>
    </row>
    <row r="75" spans="1:25" s="5" customFormat="1" ht="13.5" thickBot="1">
      <c r="A75" s="256" t="s">
        <v>38</v>
      </c>
      <c r="B75" s="252" t="s">
        <v>57</v>
      </c>
      <c r="C75" s="347" t="s">
        <v>58</v>
      </c>
      <c r="D75" s="348"/>
      <c r="E75" s="348"/>
      <c r="F75" s="348"/>
      <c r="G75" s="348"/>
      <c r="H75" s="348"/>
      <c r="I75" s="348"/>
      <c r="J75" s="348"/>
      <c r="K75" s="348"/>
      <c r="L75" s="348"/>
      <c r="M75" s="348"/>
      <c r="N75" s="348"/>
      <c r="O75" s="348"/>
      <c r="P75" s="348"/>
      <c r="Q75" s="348"/>
      <c r="R75" s="348"/>
      <c r="S75" s="348"/>
      <c r="T75" s="348"/>
      <c r="U75" s="348"/>
      <c r="V75" s="348"/>
      <c r="W75" s="348"/>
      <c r="X75" s="349"/>
      <c r="Y75" s="528"/>
    </row>
    <row r="76" spans="1:25" s="5" customFormat="1" ht="17.25" customHeight="1">
      <c r="A76" s="293" t="s">
        <v>38</v>
      </c>
      <c r="B76" s="295" t="s">
        <v>57</v>
      </c>
      <c r="C76" s="452" t="s">
        <v>38</v>
      </c>
      <c r="D76" s="498" t="s">
        <v>336</v>
      </c>
      <c r="E76" s="301" t="s">
        <v>68</v>
      </c>
      <c r="F76" s="301" t="s">
        <v>131</v>
      </c>
      <c r="G76" s="303" t="s">
        <v>132</v>
      </c>
      <c r="H76" s="51" t="s">
        <v>21</v>
      </c>
      <c r="I76" s="55">
        <f t="shared" ref="I76:R76" si="27">I77</f>
        <v>70.2</v>
      </c>
      <c r="J76" s="56">
        <f t="shared" si="27"/>
        <v>70.2</v>
      </c>
      <c r="K76" s="56">
        <f t="shared" si="27"/>
        <v>0</v>
      </c>
      <c r="L76" s="57">
        <f t="shared" si="27"/>
        <v>0</v>
      </c>
      <c r="M76" s="55">
        <f t="shared" si="27"/>
        <v>82.8</v>
      </c>
      <c r="N76" s="56">
        <f t="shared" si="27"/>
        <v>82.8</v>
      </c>
      <c r="O76" s="56">
        <f t="shared" si="27"/>
        <v>0</v>
      </c>
      <c r="P76" s="57">
        <f t="shared" si="27"/>
        <v>0</v>
      </c>
      <c r="Q76" s="58">
        <f t="shared" si="27"/>
        <v>74.5</v>
      </c>
      <c r="R76" s="58">
        <f t="shared" si="27"/>
        <v>74.5</v>
      </c>
      <c r="S76" s="326" t="s">
        <v>191</v>
      </c>
      <c r="T76" s="311" t="s">
        <v>104</v>
      </c>
      <c r="U76" s="311">
        <v>820</v>
      </c>
      <c r="V76" s="311">
        <v>820</v>
      </c>
      <c r="W76" s="311">
        <v>820</v>
      </c>
      <c r="X76" s="291" t="s">
        <v>247</v>
      </c>
      <c r="Y76" s="528"/>
    </row>
    <row r="77" spans="1:25" s="5" customFormat="1" ht="21.75" customHeight="1">
      <c r="A77" s="309"/>
      <c r="B77" s="310"/>
      <c r="C77" s="400"/>
      <c r="D77" s="486"/>
      <c r="E77" s="388"/>
      <c r="F77" s="388"/>
      <c r="G77" s="436"/>
      <c r="H77" s="194" t="s">
        <v>103</v>
      </c>
      <c r="I77" s="188">
        <v>70.2</v>
      </c>
      <c r="J77" s="186">
        <v>70.2</v>
      </c>
      <c r="K77" s="186">
        <v>0</v>
      </c>
      <c r="L77" s="187">
        <v>0</v>
      </c>
      <c r="M77" s="188">
        <v>82.8</v>
      </c>
      <c r="N77" s="186">
        <v>82.8</v>
      </c>
      <c r="O77" s="186">
        <v>0</v>
      </c>
      <c r="P77" s="187">
        <v>0</v>
      </c>
      <c r="Q77" s="194">
        <v>74.5</v>
      </c>
      <c r="R77" s="194">
        <v>74.5</v>
      </c>
      <c r="S77" s="407"/>
      <c r="T77" s="406"/>
      <c r="U77" s="406"/>
      <c r="V77" s="406"/>
      <c r="W77" s="406"/>
      <c r="X77" s="428"/>
      <c r="Y77" s="528"/>
    </row>
    <row r="78" spans="1:25" s="5" customFormat="1" ht="12.75" customHeight="1">
      <c r="A78" s="309"/>
      <c r="B78" s="310"/>
      <c r="C78" s="400" t="s">
        <v>40</v>
      </c>
      <c r="D78" s="429" t="s">
        <v>337</v>
      </c>
      <c r="E78" s="388"/>
      <c r="F78" s="388"/>
      <c r="G78" s="436"/>
      <c r="H78" s="61" t="s">
        <v>21</v>
      </c>
      <c r="I78" s="159">
        <f t="shared" ref="I78:R78" si="28">I79</f>
        <v>13.7</v>
      </c>
      <c r="J78" s="160">
        <f t="shared" si="28"/>
        <v>13.7</v>
      </c>
      <c r="K78" s="160">
        <f t="shared" si="28"/>
        <v>13.2</v>
      </c>
      <c r="L78" s="161">
        <f t="shared" si="28"/>
        <v>0</v>
      </c>
      <c r="M78" s="159">
        <f t="shared" si="28"/>
        <v>14.4</v>
      </c>
      <c r="N78" s="160">
        <f t="shared" si="28"/>
        <v>14.4</v>
      </c>
      <c r="O78" s="160">
        <f t="shared" si="28"/>
        <v>14.2</v>
      </c>
      <c r="P78" s="161">
        <f t="shared" si="28"/>
        <v>0</v>
      </c>
      <c r="Q78" s="74">
        <f t="shared" si="28"/>
        <v>14.1</v>
      </c>
      <c r="R78" s="74">
        <f t="shared" si="28"/>
        <v>14.1</v>
      </c>
      <c r="S78" s="408"/>
      <c r="T78" s="319"/>
      <c r="U78" s="319"/>
      <c r="V78" s="319"/>
      <c r="W78" s="319"/>
      <c r="X78" s="417"/>
      <c r="Y78" s="528"/>
    </row>
    <row r="79" spans="1:25" s="5" customFormat="1" ht="36" customHeight="1">
      <c r="A79" s="309"/>
      <c r="B79" s="310"/>
      <c r="C79" s="400"/>
      <c r="D79" s="429"/>
      <c r="E79" s="322"/>
      <c r="F79" s="322"/>
      <c r="G79" s="485"/>
      <c r="H79" s="69" t="s">
        <v>103</v>
      </c>
      <c r="I79" s="188">
        <v>13.7</v>
      </c>
      <c r="J79" s="186">
        <v>13.7</v>
      </c>
      <c r="K79" s="186">
        <v>13.2</v>
      </c>
      <c r="L79" s="187">
        <v>0</v>
      </c>
      <c r="M79" s="188">
        <v>14.4</v>
      </c>
      <c r="N79" s="186">
        <v>14.4</v>
      </c>
      <c r="O79" s="186">
        <v>14.2</v>
      </c>
      <c r="P79" s="187">
        <v>0</v>
      </c>
      <c r="Q79" s="194">
        <v>14.1</v>
      </c>
      <c r="R79" s="194">
        <v>14.1</v>
      </c>
      <c r="S79" s="488"/>
      <c r="T79" s="406"/>
      <c r="U79" s="406"/>
      <c r="V79" s="406"/>
      <c r="W79" s="406"/>
      <c r="X79" s="413"/>
      <c r="Y79" s="528"/>
    </row>
    <row r="80" spans="1:25" s="5" customFormat="1" ht="12.75" customHeight="1">
      <c r="A80" s="309"/>
      <c r="B80" s="310"/>
      <c r="C80" s="451" t="s">
        <v>41</v>
      </c>
      <c r="D80" s="486" t="s">
        <v>182</v>
      </c>
      <c r="E80" s="350" t="s">
        <v>68</v>
      </c>
      <c r="F80" s="411"/>
      <c r="G80" s="484"/>
      <c r="H80" s="494" t="s">
        <v>21</v>
      </c>
      <c r="I80" s="482">
        <f t="shared" ref="I80:L80" si="29">I82+I83+I84+I85+I86+I87</f>
        <v>272.90000000000003</v>
      </c>
      <c r="J80" s="479">
        <f t="shared" si="29"/>
        <v>272.90000000000003</v>
      </c>
      <c r="K80" s="479">
        <f t="shared" si="29"/>
        <v>0</v>
      </c>
      <c r="L80" s="496">
        <f t="shared" si="29"/>
        <v>0</v>
      </c>
      <c r="M80" s="482">
        <f t="shared" ref="M80:R80" si="30">M82+M83+M84+M85+M86+M87</f>
        <v>318.39999999999998</v>
      </c>
      <c r="N80" s="479">
        <f t="shared" si="30"/>
        <v>318.39999999999998</v>
      </c>
      <c r="O80" s="479">
        <f t="shared" si="30"/>
        <v>0</v>
      </c>
      <c r="P80" s="496">
        <f t="shared" si="30"/>
        <v>0</v>
      </c>
      <c r="Q80" s="489">
        <f t="shared" si="30"/>
        <v>280.60000000000002</v>
      </c>
      <c r="R80" s="489">
        <f t="shared" si="30"/>
        <v>280.60000000000002</v>
      </c>
      <c r="S80" s="491" t="s">
        <v>192</v>
      </c>
      <c r="T80" s="319" t="s">
        <v>104</v>
      </c>
      <c r="U80" s="403">
        <f>U82+U83+U84+U85+U86+U87</f>
        <v>683</v>
      </c>
      <c r="V80" s="403">
        <f>V82+V83+V84+V85+V86+V87</f>
        <v>739</v>
      </c>
      <c r="W80" s="403">
        <f>W82+W83+W84+W85+W86+W87</f>
        <v>725</v>
      </c>
      <c r="X80" s="403">
        <f>X82+X83+X84+X85+X86+X87</f>
        <v>722</v>
      </c>
      <c r="Y80" s="528"/>
    </row>
    <row r="81" spans="1:25" s="5" customFormat="1" ht="24.75" customHeight="1">
      <c r="A81" s="309"/>
      <c r="B81" s="310"/>
      <c r="C81" s="320"/>
      <c r="D81" s="486"/>
      <c r="E81" s="388"/>
      <c r="F81" s="411"/>
      <c r="G81" s="484"/>
      <c r="H81" s="495"/>
      <c r="I81" s="483"/>
      <c r="J81" s="480"/>
      <c r="K81" s="480"/>
      <c r="L81" s="497"/>
      <c r="M81" s="483"/>
      <c r="N81" s="480"/>
      <c r="O81" s="480"/>
      <c r="P81" s="497"/>
      <c r="Q81" s="490"/>
      <c r="R81" s="490"/>
      <c r="S81" s="492"/>
      <c r="T81" s="481"/>
      <c r="U81" s="405"/>
      <c r="V81" s="405"/>
      <c r="W81" s="405"/>
      <c r="X81" s="405"/>
      <c r="Y81" s="528"/>
    </row>
    <row r="82" spans="1:25" s="5" customFormat="1" ht="16.5" customHeight="1">
      <c r="A82" s="309"/>
      <c r="B82" s="310"/>
      <c r="C82" s="320"/>
      <c r="D82" s="261" t="s">
        <v>59</v>
      </c>
      <c r="E82" s="388"/>
      <c r="F82" s="244" t="s">
        <v>142</v>
      </c>
      <c r="G82" s="279" t="s">
        <v>143</v>
      </c>
      <c r="H82" s="69" t="s">
        <v>103</v>
      </c>
      <c r="I82" s="188">
        <v>48.4</v>
      </c>
      <c r="J82" s="186">
        <v>48.4</v>
      </c>
      <c r="K82" s="186">
        <v>0</v>
      </c>
      <c r="L82" s="187">
        <v>0</v>
      </c>
      <c r="M82" s="188">
        <v>50</v>
      </c>
      <c r="N82" s="186">
        <v>50</v>
      </c>
      <c r="O82" s="186">
        <v>0</v>
      </c>
      <c r="P82" s="187">
        <v>0</v>
      </c>
      <c r="Q82" s="194">
        <v>46</v>
      </c>
      <c r="R82" s="194">
        <v>46</v>
      </c>
      <c r="S82" s="492"/>
      <c r="T82" s="481"/>
      <c r="U82" s="75">
        <v>110</v>
      </c>
      <c r="V82" s="75">
        <v>131</v>
      </c>
      <c r="W82" s="75">
        <v>131</v>
      </c>
      <c r="X82" s="76">
        <v>131</v>
      </c>
      <c r="Y82" s="528"/>
    </row>
    <row r="83" spans="1:25" s="5" customFormat="1" ht="24" customHeight="1">
      <c r="A83" s="309"/>
      <c r="B83" s="310"/>
      <c r="C83" s="320"/>
      <c r="D83" s="261" t="s">
        <v>60</v>
      </c>
      <c r="E83" s="388"/>
      <c r="F83" s="244" t="s">
        <v>144</v>
      </c>
      <c r="G83" s="279" t="s">
        <v>145</v>
      </c>
      <c r="H83" s="69" t="s">
        <v>103</v>
      </c>
      <c r="I83" s="188">
        <v>58.9</v>
      </c>
      <c r="J83" s="186">
        <v>58.9</v>
      </c>
      <c r="K83" s="186">
        <v>0</v>
      </c>
      <c r="L83" s="187">
        <v>0</v>
      </c>
      <c r="M83" s="188">
        <v>78.7</v>
      </c>
      <c r="N83" s="186">
        <v>78.7</v>
      </c>
      <c r="O83" s="186">
        <v>0</v>
      </c>
      <c r="P83" s="187">
        <v>0</v>
      </c>
      <c r="Q83" s="194">
        <v>58.9</v>
      </c>
      <c r="R83" s="194">
        <v>58.9</v>
      </c>
      <c r="S83" s="492"/>
      <c r="T83" s="481"/>
      <c r="U83" s="75">
        <v>146</v>
      </c>
      <c r="V83" s="75">
        <v>146</v>
      </c>
      <c r="W83" s="75">
        <v>135</v>
      </c>
      <c r="X83" s="76">
        <v>130</v>
      </c>
      <c r="Y83" s="528"/>
    </row>
    <row r="84" spans="1:25" s="5" customFormat="1" ht="27.75" customHeight="1">
      <c r="A84" s="309"/>
      <c r="B84" s="310"/>
      <c r="C84" s="320"/>
      <c r="D84" s="261" t="s">
        <v>61</v>
      </c>
      <c r="E84" s="388"/>
      <c r="F84" s="244" t="s">
        <v>147</v>
      </c>
      <c r="G84" s="279" t="s">
        <v>146</v>
      </c>
      <c r="H84" s="69" t="s">
        <v>103</v>
      </c>
      <c r="I84" s="188">
        <v>23.8</v>
      </c>
      <c r="J84" s="186">
        <v>23.8</v>
      </c>
      <c r="K84" s="186">
        <v>0</v>
      </c>
      <c r="L84" s="187">
        <v>0</v>
      </c>
      <c r="M84" s="188">
        <v>32</v>
      </c>
      <c r="N84" s="186">
        <v>32</v>
      </c>
      <c r="O84" s="186">
        <v>0</v>
      </c>
      <c r="P84" s="187">
        <v>0</v>
      </c>
      <c r="Q84" s="194">
        <v>29</v>
      </c>
      <c r="R84" s="194">
        <v>29</v>
      </c>
      <c r="S84" s="492"/>
      <c r="T84" s="481"/>
      <c r="U84" s="75">
        <v>55</v>
      </c>
      <c r="V84" s="75">
        <v>75</v>
      </c>
      <c r="W84" s="75">
        <v>75</v>
      </c>
      <c r="X84" s="76">
        <v>75</v>
      </c>
      <c r="Y84" s="528"/>
    </row>
    <row r="85" spans="1:25" s="5" customFormat="1" ht="17.25" customHeight="1">
      <c r="A85" s="309"/>
      <c r="B85" s="310"/>
      <c r="C85" s="320"/>
      <c r="D85" s="261" t="s">
        <v>62</v>
      </c>
      <c r="E85" s="388"/>
      <c r="F85" s="244" t="s">
        <v>149</v>
      </c>
      <c r="G85" s="279" t="s">
        <v>148</v>
      </c>
      <c r="H85" s="69" t="s">
        <v>103</v>
      </c>
      <c r="I85" s="188">
        <v>50.7</v>
      </c>
      <c r="J85" s="186">
        <v>50.7</v>
      </c>
      <c r="K85" s="186">
        <v>0</v>
      </c>
      <c r="L85" s="187">
        <v>0</v>
      </c>
      <c r="M85" s="188">
        <v>52</v>
      </c>
      <c r="N85" s="186">
        <v>52</v>
      </c>
      <c r="O85" s="186">
        <v>0</v>
      </c>
      <c r="P85" s="187">
        <v>0</v>
      </c>
      <c r="Q85" s="194">
        <v>47</v>
      </c>
      <c r="R85" s="194">
        <v>47</v>
      </c>
      <c r="S85" s="492"/>
      <c r="T85" s="481"/>
      <c r="U85" s="75">
        <v>130</v>
      </c>
      <c r="V85" s="75">
        <v>130</v>
      </c>
      <c r="W85" s="75">
        <v>130</v>
      </c>
      <c r="X85" s="76">
        <v>130</v>
      </c>
      <c r="Y85" s="528"/>
    </row>
    <row r="86" spans="1:25" s="5" customFormat="1" ht="19.5" customHeight="1">
      <c r="A86" s="309"/>
      <c r="B86" s="310"/>
      <c r="C86" s="320"/>
      <c r="D86" s="261" t="s">
        <v>63</v>
      </c>
      <c r="E86" s="388"/>
      <c r="F86" s="244" t="s">
        <v>150</v>
      </c>
      <c r="G86" s="279" t="s">
        <v>151</v>
      </c>
      <c r="H86" s="69" t="s">
        <v>103</v>
      </c>
      <c r="I86" s="188">
        <v>35.4</v>
      </c>
      <c r="J86" s="186">
        <v>35.4</v>
      </c>
      <c r="K86" s="186">
        <v>0</v>
      </c>
      <c r="L86" s="187">
        <v>0</v>
      </c>
      <c r="M86" s="188">
        <v>37.799999999999997</v>
      </c>
      <c r="N86" s="186">
        <v>37.799999999999997</v>
      </c>
      <c r="O86" s="186">
        <v>0</v>
      </c>
      <c r="P86" s="187">
        <v>0</v>
      </c>
      <c r="Q86" s="194">
        <v>35</v>
      </c>
      <c r="R86" s="194">
        <v>35</v>
      </c>
      <c r="S86" s="492"/>
      <c r="T86" s="481"/>
      <c r="U86" s="75">
        <v>89</v>
      </c>
      <c r="V86" s="75">
        <v>87</v>
      </c>
      <c r="W86" s="75">
        <v>84</v>
      </c>
      <c r="X86" s="76">
        <v>86</v>
      </c>
      <c r="Y86" s="528"/>
    </row>
    <row r="87" spans="1:25" s="5" customFormat="1" ht="16.5" customHeight="1" thickBot="1">
      <c r="A87" s="309"/>
      <c r="B87" s="310"/>
      <c r="C87" s="298"/>
      <c r="D87" s="261" t="s">
        <v>64</v>
      </c>
      <c r="E87" s="302"/>
      <c r="F87" s="244" t="s">
        <v>152</v>
      </c>
      <c r="G87" s="279" t="s">
        <v>153</v>
      </c>
      <c r="H87" s="69" t="s">
        <v>103</v>
      </c>
      <c r="I87" s="188">
        <v>55.7</v>
      </c>
      <c r="J87" s="186">
        <v>55.7</v>
      </c>
      <c r="K87" s="186">
        <v>0</v>
      </c>
      <c r="L87" s="187">
        <v>0</v>
      </c>
      <c r="M87" s="188">
        <v>67.900000000000006</v>
      </c>
      <c r="N87" s="186">
        <v>67.900000000000006</v>
      </c>
      <c r="O87" s="186">
        <v>0</v>
      </c>
      <c r="P87" s="187">
        <v>0</v>
      </c>
      <c r="Q87" s="194">
        <v>64.7</v>
      </c>
      <c r="R87" s="194">
        <v>64.7</v>
      </c>
      <c r="S87" s="493"/>
      <c r="T87" s="312"/>
      <c r="U87" s="75">
        <v>153</v>
      </c>
      <c r="V87" s="75">
        <v>170</v>
      </c>
      <c r="W87" s="75">
        <v>170</v>
      </c>
      <c r="X87" s="76">
        <v>170</v>
      </c>
      <c r="Y87" s="528"/>
    </row>
    <row r="88" spans="1:25" s="5" customFormat="1" ht="12.75" customHeight="1" thickBot="1">
      <c r="A88" s="256" t="s">
        <v>38</v>
      </c>
      <c r="B88" s="37" t="s">
        <v>57</v>
      </c>
      <c r="C88" s="365" t="s">
        <v>18</v>
      </c>
      <c r="D88" s="366"/>
      <c r="E88" s="366"/>
      <c r="F88" s="366"/>
      <c r="G88" s="459"/>
      <c r="H88" s="238"/>
      <c r="I88" s="28">
        <f t="shared" ref="I88:R88" si="31">I76+I78+I80</f>
        <v>356.80000000000007</v>
      </c>
      <c r="J88" s="29">
        <f t="shared" si="31"/>
        <v>356.80000000000007</v>
      </c>
      <c r="K88" s="29">
        <f t="shared" si="31"/>
        <v>13.2</v>
      </c>
      <c r="L88" s="30">
        <f t="shared" si="31"/>
        <v>0</v>
      </c>
      <c r="M88" s="28">
        <f t="shared" si="31"/>
        <v>415.59999999999997</v>
      </c>
      <c r="N88" s="29">
        <f t="shared" si="31"/>
        <v>415.59999999999997</v>
      </c>
      <c r="O88" s="29">
        <f t="shared" si="31"/>
        <v>14.2</v>
      </c>
      <c r="P88" s="30">
        <f t="shared" si="31"/>
        <v>0</v>
      </c>
      <c r="Q88" s="238">
        <f t="shared" si="31"/>
        <v>369.20000000000005</v>
      </c>
      <c r="R88" s="238">
        <f t="shared" si="31"/>
        <v>369.20000000000005</v>
      </c>
      <c r="S88" s="363"/>
      <c r="T88" s="353"/>
      <c r="U88" s="353"/>
      <c r="V88" s="353"/>
      <c r="W88" s="353"/>
      <c r="X88" s="354"/>
      <c r="Y88" s="528"/>
    </row>
    <row r="89" spans="1:25" s="5" customFormat="1" ht="12.75" customHeight="1" thickBot="1">
      <c r="A89" s="256" t="s">
        <v>38</v>
      </c>
      <c r="B89" s="37" t="s">
        <v>65</v>
      </c>
      <c r="C89" s="426" t="s">
        <v>66</v>
      </c>
      <c r="D89" s="427"/>
      <c r="E89" s="348"/>
      <c r="F89" s="348"/>
      <c r="G89" s="348"/>
      <c r="H89" s="348"/>
      <c r="I89" s="427"/>
      <c r="J89" s="427"/>
      <c r="K89" s="427"/>
      <c r="L89" s="427"/>
      <c r="M89" s="427"/>
      <c r="N89" s="427"/>
      <c r="O89" s="427"/>
      <c r="P89" s="427"/>
      <c r="Q89" s="427"/>
      <c r="R89" s="427"/>
      <c r="S89" s="348"/>
      <c r="T89" s="348"/>
      <c r="U89" s="348"/>
      <c r="V89" s="348"/>
      <c r="W89" s="348"/>
      <c r="X89" s="349"/>
      <c r="Y89" s="528"/>
    </row>
    <row r="90" spans="1:25" s="5" customFormat="1" ht="15" customHeight="1">
      <c r="A90" s="293" t="s">
        <v>38</v>
      </c>
      <c r="B90" s="327" t="s">
        <v>65</v>
      </c>
      <c r="C90" s="424" t="s">
        <v>38</v>
      </c>
      <c r="D90" s="423" t="s">
        <v>342</v>
      </c>
      <c r="E90" s="472" t="s">
        <v>68</v>
      </c>
      <c r="F90" s="301" t="s">
        <v>131</v>
      </c>
      <c r="G90" s="397" t="s">
        <v>132</v>
      </c>
      <c r="H90" s="217" t="s">
        <v>21</v>
      </c>
      <c r="I90" s="52">
        <f>I91</f>
        <v>184.5</v>
      </c>
      <c r="J90" s="53">
        <f t="shared" ref="J90:R90" si="32">J91</f>
        <v>184.5</v>
      </c>
      <c r="K90" s="53">
        <f t="shared" si="32"/>
        <v>0</v>
      </c>
      <c r="L90" s="180">
        <f t="shared" si="32"/>
        <v>0</v>
      </c>
      <c r="M90" s="52">
        <f>M91</f>
        <v>137</v>
      </c>
      <c r="N90" s="53">
        <f t="shared" si="32"/>
        <v>137</v>
      </c>
      <c r="O90" s="53">
        <f t="shared" si="32"/>
        <v>0</v>
      </c>
      <c r="P90" s="180">
        <f t="shared" si="32"/>
        <v>0</v>
      </c>
      <c r="Q90" s="111">
        <f t="shared" si="32"/>
        <v>175</v>
      </c>
      <c r="R90" s="58">
        <f t="shared" si="32"/>
        <v>175</v>
      </c>
      <c r="S90" s="422"/>
      <c r="T90" s="412"/>
      <c r="U90" s="412"/>
      <c r="V90" s="412"/>
      <c r="W90" s="412"/>
      <c r="X90" s="412"/>
      <c r="Y90" s="528"/>
    </row>
    <row r="91" spans="1:25" s="5" customFormat="1" ht="20.25" customHeight="1">
      <c r="A91" s="309"/>
      <c r="B91" s="328"/>
      <c r="C91" s="400"/>
      <c r="D91" s="329"/>
      <c r="E91" s="473"/>
      <c r="F91" s="388"/>
      <c r="G91" s="398"/>
      <c r="H91" s="218" t="s">
        <v>39</v>
      </c>
      <c r="I91" s="188">
        <v>184.5</v>
      </c>
      <c r="J91" s="186">
        <v>184.5</v>
      </c>
      <c r="K91" s="186">
        <v>0</v>
      </c>
      <c r="L91" s="179">
        <v>0</v>
      </c>
      <c r="M91" s="188">
        <v>137</v>
      </c>
      <c r="N91" s="186">
        <v>137</v>
      </c>
      <c r="O91" s="186">
        <v>0</v>
      </c>
      <c r="P91" s="179">
        <v>0</v>
      </c>
      <c r="Q91" s="223">
        <v>175</v>
      </c>
      <c r="R91" s="194">
        <v>175</v>
      </c>
      <c r="S91" s="421"/>
      <c r="T91" s="413"/>
      <c r="U91" s="413"/>
      <c r="V91" s="413"/>
      <c r="W91" s="413"/>
      <c r="X91" s="413"/>
      <c r="Y91" s="528"/>
    </row>
    <row r="92" spans="1:25" s="5" customFormat="1" ht="12.75" customHeight="1">
      <c r="A92" s="309"/>
      <c r="B92" s="328"/>
      <c r="C92" s="400" t="s">
        <v>40</v>
      </c>
      <c r="D92" s="329" t="s">
        <v>297</v>
      </c>
      <c r="E92" s="473"/>
      <c r="F92" s="388"/>
      <c r="G92" s="398"/>
      <c r="H92" s="219" t="s">
        <v>21</v>
      </c>
      <c r="I92" s="62">
        <f t="shared" ref="I92:R92" si="33">I94+I93</f>
        <v>927.1</v>
      </c>
      <c r="J92" s="162">
        <f t="shared" si="33"/>
        <v>927.1</v>
      </c>
      <c r="K92" s="162">
        <f t="shared" si="33"/>
        <v>0</v>
      </c>
      <c r="L92" s="221">
        <f t="shared" si="33"/>
        <v>0</v>
      </c>
      <c r="M92" s="62">
        <f t="shared" si="33"/>
        <v>1346.8</v>
      </c>
      <c r="N92" s="162">
        <f t="shared" si="33"/>
        <v>1346.8</v>
      </c>
      <c r="O92" s="162">
        <f t="shared" si="33"/>
        <v>0</v>
      </c>
      <c r="P92" s="221">
        <f t="shared" si="33"/>
        <v>0</v>
      </c>
      <c r="Q92" s="77">
        <f t="shared" si="33"/>
        <v>1341</v>
      </c>
      <c r="R92" s="63">
        <f t="shared" si="33"/>
        <v>1341</v>
      </c>
      <c r="S92" s="414" t="s">
        <v>193</v>
      </c>
      <c r="T92" s="319" t="s">
        <v>104</v>
      </c>
      <c r="U92" s="403">
        <v>800</v>
      </c>
      <c r="V92" s="403">
        <v>800</v>
      </c>
      <c r="W92" s="403">
        <v>800</v>
      </c>
      <c r="X92" s="344" t="s">
        <v>165</v>
      </c>
      <c r="Y92" s="528"/>
    </row>
    <row r="93" spans="1:25" s="5" customFormat="1" ht="16.5" customHeight="1">
      <c r="A93" s="309"/>
      <c r="B93" s="328"/>
      <c r="C93" s="400"/>
      <c r="D93" s="329"/>
      <c r="E93" s="473"/>
      <c r="F93" s="388"/>
      <c r="G93" s="398"/>
      <c r="H93" s="220" t="s">
        <v>39</v>
      </c>
      <c r="I93" s="188">
        <v>927.1</v>
      </c>
      <c r="J93" s="186">
        <v>927.1</v>
      </c>
      <c r="K93" s="186">
        <v>0</v>
      </c>
      <c r="L93" s="179">
        <v>0</v>
      </c>
      <c r="M93" s="188">
        <v>1079</v>
      </c>
      <c r="N93" s="186">
        <v>1079</v>
      </c>
      <c r="O93" s="186">
        <v>0</v>
      </c>
      <c r="P93" s="179">
        <v>0</v>
      </c>
      <c r="Q93" s="223">
        <v>1341</v>
      </c>
      <c r="R93" s="194">
        <v>1341</v>
      </c>
      <c r="S93" s="415"/>
      <c r="T93" s="481"/>
      <c r="U93" s="404"/>
      <c r="V93" s="404"/>
      <c r="W93" s="404"/>
      <c r="X93" s="478"/>
      <c r="Y93" s="528"/>
    </row>
    <row r="94" spans="1:25" s="5" customFormat="1" ht="16.5" customHeight="1">
      <c r="A94" s="309"/>
      <c r="B94" s="328"/>
      <c r="C94" s="400"/>
      <c r="D94" s="329"/>
      <c r="E94" s="473"/>
      <c r="F94" s="388"/>
      <c r="G94" s="398"/>
      <c r="H94" s="220" t="s">
        <v>113</v>
      </c>
      <c r="I94" s="188"/>
      <c r="J94" s="186"/>
      <c r="K94" s="186"/>
      <c r="L94" s="179"/>
      <c r="M94" s="188">
        <v>267.8</v>
      </c>
      <c r="N94" s="186">
        <v>267.8</v>
      </c>
      <c r="O94" s="186">
        <v>0</v>
      </c>
      <c r="P94" s="179">
        <v>0</v>
      </c>
      <c r="Q94" s="223"/>
      <c r="R94" s="194"/>
      <c r="S94" s="416"/>
      <c r="T94" s="406"/>
      <c r="U94" s="405"/>
      <c r="V94" s="405"/>
      <c r="W94" s="405"/>
      <c r="X94" s="453"/>
      <c r="Y94" s="528"/>
    </row>
    <row r="95" spans="1:25" s="5" customFormat="1" ht="14.25" customHeight="1">
      <c r="A95" s="309"/>
      <c r="B95" s="328"/>
      <c r="C95" s="400" t="s">
        <v>41</v>
      </c>
      <c r="D95" s="329" t="s">
        <v>343</v>
      </c>
      <c r="E95" s="473"/>
      <c r="F95" s="388"/>
      <c r="G95" s="398"/>
      <c r="H95" s="88" t="s">
        <v>21</v>
      </c>
      <c r="I95" s="159">
        <f>I96</f>
        <v>35.700000000000003</v>
      </c>
      <c r="J95" s="160">
        <f t="shared" ref="J95:R95" si="34">J96</f>
        <v>35.700000000000003</v>
      </c>
      <c r="K95" s="160">
        <f t="shared" si="34"/>
        <v>0</v>
      </c>
      <c r="L95" s="222">
        <f t="shared" si="34"/>
        <v>0</v>
      </c>
      <c r="M95" s="159">
        <f>M96</f>
        <v>0.9</v>
      </c>
      <c r="N95" s="160">
        <f t="shared" si="34"/>
        <v>0.9</v>
      </c>
      <c r="O95" s="160">
        <f t="shared" si="34"/>
        <v>0</v>
      </c>
      <c r="P95" s="222">
        <f t="shared" si="34"/>
        <v>0</v>
      </c>
      <c r="Q95" s="77">
        <f t="shared" si="34"/>
        <v>0.9</v>
      </c>
      <c r="R95" s="63">
        <f t="shared" si="34"/>
        <v>0.9</v>
      </c>
      <c r="S95" s="419"/>
      <c r="T95" s="417"/>
      <c r="U95" s="394"/>
      <c r="V95" s="394"/>
      <c r="W95" s="394"/>
      <c r="X95" s="394"/>
      <c r="Y95" s="528"/>
    </row>
    <row r="96" spans="1:25" s="5" customFormat="1" ht="14.25" customHeight="1">
      <c r="A96" s="309"/>
      <c r="B96" s="328"/>
      <c r="C96" s="400"/>
      <c r="D96" s="329"/>
      <c r="E96" s="473"/>
      <c r="F96" s="388"/>
      <c r="G96" s="398"/>
      <c r="H96" s="218" t="s">
        <v>103</v>
      </c>
      <c r="I96" s="188">
        <v>35.700000000000003</v>
      </c>
      <c r="J96" s="186">
        <v>35.700000000000003</v>
      </c>
      <c r="K96" s="186">
        <v>0</v>
      </c>
      <c r="L96" s="179">
        <v>0</v>
      </c>
      <c r="M96" s="188">
        <v>0.9</v>
      </c>
      <c r="N96" s="186">
        <v>0.9</v>
      </c>
      <c r="O96" s="186">
        <v>0</v>
      </c>
      <c r="P96" s="179">
        <v>0</v>
      </c>
      <c r="Q96" s="223">
        <v>0.9</v>
      </c>
      <c r="R96" s="194">
        <v>0.9</v>
      </c>
      <c r="S96" s="420"/>
      <c r="T96" s="418"/>
      <c r="U96" s="395"/>
      <c r="V96" s="395"/>
      <c r="W96" s="395"/>
      <c r="X96" s="395"/>
      <c r="Y96" s="528"/>
    </row>
    <row r="97" spans="1:25" s="5" customFormat="1" ht="13.5" customHeight="1">
      <c r="A97" s="309"/>
      <c r="B97" s="328"/>
      <c r="C97" s="400" t="s">
        <v>42</v>
      </c>
      <c r="D97" s="329" t="s">
        <v>344</v>
      </c>
      <c r="E97" s="473"/>
      <c r="F97" s="388"/>
      <c r="G97" s="398"/>
      <c r="H97" s="88" t="s">
        <v>21</v>
      </c>
      <c r="I97" s="62">
        <f>I98</f>
        <v>147.19999999999999</v>
      </c>
      <c r="J97" s="162">
        <f t="shared" ref="J97:R99" si="35">J98</f>
        <v>147.19999999999999</v>
      </c>
      <c r="K97" s="162">
        <f t="shared" si="35"/>
        <v>0</v>
      </c>
      <c r="L97" s="221">
        <f t="shared" si="35"/>
        <v>0</v>
      </c>
      <c r="M97" s="62">
        <f>M98</f>
        <v>602.5</v>
      </c>
      <c r="N97" s="162">
        <f t="shared" si="35"/>
        <v>602.5</v>
      </c>
      <c r="O97" s="162">
        <f t="shared" si="35"/>
        <v>0</v>
      </c>
      <c r="P97" s="221">
        <f t="shared" si="35"/>
        <v>0</v>
      </c>
      <c r="Q97" s="77">
        <f t="shared" si="35"/>
        <v>0</v>
      </c>
      <c r="R97" s="63">
        <f t="shared" si="35"/>
        <v>0</v>
      </c>
      <c r="S97" s="420"/>
      <c r="T97" s="418"/>
      <c r="U97" s="395"/>
      <c r="V97" s="395"/>
      <c r="W97" s="395"/>
      <c r="X97" s="395"/>
      <c r="Y97" s="528"/>
    </row>
    <row r="98" spans="1:25" s="5" customFormat="1" ht="17.25" customHeight="1">
      <c r="A98" s="309"/>
      <c r="B98" s="328"/>
      <c r="C98" s="400"/>
      <c r="D98" s="329"/>
      <c r="E98" s="473"/>
      <c r="F98" s="388"/>
      <c r="G98" s="398"/>
      <c r="H98" s="89" t="s">
        <v>39</v>
      </c>
      <c r="I98" s="188">
        <v>147.19999999999999</v>
      </c>
      <c r="J98" s="186">
        <v>147.19999999999999</v>
      </c>
      <c r="K98" s="186">
        <v>0</v>
      </c>
      <c r="L98" s="179">
        <v>0</v>
      </c>
      <c r="M98" s="188">
        <v>602.5</v>
      </c>
      <c r="N98" s="186">
        <v>602.5</v>
      </c>
      <c r="O98" s="186">
        <v>0</v>
      </c>
      <c r="P98" s="179">
        <v>0</v>
      </c>
      <c r="Q98" s="223"/>
      <c r="R98" s="194"/>
      <c r="S98" s="420"/>
      <c r="T98" s="418"/>
      <c r="U98" s="395"/>
      <c r="V98" s="395"/>
      <c r="W98" s="395"/>
      <c r="X98" s="395"/>
      <c r="Y98" s="528"/>
    </row>
    <row r="99" spans="1:25" s="5" customFormat="1" ht="13.5" customHeight="1">
      <c r="A99" s="309"/>
      <c r="B99" s="328"/>
      <c r="C99" s="400" t="s">
        <v>44</v>
      </c>
      <c r="D99" s="329" t="s">
        <v>325</v>
      </c>
      <c r="E99" s="473"/>
      <c r="F99" s="388"/>
      <c r="G99" s="398"/>
      <c r="H99" s="88" t="s">
        <v>21</v>
      </c>
      <c r="I99" s="62">
        <f>I100</f>
        <v>0</v>
      </c>
      <c r="J99" s="162">
        <f t="shared" si="35"/>
        <v>0</v>
      </c>
      <c r="K99" s="162">
        <f t="shared" si="35"/>
        <v>0</v>
      </c>
      <c r="L99" s="221">
        <f t="shared" si="35"/>
        <v>0</v>
      </c>
      <c r="M99" s="62">
        <f>M100</f>
        <v>145.4</v>
      </c>
      <c r="N99" s="162">
        <f t="shared" si="35"/>
        <v>145.4</v>
      </c>
      <c r="O99" s="162">
        <f t="shared" si="35"/>
        <v>0</v>
      </c>
      <c r="P99" s="221">
        <f t="shared" si="35"/>
        <v>0</v>
      </c>
      <c r="Q99" s="77">
        <f t="shared" si="35"/>
        <v>145.4</v>
      </c>
      <c r="R99" s="63">
        <f t="shared" si="35"/>
        <v>145.4</v>
      </c>
      <c r="S99" s="421"/>
      <c r="T99" s="413"/>
      <c r="U99" s="396"/>
      <c r="V99" s="396"/>
      <c r="W99" s="396"/>
      <c r="X99" s="396"/>
      <c r="Y99" s="528"/>
    </row>
    <row r="100" spans="1:25" s="5" customFormat="1" ht="60.75" customHeight="1" thickBot="1">
      <c r="A100" s="294"/>
      <c r="B100" s="434"/>
      <c r="C100" s="401"/>
      <c r="D100" s="402"/>
      <c r="E100" s="474"/>
      <c r="F100" s="302"/>
      <c r="G100" s="399"/>
      <c r="H100" s="89" t="s">
        <v>103</v>
      </c>
      <c r="I100" s="137"/>
      <c r="J100" s="134"/>
      <c r="K100" s="134"/>
      <c r="L100" s="148"/>
      <c r="M100" s="137">
        <v>145.4</v>
      </c>
      <c r="N100" s="134">
        <v>145.4</v>
      </c>
      <c r="O100" s="134">
        <v>0</v>
      </c>
      <c r="P100" s="148">
        <v>0</v>
      </c>
      <c r="Q100" s="224">
        <v>145.4</v>
      </c>
      <c r="R100" s="36">
        <v>145.4</v>
      </c>
      <c r="S100" s="225" t="s">
        <v>326</v>
      </c>
      <c r="T100" s="36" t="s">
        <v>104</v>
      </c>
      <c r="U100" s="45"/>
      <c r="V100" s="45">
        <v>100</v>
      </c>
      <c r="W100" s="45">
        <v>100</v>
      </c>
      <c r="X100" s="81">
        <v>100</v>
      </c>
      <c r="Y100" s="528"/>
    </row>
    <row r="101" spans="1:25" s="5" customFormat="1" ht="12.75" customHeight="1" thickBot="1">
      <c r="A101" s="256" t="s">
        <v>38</v>
      </c>
      <c r="B101" s="252" t="s">
        <v>65</v>
      </c>
      <c r="C101" s="430" t="s">
        <v>18</v>
      </c>
      <c r="D101" s="430"/>
      <c r="E101" s="431"/>
      <c r="F101" s="431"/>
      <c r="G101" s="432"/>
      <c r="H101" s="262"/>
      <c r="I101" s="40">
        <f t="shared" ref="I101:R101" si="36">I90+I92+I95+I99+I97</f>
        <v>1294.5</v>
      </c>
      <c r="J101" s="41">
        <f t="shared" si="36"/>
        <v>1294.5</v>
      </c>
      <c r="K101" s="41">
        <f t="shared" si="36"/>
        <v>0</v>
      </c>
      <c r="L101" s="42">
        <f t="shared" si="36"/>
        <v>0</v>
      </c>
      <c r="M101" s="40">
        <f t="shared" si="36"/>
        <v>2232.6000000000004</v>
      </c>
      <c r="N101" s="41">
        <f t="shared" si="36"/>
        <v>2232.6000000000004</v>
      </c>
      <c r="O101" s="41">
        <f t="shared" si="36"/>
        <v>0</v>
      </c>
      <c r="P101" s="42">
        <f t="shared" si="36"/>
        <v>0</v>
      </c>
      <c r="Q101" s="133">
        <f t="shared" si="36"/>
        <v>1662.3000000000002</v>
      </c>
      <c r="R101" s="133">
        <f t="shared" si="36"/>
        <v>1662.3000000000002</v>
      </c>
      <c r="S101" s="371"/>
      <c r="T101" s="371"/>
      <c r="U101" s="371"/>
      <c r="V101" s="371"/>
      <c r="W101" s="371"/>
      <c r="X101" s="371"/>
      <c r="Y101" s="528"/>
    </row>
    <row r="102" spans="1:25" s="5" customFormat="1" ht="12.75" customHeight="1" thickBot="1">
      <c r="A102" s="256" t="s">
        <v>38</v>
      </c>
      <c r="B102" s="252" t="s">
        <v>67</v>
      </c>
      <c r="C102" s="426" t="s">
        <v>278</v>
      </c>
      <c r="D102" s="427"/>
      <c r="E102" s="427"/>
      <c r="F102" s="427"/>
      <c r="G102" s="427"/>
      <c r="H102" s="348"/>
      <c r="I102" s="348"/>
      <c r="J102" s="348"/>
      <c r="K102" s="348"/>
      <c r="L102" s="348"/>
      <c r="M102" s="348"/>
      <c r="N102" s="348"/>
      <c r="O102" s="348"/>
      <c r="P102" s="348"/>
      <c r="Q102" s="348"/>
      <c r="R102" s="348"/>
      <c r="S102" s="348"/>
      <c r="T102" s="348"/>
      <c r="U102" s="348"/>
      <c r="V102" s="348"/>
      <c r="W102" s="348"/>
      <c r="X102" s="349"/>
      <c r="Y102" s="528"/>
    </row>
    <row r="103" spans="1:25" s="5" customFormat="1" ht="15.75" customHeight="1">
      <c r="A103" s="293" t="s">
        <v>38</v>
      </c>
      <c r="B103" s="327" t="s">
        <v>67</v>
      </c>
      <c r="C103" s="424" t="s">
        <v>38</v>
      </c>
      <c r="D103" s="435" t="s">
        <v>352</v>
      </c>
      <c r="E103" s="364" t="s">
        <v>68</v>
      </c>
      <c r="F103" s="364" t="s">
        <v>131</v>
      </c>
      <c r="G103" s="369" t="s">
        <v>132</v>
      </c>
      <c r="H103" s="132" t="s">
        <v>21</v>
      </c>
      <c r="I103" s="236">
        <f t="shared" ref="I103:R103" si="37">I104</f>
        <v>186.4</v>
      </c>
      <c r="J103" s="278">
        <f t="shared" si="37"/>
        <v>186.4</v>
      </c>
      <c r="K103" s="278">
        <f t="shared" si="37"/>
        <v>0</v>
      </c>
      <c r="L103" s="235">
        <f t="shared" si="37"/>
        <v>0</v>
      </c>
      <c r="M103" s="236">
        <f t="shared" si="37"/>
        <v>202.7</v>
      </c>
      <c r="N103" s="278">
        <f t="shared" si="37"/>
        <v>202.7</v>
      </c>
      <c r="O103" s="278">
        <f t="shared" si="37"/>
        <v>0</v>
      </c>
      <c r="P103" s="235">
        <f t="shared" si="37"/>
        <v>0</v>
      </c>
      <c r="Q103" s="71">
        <f t="shared" si="37"/>
        <v>190.6</v>
      </c>
      <c r="R103" s="71">
        <f t="shared" si="37"/>
        <v>190.6</v>
      </c>
      <c r="S103" s="326" t="s">
        <v>194</v>
      </c>
      <c r="T103" s="311" t="s">
        <v>104</v>
      </c>
      <c r="U103" s="311">
        <v>500</v>
      </c>
      <c r="V103" s="311">
        <v>500</v>
      </c>
      <c r="W103" s="311">
        <v>500</v>
      </c>
      <c r="X103" s="291" t="s">
        <v>162</v>
      </c>
      <c r="Y103" s="528"/>
    </row>
    <row r="104" spans="1:25" s="5" customFormat="1" ht="17.25" customHeight="1">
      <c r="A104" s="309"/>
      <c r="B104" s="328"/>
      <c r="C104" s="400"/>
      <c r="D104" s="429"/>
      <c r="E104" s="411"/>
      <c r="F104" s="411"/>
      <c r="G104" s="410"/>
      <c r="H104" s="266" t="s">
        <v>103</v>
      </c>
      <c r="I104" s="239">
        <v>186.4</v>
      </c>
      <c r="J104" s="242">
        <v>186.4</v>
      </c>
      <c r="K104" s="242">
        <v>0</v>
      </c>
      <c r="L104" s="245">
        <v>0</v>
      </c>
      <c r="M104" s="239">
        <v>202.7</v>
      </c>
      <c r="N104" s="242">
        <v>202.7</v>
      </c>
      <c r="O104" s="242">
        <v>0</v>
      </c>
      <c r="P104" s="245">
        <v>0</v>
      </c>
      <c r="Q104" s="254">
        <v>190.6</v>
      </c>
      <c r="R104" s="254">
        <v>190.6</v>
      </c>
      <c r="S104" s="407"/>
      <c r="T104" s="406"/>
      <c r="U104" s="406"/>
      <c r="V104" s="406"/>
      <c r="W104" s="406"/>
      <c r="X104" s="428"/>
      <c r="Y104" s="528"/>
    </row>
    <row r="105" spans="1:25" s="5" customFormat="1" ht="17.25" customHeight="1">
      <c r="A105" s="309"/>
      <c r="B105" s="328"/>
      <c r="C105" s="400" t="s">
        <v>40</v>
      </c>
      <c r="D105" s="429" t="s">
        <v>353</v>
      </c>
      <c r="E105" s="411"/>
      <c r="F105" s="411"/>
      <c r="G105" s="410"/>
      <c r="H105" s="151" t="s">
        <v>21</v>
      </c>
      <c r="I105" s="62">
        <f t="shared" ref="I105:R107" si="38">I106</f>
        <v>5.6</v>
      </c>
      <c r="J105" s="162">
        <f t="shared" si="38"/>
        <v>5.6</v>
      </c>
      <c r="K105" s="162">
        <f t="shared" si="38"/>
        <v>5.5</v>
      </c>
      <c r="L105" s="163">
        <f t="shared" si="38"/>
        <v>0</v>
      </c>
      <c r="M105" s="62">
        <f t="shared" si="38"/>
        <v>6.1</v>
      </c>
      <c r="N105" s="162">
        <f t="shared" si="38"/>
        <v>6.1</v>
      </c>
      <c r="O105" s="162">
        <f t="shared" si="38"/>
        <v>6</v>
      </c>
      <c r="P105" s="163">
        <f t="shared" si="38"/>
        <v>0</v>
      </c>
      <c r="Q105" s="63">
        <f t="shared" si="38"/>
        <v>5.7</v>
      </c>
      <c r="R105" s="63">
        <f t="shared" si="38"/>
        <v>5.7</v>
      </c>
      <c r="S105" s="184"/>
      <c r="T105" s="259"/>
      <c r="U105" s="259"/>
      <c r="V105" s="259"/>
      <c r="W105" s="259"/>
      <c r="X105" s="234"/>
      <c r="Y105" s="528"/>
    </row>
    <row r="106" spans="1:25" s="5" customFormat="1" ht="17.25" customHeight="1" thickBot="1">
      <c r="A106" s="309"/>
      <c r="B106" s="328"/>
      <c r="C106" s="400"/>
      <c r="D106" s="429"/>
      <c r="E106" s="411"/>
      <c r="F106" s="411"/>
      <c r="G106" s="410"/>
      <c r="H106" s="152" t="s">
        <v>103</v>
      </c>
      <c r="I106" s="137">
        <v>5.6</v>
      </c>
      <c r="J106" s="134">
        <v>5.6</v>
      </c>
      <c r="K106" s="134">
        <v>5.5</v>
      </c>
      <c r="L106" s="135">
        <v>0</v>
      </c>
      <c r="M106" s="137">
        <v>6.1</v>
      </c>
      <c r="N106" s="134">
        <v>6.1</v>
      </c>
      <c r="O106" s="134">
        <v>6</v>
      </c>
      <c r="P106" s="135">
        <v>0</v>
      </c>
      <c r="Q106" s="36">
        <v>5.7</v>
      </c>
      <c r="R106" s="36">
        <v>5.7</v>
      </c>
      <c r="S106" s="184"/>
      <c r="T106" s="259"/>
      <c r="U106" s="259"/>
      <c r="V106" s="259"/>
      <c r="W106" s="259"/>
      <c r="X106" s="234"/>
      <c r="Y106" s="528"/>
    </row>
    <row r="107" spans="1:25" s="5" customFormat="1" ht="16.5" customHeight="1">
      <c r="A107" s="309"/>
      <c r="B107" s="328"/>
      <c r="C107" s="400" t="s">
        <v>41</v>
      </c>
      <c r="D107" s="429" t="s">
        <v>275</v>
      </c>
      <c r="E107" s="411"/>
      <c r="F107" s="411"/>
      <c r="G107" s="410"/>
      <c r="H107" s="151" t="s">
        <v>21</v>
      </c>
      <c r="I107" s="62">
        <f t="shared" si="38"/>
        <v>3.5</v>
      </c>
      <c r="J107" s="162">
        <f t="shared" si="38"/>
        <v>3.5</v>
      </c>
      <c r="K107" s="162">
        <f t="shared" si="38"/>
        <v>0</v>
      </c>
      <c r="L107" s="163">
        <f t="shared" si="38"/>
        <v>0</v>
      </c>
      <c r="M107" s="62">
        <f t="shared" si="38"/>
        <v>3.5</v>
      </c>
      <c r="N107" s="162">
        <f t="shared" si="38"/>
        <v>3.5</v>
      </c>
      <c r="O107" s="162">
        <f t="shared" si="38"/>
        <v>0</v>
      </c>
      <c r="P107" s="163">
        <f t="shared" si="38"/>
        <v>0</v>
      </c>
      <c r="Q107" s="63">
        <f t="shared" si="38"/>
        <v>3.5</v>
      </c>
      <c r="R107" s="63">
        <f t="shared" si="38"/>
        <v>3.5</v>
      </c>
      <c r="S107" s="408"/>
      <c r="T107" s="319"/>
      <c r="U107" s="319"/>
      <c r="V107" s="319"/>
      <c r="W107" s="319"/>
      <c r="X107" s="417"/>
      <c r="Y107" s="528"/>
    </row>
    <row r="108" spans="1:25" s="5" customFormat="1" ht="20.25" customHeight="1" thickBot="1">
      <c r="A108" s="309"/>
      <c r="B108" s="328"/>
      <c r="C108" s="401"/>
      <c r="D108" s="433"/>
      <c r="E108" s="323"/>
      <c r="F108" s="323"/>
      <c r="G108" s="370"/>
      <c r="H108" s="152" t="s">
        <v>39</v>
      </c>
      <c r="I108" s="137">
        <v>3.5</v>
      </c>
      <c r="J108" s="134">
        <v>3.5</v>
      </c>
      <c r="K108" s="134">
        <v>0</v>
      </c>
      <c r="L108" s="135">
        <v>0</v>
      </c>
      <c r="M108" s="137">
        <v>3.5</v>
      </c>
      <c r="N108" s="134">
        <v>3.5</v>
      </c>
      <c r="O108" s="134">
        <v>0</v>
      </c>
      <c r="P108" s="135">
        <v>0</v>
      </c>
      <c r="Q108" s="36">
        <v>3.5</v>
      </c>
      <c r="R108" s="36">
        <v>3.5</v>
      </c>
      <c r="S108" s="409"/>
      <c r="T108" s="312"/>
      <c r="U108" s="312"/>
      <c r="V108" s="312"/>
      <c r="W108" s="312"/>
      <c r="X108" s="425"/>
      <c r="Y108" s="528"/>
    </row>
    <row r="109" spans="1:25" s="5" customFormat="1" ht="12.75" customHeight="1" thickBot="1">
      <c r="A109" s="256" t="s">
        <v>38</v>
      </c>
      <c r="B109" s="270" t="s">
        <v>67</v>
      </c>
      <c r="C109" s="386" t="s">
        <v>18</v>
      </c>
      <c r="D109" s="367"/>
      <c r="E109" s="367"/>
      <c r="F109" s="367"/>
      <c r="G109" s="368"/>
      <c r="H109" s="262"/>
      <c r="I109" s="241">
        <f t="shared" ref="I109:R109" si="39">I103+I107+I105</f>
        <v>195.5</v>
      </c>
      <c r="J109" s="29">
        <f t="shared" si="39"/>
        <v>195.5</v>
      </c>
      <c r="K109" s="29">
        <f t="shared" si="39"/>
        <v>5.5</v>
      </c>
      <c r="L109" s="46">
        <f t="shared" si="39"/>
        <v>0</v>
      </c>
      <c r="M109" s="241">
        <f t="shared" si="39"/>
        <v>212.29999999999998</v>
      </c>
      <c r="N109" s="29">
        <f t="shared" si="39"/>
        <v>212.29999999999998</v>
      </c>
      <c r="O109" s="29">
        <f t="shared" si="39"/>
        <v>6</v>
      </c>
      <c r="P109" s="46">
        <f t="shared" si="39"/>
        <v>0</v>
      </c>
      <c r="Q109" s="28">
        <f t="shared" si="39"/>
        <v>199.79999999999998</v>
      </c>
      <c r="R109" s="28">
        <f t="shared" si="39"/>
        <v>199.79999999999998</v>
      </c>
      <c r="S109" s="363"/>
      <c r="T109" s="353"/>
      <c r="U109" s="353"/>
      <c r="V109" s="353"/>
      <c r="W109" s="353"/>
      <c r="X109" s="354"/>
      <c r="Y109" s="528"/>
    </row>
    <row r="110" spans="1:25" s="5" customFormat="1" ht="12.75" customHeight="1" thickBot="1">
      <c r="A110" s="256" t="s">
        <v>38</v>
      </c>
      <c r="B110" s="252" t="s">
        <v>68</v>
      </c>
      <c r="C110" s="359" t="s">
        <v>245</v>
      </c>
      <c r="D110" s="359"/>
      <c r="E110" s="359"/>
      <c r="F110" s="359"/>
      <c r="G110" s="359"/>
      <c r="H110" s="359"/>
      <c r="I110" s="359"/>
      <c r="J110" s="359"/>
      <c r="K110" s="359"/>
      <c r="L110" s="359"/>
      <c r="M110" s="359"/>
      <c r="N110" s="359"/>
      <c r="O110" s="359"/>
      <c r="P110" s="359"/>
      <c r="Q110" s="359"/>
      <c r="R110" s="359"/>
      <c r="S110" s="359"/>
      <c r="T110" s="359"/>
      <c r="U110" s="359"/>
      <c r="V110" s="359"/>
      <c r="W110" s="359"/>
      <c r="X110" s="359"/>
      <c r="Y110" s="528"/>
    </row>
    <row r="111" spans="1:25" s="5" customFormat="1" ht="12.75" customHeight="1">
      <c r="A111" s="293" t="s">
        <v>38</v>
      </c>
      <c r="B111" s="295" t="s">
        <v>68</v>
      </c>
      <c r="C111" s="297" t="s">
        <v>38</v>
      </c>
      <c r="D111" s="299" t="s">
        <v>166</v>
      </c>
      <c r="E111" s="301" t="s">
        <v>68</v>
      </c>
      <c r="F111" s="301" t="s">
        <v>131</v>
      </c>
      <c r="G111" s="303" t="s">
        <v>132</v>
      </c>
      <c r="H111" s="51" t="s">
        <v>21</v>
      </c>
      <c r="I111" s="111">
        <f t="shared" ref="I111:R111" si="40">I112</f>
        <v>2266.3000000000002</v>
      </c>
      <c r="J111" s="53">
        <f t="shared" si="40"/>
        <v>2266.3000000000002</v>
      </c>
      <c r="K111" s="53">
        <f t="shared" si="40"/>
        <v>0</v>
      </c>
      <c r="L111" s="112">
        <f t="shared" si="40"/>
        <v>0</v>
      </c>
      <c r="M111" s="111">
        <f t="shared" si="40"/>
        <v>2119</v>
      </c>
      <c r="N111" s="53">
        <f t="shared" si="40"/>
        <v>2119</v>
      </c>
      <c r="O111" s="53">
        <f t="shared" si="40"/>
        <v>0</v>
      </c>
      <c r="P111" s="112">
        <f t="shared" si="40"/>
        <v>0</v>
      </c>
      <c r="Q111" s="52">
        <f t="shared" si="40"/>
        <v>2200</v>
      </c>
      <c r="R111" s="52">
        <f t="shared" si="40"/>
        <v>2200</v>
      </c>
      <c r="S111" s="326" t="s">
        <v>248</v>
      </c>
      <c r="T111" s="311" t="s">
        <v>104</v>
      </c>
      <c r="U111" s="449" t="s">
        <v>167</v>
      </c>
      <c r="V111" s="449" t="s">
        <v>327</v>
      </c>
      <c r="W111" s="449" t="s">
        <v>327</v>
      </c>
      <c r="X111" s="291" t="s">
        <v>327</v>
      </c>
      <c r="Y111" s="528"/>
    </row>
    <row r="112" spans="1:25" s="5" customFormat="1" ht="21.75" customHeight="1">
      <c r="A112" s="309"/>
      <c r="B112" s="310"/>
      <c r="C112" s="452"/>
      <c r="D112" s="372"/>
      <c r="E112" s="388"/>
      <c r="F112" s="388"/>
      <c r="G112" s="436"/>
      <c r="H112" s="69" t="s">
        <v>113</v>
      </c>
      <c r="I112" s="149">
        <v>2266.3000000000002</v>
      </c>
      <c r="J112" s="186">
        <v>2266.3000000000002</v>
      </c>
      <c r="K112" s="186">
        <v>0</v>
      </c>
      <c r="L112" s="150">
        <v>0</v>
      </c>
      <c r="M112" s="149">
        <v>2119</v>
      </c>
      <c r="N112" s="186">
        <v>2119</v>
      </c>
      <c r="O112" s="186">
        <v>0</v>
      </c>
      <c r="P112" s="150">
        <v>0</v>
      </c>
      <c r="Q112" s="194">
        <v>2200</v>
      </c>
      <c r="R112" s="73">
        <v>2200</v>
      </c>
      <c r="S112" s="407"/>
      <c r="T112" s="406"/>
      <c r="U112" s="450"/>
      <c r="V112" s="450"/>
      <c r="W112" s="450"/>
      <c r="X112" s="428"/>
      <c r="Y112" s="528"/>
    </row>
    <row r="113" spans="1:25" s="5" customFormat="1" ht="15.75" customHeight="1">
      <c r="A113" s="309"/>
      <c r="B113" s="310"/>
      <c r="C113" s="451" t="s">
        <v>40</v>
      </c>
      <c r="D113" s="373" t="s">
        <v>168</v>
      </c>
      <c r="E113" s="388"/>
      <c r="F113" s="388"/>
      <c r="G113" s="436"/>
      <c r="H113" s="61" t="s">
        <v>21</v>
      </c>
      <c r="I113" s="77">
        <f t="shared" ref="I113:R115" si="41">I114</f>
        <v>90.6</v>
      </c>
      <c r="J113" s="162">
        <f t="shared" si="41"/>
        <v>89.6</v>
      </c>
      <c r="K113" s="162">
        <f t="shared" si="41"/>
        <v>63.5</v>
      </c>
      <c r="L113" s="164">
        <f t="shared" si="41"/>
        <v>1</v>
      </c>
      <c r="M113" s="77">
        <f t="shared" si="41"/>
        <v>84.8</v>
      </c>
      <c r="N113" s="162">
        <f t="shared" si="41"/>
        <v>83.8</v>
      </c>
      <c r="O113" s="162">
        <f t="shared" si="41"/>
        <v>62.4</v>
      </c>
      <c r="P113" s="164">
        <f t="shared" si="41"/>
        <v>1</v>
      </c>
      <c r="Q113" s="77">
        <f t="shared" si="41"/>
        <v>88</v>
      </c>
      <c r="R113" s="77">
        <f t="shared" si="41"/>
        <v>88</v>
      </c>
      <c r="S113" s="408"/>
      <c r="T113" s="319"/>
      <c r="U113" s="319"/>
      <c r="V113" s="319"/>
      <c r="W113" s="319"/>
      <c r="X113" s="445"/>
      <c r="Y113" s="528"/>
    </row>
    <row r="114" spans="1:25" s="5" customFormat="1" ht="33" customHeight="1" thickBot="1">
      <c r="A114" s="309"/>
      <c r="B114" s="310"/>
      <c r="C114" s="298"/>
      <c r="D114" s="300"/>
      <c r="E114" s="388"/>
      <c r="F114" s="388"/>
      <c r="G114" s="436"/>
      <c r="H114" s="226" t="s">
        <v>113</v>
      </c>
      <c r="I114" s="137">
        <v>90.6</v>
      </c>
      <c r="J114" s="134">
        <v>89.6</v>
      </c>
      <c r="K114" s="134">
        <v>63.5</v>
      </c>
      <c r="L114" s="148">
        <v>1</v>
      </c>
      <c r="M114" s="137">
        <v>84.8</v>
      </c>
      <c r="N114" s="134">
        <v>83.8</v>
      </c>
      <c r="O114" s="134">
        <v>62.4</v>
      </c>
      <c r="P114" s="148">
        <v>1</v>
      </c>
      <c r="Q114" s="36">
        <v>88</v>
      </c>
      <c r="R114" s="80">
        <v>88</v>
      </c>
      <c r="S114" s="409"/>
      <c r="T114" s="312"/>
      <c r="U114" s="312"/>
      <c r="V114" s="312"/>
      <c r="W114" s="312"/>
      <c r="X114" s="446"/>
      <c r="Y114" s="528"/>
    </row>
    <row r="115" spans="1:25" s="5" customFormat="1" ht="15.75" customHeight="1">
      <c r="A115" s="309"/>
      <c r="B115" s="310"/>
      <c r="C115" s="451" t="s">
        <v>41</v>
      </c>
      <c r="D115" s="373" t="s">
        <v>269</v>
      </c>
      <c r="E115" s="388"/>
      <c r="F115" s="388"/>
      <c r="G115" s="436"/>
      <c r="H115" s="61" t="s">
        <v>21</v>
      </c>
      <c r="I115" s="77">
        <f t="shared" si="41"/>
        <v>0</v>
      </c>
      <c r="J115" s="162">
        <f t="shared" si="41"/>
        <v>0</v>
      </c>
      <c r="K115" s="162">
        <f t="shared" si="41"/>
        <v>0</v>
      </c>
      <c r="L115" s="164">
        <f t="shared" si="41"/>
        <v>0</v>
      </c>
      <c r="M115" s="77">
        <f t="shared" si="41"/>
        <v>0</v>
      </c>
      <c r="N115" s="162">
        <f t="shared" si="41"/>
        <v>0</v>
      </c>
      <c r="O115" s="162">
        <f t="shared" si="41"/>
        <v>0</v>
      </c>
      <c r="P115" s="164">
        <f t="shared" si="41"/>
        <v>0</v>
      </c>
      <c r="Q115" s="77">
        <f t="shared" si="41"/>
        <v>30</v>
      </c>
      <c r="R115" s="77">
        <f t="shared" si="41"/>
        <v>30</v>
      </c>
      <c r="S115" s="408"/>
      <c r="T115" s="319"/>
      <c r="U115" s="319"/>
      <c r="V115" s="319"/>
      <c r="W115" s="319"/>
      <c r="X115" s="445"/>
      <c r="Y115" s="528"/>
    </row>
    <row r="116" spans="1:25" s="5" customFormat="1" ht="43.5" customHeight="1" thickBot="1">
      <c r="A116" s="294"/>
      <c r="B116" s="296"/>
      <c r="C116" s="298"/>
      <c r="D116" s="300"/>
      <c r="E116" s="302"/>
      <c r="F116" s="302"/>
      <c r="G116" s="304"/>
      <c r="H116" s="226" t="s">
        <v>113</v>
      </c>
      <c r="I116" s="137"/>
      <c r="J116" s="134"/>
      <c r="K116" s="134"/>
      <c r="L116" s="148"/>
      <c r="M116" s="137"/>
      <c r="N116" s="134"/>
      <c r="O116" s="134"/>
      <c r="P116" s="148"/>
      <c r="Q116" s="36">
        <v>30</v>
      </c>
      <c r="R116" s="80">
        <v>30</v>
      </c>
      <c r="S116" s="409"/>
      <c r="T116" s="312"/>
      <c r="U116" s="312"/>
      <c r="V116" s="312"/>
      <c r="W116" s="312"/>
      <c r="X116" s="446"/>
      <c r="Y116" s="528"/>
    </row>
    <row r="117" spans="1:25" s="5" customFormat="1" ht="12.75" customHeight="1" thickBot="1">
      <c r="A117" s="256" t="s">
        <v>38</v>
      </c>
      <c r="B117" s="37" t="s">
        <v>68</v>
      </c>
      <c r="C117" s="365" t="s">
        <v>18</v>
      </c>
      <c r="D117" s="367"/>
      <c r="E117" s="367"/>
      <c r="F117" s="367"/>
      <c r="G117" s="387"/>
      <c r="H117" s="282"/>
      <c r="I117" s="40">
        <f t="shared" ref="I117:L117" si="42">I111+I115+I113</f>
        <v>2356.9</v>
      </c>
      <c r="J117" s="41">
        <f t="shared" si="42"/>
        <v>2355.9</v>
      </c>
      <c r="K117" s="41">
        <f t="shared" si="42"/>
        <v>63.5</v>
      </c>
      <c r="L117" s="42">
        <f t="shared" si="42"/>
        <v>1</v>
      </c>
      <c r="M117" s="40">
        <f t="shared" ref="M117:R117" si="43">M111+M115+M113</f>
        <v>2203.8000000000002</v>
      </c>
      <c r="N117" s="41">
        <f t="shared" si="43"/>
        <v>2202.8000000000002</v>
      </c>
      <c r="O117" s="41">
        <f t="shared" si="43"/>
        <v>62.4</v>
      </c>
      <c r="P117" s="42">
        <f t="shared" si="43"/>
        <v>1</v>
      </c>
      <c r="Q117" s="40">
        <f t="shared" si="43"/>
        <v>2318</v>
      </c>
      <c r="R117" s="40">
        <f t="shared" si="43"/>
        <v>2318</v>
      </c>
      <c r="S117" s="447"/>
      <c r="T117" s="447"/>
      <c r="U117" s="447"/>
      <c r="V117" s="447"/>
      <c r="W117" s="447"/>
      <c r="X117" s="448"/>
      <c r="Y117" s="528"/>
    </row>
    <row r="118" spans="1:25" s="5" customFormat="1" ht="12.75" customHeight="1" thickBot="1">
      <c r="A118" s="256" t="s">
        <v>38</v>
      </c>
      <c r="B118" s="252" t="s">
        <v>69</v>
      </c>
      <c r="C118" s="347" t="s">
        <v>70</v>
      </c>
      <c r="D118" s="348"/>
      <c r="E118" s="348"/>
      <c r="F118" s="348"/>
      <c r="G118" s="348"/>
      <c r="H118" s="348"/>
      <c r="I118" s="348"/>
      <c r="J118" s="348"/>
      <c r="K118" s="348"/>
      <c r="L118" s="348"/>
      <c r="M118" s="348"/>
      <c r="N118" s="348"/>
      <c r="O118" s="348"/>
      <c r="P118" s="348"/>
      <c r="Q118" s="348"/>
      <c r="R118" s="348"/>
      <c r="S118" s="348"/>
      <c r="T118" s="348"/>
      <c r="U118" s="348"/>
      <c r="V118" s="348"/>
      <c r="W118" s="348"/>
      <c r="X118" s="349"/>
      <c r="Y118" s="528"/>
    </row>
    <row r="119" spans="1:25" s="5" customFormat="1" ht="12.75" customHeight="1">
      <c r="A119" s="293" t="s">
        <v>38</v>
      </c>
      <c r="B119" s="295" t="s">
        <v>69</v>
      </c>
      <c r="C119" s="376" t="s">
        <v>38</v>
      </c>
      <c r="D119" s="372" t="s">
        <v>195</v>
      </c>
      <c r="E119" s="301" t="s">
        <v>68</v>
      </c>
      <c r="F119" s="301" t="s">
        <v>131</v>
      </c>
      <c r="G119" s="303" t="s">
        <v>132</v>
      </c>
      <c r="H119" s="280" t="s">
        <v>21</v>
      </c>
      <c r="I119" s="236">
        <f t="shared" ref="I119:R119" si="44">I120</f>
        <v>5193.7</v>
      </c>
      <c r="J119" s="278">
        <f t="shared" si="44"/>
        <v>5193.7</v>
      </c>
      <c r="K119" s="278">
        <f t="shared" si="44"/>
        <v>0</v>
      </c>
      <c r="L119" s="235">
        <f t="shared" si="44"/>
        <v>0</v>
      </c>
      <c r="M119" s="236">
        <f t="shared" si="44"/>
        <v>5249.2</v>
      </c>
      <c r="N119" s="278">
        <f t="shared" si="44"/>
        <v>5249.2</v>
      </c>
      <c r="O119" s="278">
        <f t="shared" si="44"/>
        <v>0</v>
      </c>
      <c r="P119" s="235">
        <f t="shared" si="44"/>
        <v>0</v>
      </c>
      <c r="Q119" s="71">
        <f t="shared" si="44"/>
        <v>5249.2</v>
      </c>
      <c r="R119" s="71">
        <f t="shared" si="44"/>
        <v>5249.2</v>
      </c>
      <c r="S119" s="326" t="s">
        <v>197</v>
      </c>
      <c r="T119" s="311" t="s">
        <v>106</v>
      </c>
      <c r="U119" s="311">
        <v>4900</v>
      </c>
      <c r="V119" s="311">
        <v>4900</v>
      </c>
      <c r="W119" s="311">
        <v>4900</v>
      </c>
      <c r="X119" s="291" t="s">
        <v>169</v>
      </c>
      <c r="Y119" s="528"/>
    </row>
    <row r="120" spans="1:25" s="5" customFormat="1" ht="17.25" customHeight="1">
      <c r="A120" s="309"/>
      <c r="B120" s="310"/>
      <c r="C120" s="437"/>
      <c r="D120" s="429"/>
      <c r="E120" s="388"/>
      <c r="F120" s="388"/>
      <c r="G120" s="436"/>
      <c r="H120" s="246" t="s">
        <v>113</v>
      </c>
      <c r="I120" s="239">
        <v>5193.7</v>
      </c>
      <c r="J120" s="242">
        <v>5193.7</v>
      </c>
      <c r="K120" s="242">
        <v>0</v>
      </c>
      <c r="L120" s="245">
        <v>0</v>
      </c>
      <c r="M120" s="239">
        <v>5249.2</v>
      </c>
      <c r="N120" s="242">
        <v>5249.2</v>
      </c>
      <c r="O120" s="242">
        <v>0</v>
      </c>
      <c r="P120" s="245">
        <v>0</v>
      </c>
      <c r="Q120" s="254">
        <v>5249.2</v>
      </c>
      <c r="R120" s="254">
        <v>5249.2</v>
      </c>
      <c r="S120" s="407"/>
      <c r="T120" s="406"/>
      <c r="U120" s="406"/>
      <c r="V120" s="406"/>
      <c r="W120" s="406"/>
      <c r="X120" s="428"/>
      <c r="Y120" s="528"/>
    </row>
    <row r="121" spans="1:25" s="5" customFormat="1" ht="12.75">
      <c r="A121" s="309"/>
      <c r="B121" s="310"/>
      <c r="C121" s="437" t="s">
        <v>40</v>
      </c>
      <c r="D121" s="429" t="s">
        <v>196</v>
      </c>
      <c r="E121" s="388"/>
      <c r="F121" s="388"/>
      <c r="G121" s="436"/>
      <c r="H121" s="61" t="s">
        <v>21</v>
      </c>
      <c r="I121" s="62">
        <f t="shared" ref="I121:R123" si="45">I122</f>
        <v>36.4</v>
      </c>
      <c r="J121" s="162">
        <f t="shared" si="45"/>
        <v>36.4</v>
      </c>
      <c r="K121" s="162">
        <f t="shared" si="45"/>
        <v>33</v>
      </c>
      <c r="L121" s="163">
        <f t="shared" si="45"/>
        <v>0</v>
      </c>
      <c r="M121" s="62">
        <f t="shared" si="45"/>
        <v>36.700000000000003</v>
      </c>
      <c r="N121" s="162">
        <f t="shared" si="45"/>
        <v>36.700000000000003</v>
      </c>
      <c r="O121" s="162">
        <f t="shared" si="45"/>
        <v>34.1</v>
      </c>
      <c r="P121" s="163">
        <f t="shared" si="45"/>
        <v>0</v>
      </c>
      <c r="Q121" s="63">
        <f t="shared" si="45"/>
        <v>36.700000000000003</v>
      </c>
      <c r="R121" s="63">
        <f t="shared" si="45"/>
        <v>36.700000000000003</v>
      </c>
      <c r="S121" s="20"/>
      <c r="T121" s="38"/>
      <c r="U121" s="16"/>
      <c r="V121" s="16"/>
      <c r="W121" s="16"/>
      <c r="X121" s="32"/>
      <c r="Y121" s="528"/>
    </row>
    <row r="122" spans="1:25" s="5" customFormat="1" ht="12" customHeight="1" thickBot="1">
      <c r="A122" s="309"/>
      <c r="B122" s="310"/>
      <c r="C122" s="378"/>
      <c r="D122" s="373"/>
      <c r="E122" s="388"/>
      <c r="F122" s="388"/>
      <c r="G122" s="436"/>
      <c r="H122" s="70" t="s">
        <v>113</v>
      </c>
      <c r="I122" s="239">
        <v>36.4</v>
      </c>
      <c r="J122" s="242">
        <v>36.4</v>
      </c>
      <c r="K122" s="242">
        <v>33</v>
      </c>
      <c r="L122" s="245">
        <v>0</v>
      </c>
      <c r="M122" s="239">
        <v>36.700000000000003</v>
      </c>
      <c r="N122" s="242">
        <v>36.700000000000003</v>
      </c>
      <c r="O122" s="242">
        <v>34.1</v>
      </c>
      <c r="P122" s="245">
        <v>0</v>
      </c>
      <c r="Q122" s="254">
        <v>36.700000000000003</v>
      </c>
      <c r="R122" s="36">
        <v>36.700000000000003</v>
      </c>
      <c r="S122" s="33"/>
      <c r="T122" s="34"/>
      <c r="U122" s="33"/>
      <c r="V122" s="33"/>
      <c r="W122" s="33"/>
      <c r="X122" s="35"/>
      <c r="Y122" s="528"/>
    </row>
    <row r="123" spans="1:25" s="5" customFormat="1" ht="12.75">
      <c r="A123" s="309"/>
      <c r="B123" s="310"/>
      <c r="C123" s="437" t="s">
        <v>41</v>
      </c>
      <c r="D123" s="429" t="s">
        <v>289</v>
      </c>
      <c r="E123" s="388"/>
      <c r="F123" s="388"/>
      <c r="G123" s="436"/>
      <c r="H123" s="61" t="s">
        <v>21</v>
      </c>
      <c r="I123" s="62">
        <f t="shared" si="45"/>
        <v>3.2</v>
      </c>
      <c r="J123" s="162">
        <f t="shared" si="45"/>
        <v>3.2</v>
      </c>
      <c r="K123" s="162">
        <f t="shared" si="45"/>
        <v>0</v>
      </c>
      <c r="L123" s="163">
        <f t="shared" si="45"/>
        <v>0</v>
      </c>
      <c r="M123" s="62">
        <f t="shared" si="45"/>
        <v>0.4</v>
      </c>
      <c r="N123" s="162">
        <f t="shared" si="45"/>
        <v>0.4</v>
      </c>
      <c r="O123" s="162">
        <f t="shared" si="45"/>
        <v>0</v>
      </c>
      <c r="P123" s="163">
        <f t="shared" si="45"/>
        <v>0</v>
      </c>
      <c r="Q123" s="63">
        <f t="shared" si="45"/>
        <v>0</v>
      </c>
      <c r="R123" s="63">
        <f t="shared" si="45"/>
        <v>0</v>
      </c>
      <c r="S123" s="20"/>
      <c r="T123" s="38"/>
      <c r="U123" s="16"/>
      <c r="V123" s="16"/>
      <c r="W123" s="16"/>
      <c r="X123" s="32"/>
      <c r="Y123" s="528"/>
    </row>
    <row r="124" spans="1:25" s="5" customFormat="1" ht="34.5" customHeight="1" thickBot="1">
      <c r="A124" s="294"/>
      <c r="B124" s="296"/>
      <c r="C124" s="378"/>
      <c r="D124" s="373"/>
      <c r="E124" s="302"/>
      <c r="F124" s="302"/>
      <c r="G124" s="304"/>
      <c r="H124" s="70" t="s">
        <v>113</v>
      </c>
      <c r="I124" s="239">
        <v>3.2</v>
      </c>
      <c r="J124" s="242">
        <v>3.2</v>
      </c>
      <c r="K124" s="242">
        <v>0</v>
      </c>
      <c r="L124" s="245">
        <v>0</v>
      </c>
      <c r="M124" s="239">
        <v>0.4</v>
      </c>
      <c r="N124" s="242">
        <v>0.4</v>
      </c>
      <c r="O124" s="242">
        <v>0</v>
      </c>
      <c r="P124" s="245">
        <v>0</v>
      </c>
      <c r="Q124" s="254"/>
      <c r="R124" s="36"/>
      <c r="S124" s="33"/>
      <c r="T124" s="34"/>
      <c r="U124" s="33"/>
      <c r="V124" s="33"/>
      <c r="W124" s="33"/>
      <c r="X124" s="35"/>
      <c r="Y124" s="528"/>
    </row>
    <row r="125" spans="1:25" s="5" customFormat="1" ht="12.75" customHeight="1" thickBot="1">
      <c r="A125" s="256" t="s">
        <v>38</v>
      </c>
      <c r="B125" s="271" t="s">
        <v>69</v>
      </c>
      <c r="C125" s="365" t="s">
        <v>18</v>
      </c>
      <c r="D125" s="366"/>
      <c r="E125" s="366"/>
      <c r="F125" s="366"/>
      <c r="G125" s="458"/>
      <c r="H125" s="262"/>
      <c r="I125" s="28">
        <f t="shared" ref="I125:R125" si="46">I119+I123+I121</f>
        <v>5233.2999999999993</v>
      </c>
      <c r="J125" s="29">
        <f t="shared" si="46"/>
        <v>5233.2999999999993</v>
      </c>
      <c r="K125" s="29">
        <f t="shared" si="46"/>
        <v>33</v>
      </c>
      <c r="L125" s="30">
        <f t="shared" si="46"/>
        <v>0</v>
      </c>
      <c r="M125" s="28">
        <f>M119+M123+M121</f>
        <v>5286.2999999999993</v>
      </c>
      <c r="N125" s="29">
        <f t="shared" si="46"/>
        <v>5286.2999999999993</v>
      </c>
      <c r="O125" s="29">
        <f t="shared" si="46"/>
        <v>34.1</v>
      </c>
      <c r="P125" s="30">
        <f t="shared" si="46"/>
        <v>0</v>
      </c>
      <c r="Q125" s="238">
        <f t="shared" si="46"/>
        <v>5285.9</v>
      </c>
      <c r="R125" s="237">
        <f t="shared" si="46"/>
        <v>5285.9</v>
      </c>
      <c r="S125" s="363"/>
      <c r="T125" s="353"/>
      <c r="U125" s="353"/>
      <c r="V125" s="353"/>
      <c r="W125" s="353"/>
      <c r="X125" s="354"/>
      <c r="Y125" s="528"/>
    </row>
    <row r="126" spans="1:25" s="5" customFormat="1" ht="12.75" customHeight="1" thickBot="1">
      <c r="A126" s="256" t="s">
        <v>38</v>
      </c>
      <c r="B126" s="252" t="s">
        <v>71</v>
      </c>
      <c r="C126" s="347" t="s">
        <v>72</v>
      </c>
      <c r="D126" s="348"/>
      <c r="E126" s="348"/>
      <c r="F126" s="348"/>
      <c r="G126" s="348"/>
      <c r="H126" s="348"/>
      <c r="I126" s="348"/>
      <c r="J126" s="348"/>
      <c r="K126" s="348"/>
      <c r="L126" s="348"/>
      <c r="M126" s="348"/>
      <c r="N126" s="348"/>
      <c r="O126" s="348"/>
      <c r="P126" s="348"/>
      <c r="Q126" s="348"/>
      <c r="R126" s="348"/>
      <c r="S126" s="348"/>
      <c r="T126" s="348"/>
      <c r="U126" s="348"/>
      <c r="V126" s="348"/>
      <c r="W126" s="348"/>
      <c r="X126" s="349"/>
      <c r="Y126" s="528"/>
    </row>
    <row r="127" spans="1:25" s="5" customFormat="1" ht="12.75" customHeight="1" thickBot="1">
      <c r="A127" s="343" t="s">
        <v>38</v>
      </c>
      <c r="B127" s="295" t="s">
        <v>71</v>
      </c>
      <c r="C127" s="376" t="s">
        <v>38</v>
      </c>
      <c r="D127" s="372" t="s">
        <v>198</v>
      </c>
      <c r="E127" s="322" t="s">
        <v>68</v>
      </c>
      <c r="F127" s="322" t="s">
        <v>131</v>
      </c>
      <c r="G127" s="398" t="s">
        <v>132</v>
      </c>
      <c r="H127" s="51" t="s">
        <v>21</v>
      </c>
      <c r="I127" s="52">
        <f>I128</f>
        <v>8</v>
      </c>
      <c r="J127" s="53">
        <f t="shared" ref="J127:R127" si="47">J128</f>
        <v>8</v>
      </c>
      <c r="K127" s="53">
        <f t="shared" si="47"/>
        <v>0</v>
      </c>
      <c r="L127" s="54">
        <f t="shared" si="47"/>
        <v>0</v>
      </c>
      <c r="M127" s="52">
        <f>M128</f>
        <v>10</v>
      </c>
      <c r="N127" s="53">
        <f t="shared" si="47"/>
        <v>10</v>
      </c>
      <c r="O127" s="53">
        <f t="shared" si="47"/>
        <v>0</v>
      </c>
      <c r="P127" s="54">
        <f t="shared" si="47"/>
        <v>0</v>
      </c>
      <c r="Q127" s="58">
        <f t="shared" si="47"/>
        <v>10</v>
      </c>
      <c r="R127" s="58">
        <f t="shared" si="47"/>
        <v>10</v>
      </c>
      <c r="S127" s="326" t="s">
        <v>199</v>
      </c>
      <c r="T127" s="311" t="s">
        <v>104</v>
      </c>
      <c r="U127" s="289">
        <f>U129+U130+U131+U132+U133</f>
        <v>3700</v>
      </c>
      <c r="V127" s="289">
        <f>V129+V130+V131+V132+V133</f>
        <v>3700</v>
      </c>
      <c r="W127" s="289">
        <f>W129+W130+W131+W132+W133</f>
        <v>3702</v>
      </c>
      <c r="X127" s="289">
        <f>X129+X130+X131+X132+X133</f>
        <v>3602</v>
      </c>
      <c r="Y127" s="528"/>
    </row>
    <row r="128" spans="1:25" s="5" customFormat="1" ht="13.5" customHeight="1" thickBot="1">
      <c r="A128" s="343"/>
      <c r="B128" s="310"/>
      <c r="C128" s="437"/>
      <c r="D128" s="429"/>
      <c r="E128" s="411"/>
      <c r="F128" s="411"/>
      <c r="G128" s="398"/>
      <c r="H128" s="438" t="s">
        <v>39</v>
      </c>
      <c r="I128" s="333">
        <v>8</v>
      </c>
      <c r="J128" s="336">
        <v>8</v>
      </c>
      <c r="K128" s="336">
        <v>0</v>
      </c>
      <c r="L128" s="339">
        <v>0</v>
      </c>
      <c r="M128" s="333">
        <v>10</v>
      </c>
      <c r="N128" s="336">
        <v>10</v>
      </c>
      <c r="O128" s="336">
        <v>0</v>
      </c>
      <c r="P128" s="339">
        <v>0</v>
      </c>
      <c r="Q128" s="330">
        <v>10</v>
      </c>
      <c r="R128" s="330">
        <v>10</v>
      </c>
      <c r="S128" s="407"/>
      <c r="T128" s="406"/>
      <c r="U128" s="453"/>
      <c r="V128" s="453"/>
      <c r="W128" s="453"/>
      <c r="X128" s="453"/>
      <c r="Y128" s="528"/>
    </row>
    <row r="129" spans="1:25" s="5" customFormat="1" ht="12.75" customHeight="1" thickBot="1">
      <c r="A129" s="343"/>
      <c r="B129" s="310"/>
      <c r="C129" s="437"/>
      <c r="D129" s="429"/>
      <c r="E129" s="411"/>
      <c r="F129" s="411"/>
      <c r="G129" s="398"/>
      <c r="H129" s="439"/>
      <c r="I129" s="334"/>
      <c r="J129" s="337"/>
      <c r="K129" s="337"/>
      <c r="L129" s="340"/>
      <c r="M129" s="334"/>
      <c r="N129" s="337"/>
      <c r="O129" s="337"/>
      <c r="P129" s="340"/>
      <c r="Q129" s="331"/>
      <c r="R129" s="331"/>
      <c r="S129" s="20" t="s">
        <v>107</v>
      </c>
      <c r="T129" s="16" t="s">
        <v>106</v>
      </c>
      <c r="U129" s="75">
        <v>1600</v>
      </c>
      <c r="V129" s="75">
        <v>1600</v>
      </c>
      <c r="W129" s="75">
        <v>1550</v>
      </c>
      <c r="X129" s="76">
        <v>1500</v>
      </c>
      <c r="Y129" s="528"/>
    </row>
    <row r="130" spans="1:25" s="5" customFormat="1" ht="12.75" customHeight="1" thickBot="1">
      <c r="A130" s="343"/>
      <c r="B130" s="310"/>
      <c r="C130" s="437"/>
      <c r="D130" s="429"/>
      <c r="E130" s="411"/>
      <c r="F130" s="411"/>
      <c r="G130" s="398"/>
      <c r="H130" s="439"/>
      <c r="I130" s="334"/>
      <c r="J130" s="337"/>
      <c r="K130" s="337"/>
      <c r="L130" s="340"/>
      <c r="M130" s="334"/>
      <c r="N130" s="337"/>
      <c r="O130" s="337"/>
      <c r="P130" s="340"/>
      <c r="Q130" s="331"/>
      <c r="R130" s="331"/>
      <c r="S130" s="20" t="s">
        <v>108</v>
      </c>
      <c r="T130" s="16" t="s">
        <v>106</v>
      </c>
      <c r="U130" s="75">
        <v>1400</v>
      </c>
      <c r="V130" s="75">
        <v>1400</v>
      </c>
      <c r="W130" s="75">
        <v>1450</v>
      </c>
      <c r="X130" s="76">
        <v>1400</v>
      </c>
      <c r="Y130" s="528"/>
    </row>
    <row r="131" spans="1:25" s="5" customFormat="1" ht="12.75" customHeight="1" thickBot="1">
      <c r="A131" s="343"/>
      <c r="B131" s="310"/>
      <c r="C131" s="437"/>
      <c r="D131" s="429"/>
      <c r="E131" s="411"/>
      <c r="F131" s="411"/>
      <c r="G131" s="398"/>
      <c r="H131" s="439"/>
      <c r="I131" s="334"/>
      <c r="J131" s="337"/>
      <c r="K131" s="337"/>
      <c r="L131" s="340"/>
      <c r="M131" s="334"/>
      <c r="N131" s="337"/>
      <c r="O131" s="337"/>
      <c r="P131" s="340"/>
      <c r="Q131" s="331"/>
      <c r="R131" s="331"/>
      <c r="S131" s="20" t="s">
        <v>109</v>
      </c>
      <c r="T131" s="16" t="s">
        <v>106</v>
      </c>
      <c r="U131" s="75">
        <v>0</v>
      </c>
      <c r="V131" s="75">
        <v>0</v>
      </c>
      <c r="W131" s="75">
        <v>1</v>
      </c>
      <c r="X131" s="76">
        <v>1</v>
      </c>
      <c r="Y131" s="528"/>
    </row>
    <row r="132" spans="1:25" s="5" customFormat="1" ht="12.75" customHeight="1" thickBot="1">
      <c r="A132" s="343"/>
      <c r="B132" s="310"/>
      <c r="C132" s="437"/>
      <c r="D132" s="429"/>
      <c r="E132" s="411"/>
      <c r="F132" s="411"/>
      <c r="G132" s="398"/>
      <c r="H132" s="439"/>
      <c r="I132" s="334"/>
      <c r="J132" s="337"/>
      <c r="K132" s="337"/>
      <c r="L132" s="340"/>
      <c r="M132" s="334"/>
      <c r="N132" s="337"/>
      <c r="O132" s="337"/>
      <c r="P132" s="340"/>
      <c r="Q132" s="331"/>
      <c r="R132" s="331"/>
      <c r="S132" s="20" t="s">
        <v>110</v>
      </c>
      <c r="T132" s="16" t="s">
        <v>106</v>
      </c>
      <c r="U132" s="75">
        <v>0</v>
      </c>
      <c r="V132" s="75">
        <v>0</v>
      </c>
      <c r="W132" s="75">
        <v>1</v>
      </c>
      <c r="X132" s="76">
        <v>1</v>
      </c>
      <c r="Y132" s="528"/>
    </row>
    <row r="133" spans="1:25" s="5" customFormat="1" ht="12.75" customHeight="1" thickBot="1">
      <c r="A133" s="343"/>
      <c r="B133" s="296"/>
      <c r="C133" s="378"/>
      <c r="D133" s="373"/>
      <c r="E133" s="350"/>
      <c r="F133" s="350"/>
      <c r="G133" s="398"/>
      <c r="H133" s="292"/>
      <c r="I133" s="444"/>
      <c r="J133" s="440"/>
      <c r="K133" s="440"/>
      <c r="L133" s="454"/>
      <c r="M133" s="444"/>
      <c r="N133" s="440"/>
      <c r="O133" s="440"/>
      <c r="P133" s="454"/>
      <c r="Q133" s="308"/>
      <c r="R133" s="308"/>
      <c r="S133" s="43" t="s">
        <v>111</v>
      </c>
      <c r="T133" s="39" t="s">
        <v>106</v>
      </c>
      <c r="U133" s="45">
        <v>700</v>
      </c>
      <c r="V133" s="45">
        <v>700</v>
      </c>
      <c r="W133" s="45">
        <v>700</v>
      </c>
      <c r="X133" s="81">
        <v>700</v>
      </c>
      <c r="Y133" s="528"/>
    </row>
    <row r="134" spans="1:25" s="5" customFormat="1" ht="12.75" customHeight="1" thickBot="1">
      <c r="A134" s="256" t="s">
        <v>38</v>
      </c>
      <c r="B134" s="37" t="s">
        <v>71</v>
      </c>
      <c r="C134" s="365" t="s">
        <v>18</v>
      </c>
      <c r="D134" s="366"/>
      <c r="E134" s="366"/>
      <c r="F134" s="366"/>
      <c r="G134" s="459"/>
      <c r="H134" s="262"/>
      <c r="I134" s="28">
        <f>I127</f>
        <v>8</v>
      </c>
      <c r="J134" s="29">
        <f t="shared" ref="J134:L134" si="48">J127</f>
        <v>8</v>
      </c>
      <c r="K134" s="29">
        <f t="shared" si="48"/>
        <v>0</v>
      </c>
      <c r="L134" s="30">
        <f t="shared" si="48"/>
        <v>0</v>
      </c>
      <c r="M134" s="28">
        <f>M127</f>
        <v>10</v>
      </c>
      <c r="N134" s="29">
        <f t="shared" ref="N134:R134" si="49">N127</f>
        <v>10</v>
      </c>
      <c r="O134" s="29">
        <f t="shared" si="49"/>
        <v>0</v>
      </c>
      <c r="P134" s="30">
        <f t="shared" si="49"/>
        <v>0</v>
      </c>
      <c r="Q134" s="238">
        <f t="shared" si="49"/>
        <v>10</v>
      </c>
      <c r="R134" s="238">
        <f t="shared" si="49"/>
        <v>10</v>
      </c>
      <c r="S134" s="353"/>
      <c r="T134" s="353"/>
      <c r="U134" s="353"/>
      <c r="V134" s="353"/>
      <c r="W134" s="353"/>
      <c r="X134" s="354"/>
      <c r="Y134" s="528"/>
    </row>
    <row r="135" spans="1:25" s="5" customFormat="1" ht="14.25" customHeight="1" thickBot="1">
      <c r="A135" s="256" t="s">
        <v>38</v>
      </c>
      <c r="B135" s="252" t="s">
        <v>73</v>
      </c>
      <c r="C135" s="347" t="s">
        <v>74</v>
      </c>
      <c r="D135" s="348"/>
      <c r="E135" s="348"/>
      <c r="F135" s="348"/>
      <c r="G135" s="348"/>
      <c r="H135" s="348"/>
      <c r="I135" s="348"/>
      <c r="J135" s="348"/>
      <c r="K135" s="348"/>
      <c r="L135" s="348"/>
      <c r="M135" s="348"/>
      <c r="N135" s="348"/>
      <c r="O135" s="348"/>
      <c r="P135" s="348"/>
      <c r="Q135" s="348"/>
      <c r="R135" s="348"/>
      <c r="S135" s="348"/>
      <c r="T135" s="348"/>
      <c r="U135" s="348"/>
      <c r="V135" s="348"/>
      <c r="W135" s="348"/>
      <c r="X135" s="349"/>
      <c r="Y135" s="528"/>
    </row>
    <row r="136" spans="1:25" s="5" customFormat="1" ht="12.75" customHeight="1">
      <c r="A136" s="293" t="s">
        <v>38</v>
      </c>
      <c r="B136" s="295" t="s">
        <v>73</v>
      </c>
      <c r="C136" s="376" t="s">
        <v>38</v>
      </c>
      <c r="D136" s="372" t="s">
        <v>345</v>
      </c>
      <c r="E136" s="301" t="s">
        <v>68</v>
      </c>
      <c r="F136" s="301" t="s">
        <v>131</v>
      </c>
      <c r="G136" s="303" t="s">
        <v>132</v>
      </c>
      <c r="H136" s="280" t="s">
        <v>21</v>
      </c>
      <c r="I136" s="236">
        <f>I137</f>
        <v>390.9</v>
      </c>
      <c r="J136" s="278">
        <f t="shared" ref="J136:R136" si="50">J137</f>
        <v>390.9</v>
      </c>
      <c r="K136" s="278">
        <f t="shared" si="50"/>
        <v>0</v>
      </c>
      <c r="L136" s="235">
        <f t="shared" si="50"/>
        <v>0</v>
      </c>
      <c r="M136" s="236">
        <f>M137</f>
        <v>300.7</v>
      </c>
      <c r="N136" s="278">
        <f t="shared" si="50"/>
        <v>300.7</v>
      </c>
      <c r="O136" s="278">
        <f t="shared" si="50"/>
        <v>0</v>
      </c>
      <c r="P136" s="235">
        <f t="shared" si="50"/>
        <v>0</v>
      </c>
      <c r="Q136" s="71">
        <f t="shared" si="50"/>
        <v>364</v>
      </c>
      <c r="R136" s="71">
        <f t="shared" si="50"/>
        <v>364</v>
      </c>
      <c r="S136" s="569"/>
      <c r="T136" s="412"/>
      <c r="U136" s="412"/>
      <c r="V136" s="412"/>
      <c r="W136" s="412"/>
      <c r="X136" s="412"/>
      <c r="Y136" s="528"/>
    </row>
    <row r="137" spans="1:25" s="5" customFormat="1" ht="36" customHeight="1" thickBot="1">
      <c r="A137" s="309"/>
      <c r="B137" s="310"/>
      <c r="C137" s="437"/>
      <c r="D137" s="377"/>
      <c r="E137" s="388"/>
      <c r="F137" s="388"/>
      <c r="G137" s="436"/>
      <c r="H137" s="69" t="s">
        <v>39</v>
      </c>
      <c r="I137" s="188">
        <v>390.9</v>
      </c>
      <c r="J137" s="186">
        <v>390.9</v>
      </c>
      <c r="K137" s="186">
        <v>0</v>
      </c>
      <c r="L137" s="187">
        <v>0</v>
      </c>
      <c r="M137" s="188">
        <v>300.7</v>
      </c>
      <c r="N137" s="186">
        <v>300.7</v>
      </c>
      <c r="O137" s="186">
        <v>0</v>
      </c>
      <c r="P137" s="187">
        <v>0</v>
      </c>
      <c r="Q137" s="194">
        <v>364</v>
      </c>
      <c r="R137" s="194">
        <v>364</v>
      </c>
      <c r="S137" s="570"/>
      <c r="T137" s="413"/>
      <c r="U137" s="413"/>
      <c r="V137" s="413"/>
      <c r="W137" s="413"/>
      <c r="X137" s="413"/>
      <c r="Y137" s="528"/>
    </row>
    <row r="138" spans="1:25" s="5" customFormat="1" ht="12.75" customHeight="1" thickBot="1">
      <c r="A138" s="256" t="s">
        <v>38</v>
      </c>
      <c r="B138" s="37" t="s">
        <v>73</v>
      </c>
      <c r="C138" s="624" t="s">
        <v>18</v>
      </c>
      <c r="D138" s="361"/>
      <c r="E138" s="361"/>
      <c r="F138" s="361"/>
      <c r="G138" s="625"/>
      <c r="H138" s="262"/>
      <c r="I138" s="241">
        <f t="shared" ref="I138:L138" si="51">I136</f>
        <v>390.9</v>
      </c>
      <c r="J138" s="29">
        <f t="shared" si="51"/>
        <v>390.9</v>
      </c>
      <c r="K138" s="29">
        <f t="shared" si="51"/>
        <v>0</v>
      </c>
      <c r="L138" s="46">
        <f t="shared" si="51"/>
        <v>0</v>
      </c>
      <c r="M138" s="241">
        <f t="shared" ref="M138:R138" si="52">M136</f>
        <v>300.7</v>
      </c>
      <c r="N138" s="29">
        <f t="shared" si="52"/>
        <v>300.7</v>
      </c>
      <c r="O138" s="29">
        <f t="shared" si="52"/>
        <v>0</v>
      </c>
      <c r="P138" s="46">
        <f t="shared" si="52"/>
        <v>0</v>
      </c>
      <c r="Q138" s="28">
        <f t="shared" si="52"/>
        <v>364</v>
      </c>
      <c r="R138" s="28">
        <f t="shared" si="52"/>
        <v>364</v>
      </c>
      <c r="S138" s="622"/>
      <c r="T138" s="622"/>
      <c r="U138" s="622"/>
      <c r="V138" s="622"/>
      <c r="W138" s="622"/>
      <c r="X138" s="623"/>
      <c r="Y138" s="528"/>
    </row>
    <row r="139" spans="1:25" s="5" customFormat="1" ht="12.75" customHeight="1" thickBot="1">
      <c r="A139" s="256" t="s">
        <v>38</v>
      </c>
      <c r="B139" s="252" t="s">
        <v>75</v>
      </c>
      <c r="C139" s="347" t="s">
        <v>76</v>
      </c>
      <c r="D139" s="348"/>
      <c r="E139" s="348"/>
      <c r="F139" s="348"/>
      <c r="G139" s="348"/>
      <c r="H139" s="348"/>
      <c r="I139" s="348"/>
      <c r="J139" s="348"/>
      <c r="K139" s="348"/>
      <c r="L139" s="348"/>
      <c r="M139" s="348"/>
      <c r="N139" s="348"/>
      <c r="O139" s="348"/>
      <c r="P139" s="348"/>
      <c r="Q139" s="348"/>
      <c r="R139" s="348"/>
      <c r="S139" s="348"/>
      <c r="T139" s="348"/>
      <c r="U139" s="348"/>
      <c r="V139" s="348"/>
      <c r="W139" s="348"/>
      <c r="X139" s="349"/>
      <c r="Y139" s="528"/>
    </row>
    <row r="140" spans="1:25" s="5" customFormat="1" ht="12.75" customHeight="1">
      <c r="A140" s="293" t="s">
        <v>38</v>
      </c>
      <c r="B140" s="295" t="s">
        <v>75</v>
      </c>
      <c r="C140" s="320" t="s">
        <v>38</v>
      </c>
      <c r="D140" s="321" t="s">
        <v>200</v>
      </c>
      <c r="E140" s="322" t="s">
        <v>68</v>
      </c>
      <c r="F140" s="322" t="s">
        <v>131</v>
      </c>
      <c r="G140" s="324" t="s">
        <v>132</v>
      </c>
      <c r="H140" s="51" t="s">
        <v>21</v>
      </c>
      <c r="I140" s="52">
        <f t="shared" ref="I140:R142" si="53">I141</f>
        <v>3</v>
      </c>
      <c r="J140" s="53">
        <f t="shared" si="53"/>
        <v>3</v>
      </c>
      <c r="K140" s="53">
        <f t="shared" si="53"/>
        <v>0</v>
      </c>
      <c r="L140" s="54">
        <f t="shared" si="53"/>
        <v>0</v>
      </c>
      <c r="M140" s="52">
        <f t="shared" si="53"/>
        <v>3</v>
      </c>
      <c r="N140" s="53">
        <f t="shared" si="53"/>
        <v>3</v>
      </c>
      <c r="O140" s="53">
        <f t="shared" si="53"/>
        <v>0</v>
      </c>
      <c r="P140" s="54">
        <f t="shared" si="53"/>
        <v>0</v>
      </c>
      <c r="Q140" s="58">
        <f t="shared" si="53"/>
        <v>3</v>
      </c>
      <c r="R140" s="58">
        <f t="shared" si="53"/>
        <v>3</v>
      </c>
      <c r="S140" s="326" t="s">
        <v>201</v>
      </c>
      <c r="T140" s="311" t="s">
        <v>104</v>
      </c>
      <c r="U140" s="311">
        <v>6</v>
      </c>
      <c r="V140" s="311">
        <v>6</v>
      </c>
      <c r="W140" s="313">
        <v>6</v>
      </c>
      <c r="X140" s="315">
        <v>6</v>
      </c>
      <c r="Y140" s="528"/>
    </row>
    <row r="141" spans="1:25" s="5" customFormat="1" ht="51" customHeight="1" thickBot="1">
      <c r="A141" s="309"/>
      <c r="B141" s="310"/>
      <c r="C141" s="298"/>
      <c r="D141" s="300"/>
      <c r="E141" s="323"/>
      <c r="F141" s="323"/>
      <c r="G141" s="325"/>
      <c r="H141" s="70" t="s">
        <v>39</v>
      </c>
      <c r="I141" s="137">
        <v>3</v>
      </c>
      <c r="J141" s="134">
        <v>3</v>
      </c>
      <c r="K141" s="134">
        <v>0</v>
      </c>
      <c r="L141" s="135">
        <v>0</v>
      </c>
      <c r="M141" s="137">
        <v>3</v>
      </c>
      <c r="N141" s="134">
        <v>3</v>
      </c>
      <c r="O141" s="134">
        <v>0</v>
      </c>
      <c r="P141" s="135">
        <v>0</v>
      </c>
      <c r="Q141" s="36">
        <v>3</v>
      </c>
      <c r="R141" s="36">
        <v>3</v>
      </c>
      <c r="S141" s="318"/>
      <c r="T141" s="312"/>
      <c r="U141" s="312"/>
      <c r="V141" s="312"/>
      <c r="W141" s="314"/>
      <c r="X141" s="316"/>
      <c r="Y141" s="528"/>
    </row>
    <row r="142" spans="1:25" s="5" customFormat="1" ht="12.75" customHeight="1">
      <c r="A142" s="309"/>
      <c r="B142" s="310"/>
      <c r="C142" s="320" t="s">
        <v>40</v>
      </c>
      <c r="D142" s="321" t="s">
        <v>328</v>
      </c>
      <c r="E142" s="322" t="s">
        <v>68</v>
      </c>
      <c r="F142" s="322" t="s">
        <v>131</v>
      </c>
      <c r="G142" s="324" t="s">
        <v>132</v>
      </c>
      <c r="H142" s="51" t="s">
        <v>21</v>
      </c>
      <c r="I142" s="52">
        <f t="shared" si="53"/>
        <v>0</v>
      </c>
      <c r="J142" s="53">
        <f t="shared" si="53"/>
        <v>0</v>
      </c>
      <c r="K142" s="53">
        <f t="shared" si="53"/>
        <v>0</v>
      </c>
      <c r="L142" s="54">
        <f t="shared" si="53"/>
        <v>0</v>
      </c>
      <c r="M142" s="52">
        <f t="shared" si="53"/>
        <v>15</v>
      </c>
      <c r="N142" s="53">
        <f t="shared" si="53"/>
        <v>15</v>
      </c>
      <c r="O142" s="53">
        <f t="shared" si="53"/>
        <v>0</v>
      </c>
      <c r="P142" s="54">
        <f t="shared" si="53"/>
        <v>0</v>
      </c>
      <c r="Q142" s="58">
        <f t="shared" si="53"/>
        <v>30</v>
      </c>
      <c r="R142" s="58">
        <f t="shared" si="53"/>
        <v>30</v>
      </c>
      <c r="S142" s="326" t="s">
        <v>329</v>
      </c>
      <c r="T142" s="311" t="s">
        <v>104</v>
      </c>
      <c r="U142" s="311"/>
      <c r="V142" s="311">
        <v>1</v>
      </c>
      <c r="W142" s="313">
        <v>2</v>
      </c>
      <c r="X142" s="315">
        <v>2</v>
      </c>
      <c r="Y142" s="528"/>
    </row>
    <row r="143" spans="1:25" s="5" customFormat="1" ht="51" customHeight="1" thickBot="1">
      <c r="A143" s="294"/>
      <c r="B143" s="296"/>
      <c r="C143" s="298"/>
      <c r="D143" s="300"/>
      <c r="E143" s="323"/>
      <c r="F143" s="323"/>
      <c r="G143" s="325"/>
      <c r="H143" s="70" t="s">
        <v>39</v>
      </c>
      <c r="I143" s="137"/>
      <c r="J143" s="134"/>
      <c r="K143" s="134"/>
      <c r="L143" s="135"/>
      <c r="M143" s="137">
        <v>15</v>
      </c>
      <c r="N143" s="134">
        <v>15</v>
      </c>
      <c r="O143" s="134">
        <v>0</v>
      </c>
      <c r="P143" s="135">
        <v>0</v>
      </c>
      <c r="Q143" s="36">
        <v>30</v>
      </c>
      <c r="R143" s="36">
        <v>30</v>
      </c>
      <c r="S143" s="318"/>
      <c r="T143" s="312"/>
      <c r="U143" s="312"/>
      <c r="V143" s="312"/>
      <c r="W143" s="314"/>
      <c r="X143" s="316"/>
      <c r="Y143" s="528"/>
    </row>
    <row r="144" spans="1:25" s="5" customFormat="1" ht="13.5" thickBot="1">
      <c r="A144" s="256" t="s">
        <v>38</v>
      </c>
      <c r="B144" s="37" t="s">
        <v>75</v>
      </c>
      <c r="C144" s="441" t="s">
        <v>18</v>
      </c>
      <c r="D144" s="442"/>
      <c r="E144" s="442"/>
      <c r="F144" s="442"/>
      <c r="G144" s="443"/>
      <c r="H144" s="262"/>
      <c r="I144" s="241">
        <f t="shared" ref="I144:R144" si="54">I142+I140</f>
        <v>3</v>
      </c>
      <c r="J144" s="29">
        <f t="shared" si="54"/>
        <v>3</v>
      </c>
      <c r="K144" s="29">
        <f t="shared" si="54"/>
        <v>0</v>
      </c>
      <c r="L144" s="237">
        <f t="shared" si="54"/>
        <v>0</v>
      </c>
      <c r="M144" s="241">
        <f t="shared" si="54"/>
        <v>18</v>
      </c>
      <c r="N144" s="29">
        <f t="shared" si="54"/>
        <v>18</v>
      </c>
      <c r="O144" s="29">
        <f t="shared" si="54"/>
        <v>0</v>
      </c>
      <c r="P144" s="237">
        <f t="shared" si="54"/>
        <v>0</v>
      </c>
      <c r="Q144" s="238">
        <f t="shared" si="54"/>
        <v>33</v>
      </c>
      <c r="R144" s="238">
        <f t="shared" si="54"/>
        <v>33</v>
      </c>
      <c r="S144" s="622"/>
      <c r="T144" s="622"/>
      <c r="U144" s="622"/>
      <c r="V144" s="622"/>
      <c r="W144" s="622"/>
      <c r="X144" s="623"/>
      <c r="Y144" s="528"/>
    </row>
    <row r="145" spans="1:25" s="5" customFormat="1" ht="13.5" thickBot="1">
      <c r="A145" s="256" t="s">
        <v>38</v>
      </c>
      <c r="B145" s="252" t="s">
        <v>77</v>
      </c>
      <c r="C145" s="347" t="s">
        <v>78</v>
      </c>
      <c r="D145" s="348"/>
      <c r="E145" s="348"/>
      <c r="F145" s="348"/>
      <c r="G145" s="348"/>
      <c r="H145" s="348"/>
      <c r="I145" s="348"/>
      <c r="J145" s="348"/>
      <c r="K145" s="348"/>
      <c r="L145" s="348"/>
      <c r="M145" s="348"/>
      <c r="N145" s="348"/>
      <c r="O145" s="348"/>
      <c r="P145" s="348"/>
      <c r="Q145" s="348"/>
      <c r="R145" s="348"/>
      <c r="S145" s="348"/>
      <c r="T145" s="348"/>
      <c r="U145" s="348"/>
      <c r="V145" s="348"/>
      <c r="W145" s="348"/>
      <c r="X145" s="349"/>
      <c r="Y145" s="528"/>
    </row>
    <row r="146" spans="1:25" s="5" customFormat="1" ht="12.75" customHeight="1" thickBot="1">
      <c r="A146" s="343" t="s">
        <v>38</v>
      </c>
      <c r="B146" s="295" t="s">
        <v>77</v>
      </c>
      <c r="C146" s="297" t="s">
        <v>38</v>
      </c>
      <c r="D146" s="299" t="s">
        <v>346</v>
      </c>
      <c r="E146" s="364" t="s">
        <v>68</v>
      </c>
      <c r="F146" s="364" t="s">
        <v>131</v>
      </c>
      <c r="G146" s="369" t="s">
        <v>132</v>
      </c>
      <c r="H146" s="51" t="s">
        <v>21</v>
      </c>
      <c r="I146" s="52">
        <f t="shared" ref="I146:R146" si="55">I147</f>
        <v>175.7</v>
      </c>
      <c r="J146" s="53">
        <f t="shared" si="55"/>
        <v>175.7</v>
      </c>
      <c r="K146" s="53">
        <f t="shared" si="55"/>
        <v>166.9</v>
      </c>
      <c r="L146" s="54">
        <f t="shared" si="55"/>
        <v>0</v>
      </c>
      <c r="M146" s="52">
        <f t="shared" si="55"/>
        <v>175.2</v>
      </c>
      <c r="N146" s="53">
        <f t="shared" si="55"/>
        <v>175.2</v>
      </c>
      <c r="O146" s="53">
        <f t="shared" si="55"/>
        <v>163</v>
      </c>
      <c r="P146" s="54">
        <f t="shared" si="55"/>
        <v>0</v>
      </c>
      <c r="Q146" s="58">
        <f t="shared" si="55"/>
        <v>175.7</v>
      </c>
      <c r="R146" s="58">
        <f t="shared" si="55"/>
        <v>175.7</v>
      </c>
      <c r="S146" s="500" t="s">
        <v>202</v>
      </c>
      <c r="T146" s="500" t="s">
        <v>105</v>
      </c>
      <c r="U146" s="351" t="s">
        <v>170</v>
      </c>
      <c r="V146" s="351" t="s">
        <v>170</v>
      </c>
      <c r="W146" s="351" t="s">
        <v>170</v>
      </c>
      <c r="X146" s="291" t="s">
        <v>170</v>
      </c>
      <c r="Y146" s="528"/>
    </row>
    <row r="147" spans="1:25" s="5" customFormat="1" ht="15" customHeight="1" thickBot="1">
      <c r="A147" s="343"/>
      <c r="B147" s="310"/>
      <c r="C147" s="298"/>
      <c r="D147" s="300"/>
      <c r="E147" s="302"/>
      <c r="F147" s="302"/>
      <c r="G147" s="304"/>
      <c r="H147" s="226" t="s">
        <v>39</v>
      </c>
      <c r="I147" s="240">
        <v>175.7</v>
      </c>
      <c r="J147" s="243">
        <v>175.7</v>
      </c>
      <c r="K147" s="243">
        <v>166.9</v>
      </c>
      <c r="L147" s="253">
        <v>0</v>
      </c>
      <c r="M147" s="240">
        <v>175.2</v>
      </c>
      <c r="N147" s="243">
        <v>175.2</v>
      </c>
      <c r="O147" s="243">
        <v>163</v>
      </c>
      <c r="P147" s="253">
        <v>0</v>
      </c>
      <c r="Q147" s="232">
        <v>175.7</v>
      </c>
      <c r="R147" s="232">
        <v>175.7</v>
      </c>
      <c r="S147" s="488"/>
      <c r="T147" s="488"/>
      <c r="U147" s="352"/>
      <c r="V147" s="352"/>
      <c r="W147" s="352"/>
      <c r="X147" s="428"/>
      <c r="Y147" s="528"/>
    </row>
    <row r="148" spans="1:25" s="5" customFormat="1" ht="13.5" thickBot="1">
      <c r="A148" s="256" t="s">
        <v>38</v>
      </c>
      <c r="B148" s="37" t="s">
        <v>77</v>
      </c>
      <c r="C148" s="386" t="s">
        <v>18</v>
      </c>
      <c r="D148" s="367"/>
      <c r="E148" s="367"/>
      <c r="F148" s="367"/>
      <c r="G148" s="387"/>
      <c r="H148" s="282"/>
      <c r="I148" s="40">
        <f t="shared" ref="I148:R148" si="56">I146</f>
        <v>175.7</v>
      </c>
      <c r="J148" s="41">
        <f t="shared" si="56"/>
        <v>175.7</v>
      </c>
      <c r="K148" s="41">
        <f t="shared" si="56"/>
        <v>166.9</v>
      </c>
      <c r="L148" s="42">
        <f t="shared" si="56"/>
        <v>0</v>
      </c>
      <c r="M148" s="40">
        <f t="shared" si="56"/>
        <v>175.2</v>
      </c>
      <c r="N148" s="41">
        <f t="shared" si="56"/>
        <v>175.2</v>
      </c>
      <c r="O148" s="41">
        <f t="shared" si="56"/>
        <v>163</v>
      </c>
      <c r="P148" s="42">
        <f t="shared" si="56"/>
        <v>0</v>
      </c>
      <c r="Q148" s="133">
        <f t="shared" si="56"/>
        <v>175.7</v>
      </c>
      <c r="R148" s="133">
        <f t="shared" si="56"/>
        <v>175.7</v>
      </c>
      <c r="S148" s="353"/>
      <c r="T148" s="353"/>
      <c r="U148" s="353"/>
      <c r="V148" s="353"/>
      <c r="W148" s="353"/>
      <c r="X148" s="354"/>
      <c r="Y148" s="528"/>
    </row>
    <row r="149" spans="1:25" s="5" customFormat="1" ht="13.5" thickBot="1">
      <c r="A149" s="256" t="s">
        <v>38</v>
      </c>
      <c r="B149" s="252" t="s">
        <v>79</v>
      </c>
      <c r="C149" s="349" t="s">
        <v>129</v>
      </c>
      <c r="D149" s="359"/>
      <c r="E149" s="359"/>
      <c r="F149" s="359"/>
      <c r="G149" s="359"/>
      <c r="H149" s="359"/>
      <c r="I149" s="359"/>
      <c r="J149" s="359"/>
      <c r="K149" s="359"/>
      <c r="L149" s="359"/>
      <c r="M149" s="359"/>
      <c r="N149" s="359"/>
      <c r="O149" s="359"/>
      <c r="P149" s="359"/>
      <c r="Q149" s="359"/>
      <c r="R149" s="359"/>
      <c r="S149" s="359"/>
      <c r="T149" s="359"/>
      <c r="U149" s="359"/>
      <c r="V149" s="359"/>
      <c r="W149" s="359"/>
      <c r="X149" s="359"/>
      <c r="Y149" s="528"/>
    </row>
    <row r="150" spans="1:25" s="5" customFormat="1" ht="30" customHeight="1">
      <c r="A150" s="293" t="s">
        <v>38</v>
      </c>
      <c r="B150" s="295" t="s">
        <v>79</v>
      </c>
      <c r="C150" s="297" t="s">
        <v>38</v>
      </c>
      <c r="D150" s="211" t="s">
        <v>141</v>
      </c>
      <c r="E150" s="301" t="s">
        <v>68</v>
      </c>
      <c r="F150" s="82"/>
      <c r="G150" s="83"/>
      <c r="H150" s="61" t="s">
        <v>21</v>
      </c>
      <c r="I150" s="77">
        <f t="shared" ref="I150:R150" si="57">I151</f>
        <v>6.5</v>
      </c>
      <c r="J150" s="53">
        <f t="shared" si="57"/>
        <v>6.5</v>
      </c>
      <c r="K150" s="53">
        <f t="shared" si="57"/>
        <v>6</v>
      </c>
      <c r="L150" s="78">
        <f t="shared" si="57"/>
        <v>0</v>
      </c>
      <c r="M150" s="77">
        <f t="shared" si="57"/>
        <v>0</v>
      </c>
      <c r="N150" s="53">
        <f t="shared" si="57"/>
        <v>0</v>
      </c>
      <c r="O150" s="53">
        <f t="shared" si="57"/>
        <v>0</v>
      </c>
      <c r="P150" s="78">
        <f t="shared" si="57"/>
        <v>0</v>
      </c>
      <c r="Q150" s="62">
        <f t="shared" si="57"/>
        <v>0</v>
      </c>
      <c r="R150" s="62">
        <f t="shared" si="57"/>
        <v>0</v>
      </c>
      <c r="S150" s="233" t="s">
        <v>204</v>
      </c>
      <c r="T150" s="249" t="s">
        <v>104</v>
      </c>
      <c r="U150" s="84">
        <v>1</v>
      </c>
      <c r="V150" s="84"/>
      <c r="W150" s="84"/>
      <c r="X150" s="84"/>
      <c r="Y150" s="528"/>
    </row>
    <row r="151" spans="1:25" s="5" customFormat="1" ht="27" customHeight="1" thickBot="1">
      <c r="A151" s="309"/>
      <c r="B151" s="310"/>
      <c r="C151" s="320"/>
      <c r="D151" s="260" t="s">
        <v>203</v>
      </c>
      <c r="E151" s="388"/>
      <c r="F151" s="244" t="s">
        <v>142</v>
      </c>
      <c r="G151" s="279" t="s">
        <v>143</v>
      </c>
      <c r="H151" s="254" t="s">
        <v>39</v>
      </c>
      <c r="I151" s="188">
        <v>6.5</v>
      </c>
      <c r="J151" s="186">
        <v>6.5</v>
      </c>
      <c r="K151" s="186">
        <v>6</v>
      </c>
      <c r="L151" s="187">
        <v>0</v>
      </c>
      <c r="M151" s="188"/>
      <c r="N151" s="186"/>
      <c r="O151" s="186"/>
      <c r="P151" s="187"/>
      <c r="Q151" s="194"/>
      <c r="R151" s="194"/>
      <c r="S151" s="85"/>
      <c r="T151" s="17"/>
      <c r="U151" s="75"/>
      <c r="V151" s="75"/>
      <c r="W151" s="75"/>
      <c r="X151" s="75"/>
      <c r="Y151" s="528"/>
    </row>
    <row r="152" spans="1:25" s="5" customFormat="1" ht="13.5" thickBot="1">
      <c r="A152" s="256" t="s">
        <v>38</v>
      </c>
      <c r="B152" s="270" t="s">
        <v>79</v>
      </c>
      <c r="C152" s="431" t="s">
        <v>18</v>
      </c>
      <c r="D152" s="431"/>
      <c r="E152" s="431"/>
      <c r="F152" s="431"/>
      <c r="G152" s="431"/>
      <c r="H152" s="262"/>
      <c r="I152" s="241">
        <f t="shared" ref="I152:R152" si="58">I150</f>
        <v>6.5</v>
      </c>
      <c r="J152" s="29">
        <f t="shared" si="58"/>
        <v>6.5</v>
      </c>
      <c r="K152" s="29">
        <f t="shared" si="58"/>
        <v>6</v>
      </c>
      <c r="L152" s="46">
        <f t="shared" si="58"/>
        <v>0</v>
      </c>
      <c r="M152" s="241">
        <f t="shared" si="58"/>
        <v>0</v>
      </c>
      <c r="N152" s="29">
        <f t="shared" si="58"/>
        <v>0</v>
      </c>
      <c r="O152" s="29">
        <f t="shared" si="58"/>
        <v>0</v>
      </c>
      <c r="P152" s="46">
        <f t="shared" si="58"/>
        <v>0</v>
      </c>
      <c r="Q152" s="28">
        <f t="shared" si="58"/>
        <v>0</v>
      </c>
      <c r="R152" s="28">
        <f t="shared" si="58"/>
        <v>0</v>
      </c>
      <c r="S152" s="354"/>
      <c r="T152" s="371"/>
      <c r="U152" s="371"/>
      <c r="V152" s="371"/>
      <c r="W152" s="371"/>
      <c r="X152" s="371"/>
      <c r="Y152" s="528"/>
    </row>
    <row r="153" spans="1:25" s="5" customFormat="1" ht="13.5" thickBot="1">
      <c r="A153" s="256" t="s">
        <v>38</v>
      </c>
      <c r="B153" s="252" t="s">
        <v>80</v>
      </c>
      <c r="C153" s="359" t="s">
        <v>250</v>
      </c>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528"/>
    </row>
    <row r="154" spans="1:25" s="5" customFormat="1" ht="12.75">
      <c r="A154" s="293" t="s">
        <v>38</v>
      </c>
      <c r="B154" s="310" t="s">
        <v>80</v>
      </c>
      <c r="C154" s="375" t="s">
        <v>38</v>
      </c>
      <c r="D154" s="372" t="s">
        <v>347</v>
      </c>
      <c r="E154" s="388" t="s">
        <v>68</v>
      </c>
      <c r="F154" s="388" t="s">
        <v>131</v>
      </c>
      <c r="G154" s="398" t="s">
        <v>132</v>
      </c>
      <c r="H154" s="51" t="s">
        <v>21</v>
      </c>
      <c r="I154" s="55">
        <f t="shared" ref="I154:P154" si="59">I155</f>
        <v>68</v>
      </c>
      <c r="J154" s="56">
        <f t="shared" si="59"/>
        <v>68</v>
      </c>
      <c r="K154" s="56">
        <f t="shared" si="59"/>
        <v>0</v>
      </c>
      <c r="L154" s="57">
        <f t="shared" si="59"/>
        <v>0</v>
      </c>
      <c r="M154" s="55">
        <f t="shared" si="59"/>
        <v>64</v>
      </c>
      <c r="N154" s="56">
        <f t="shared" si="59"/>
        <v>64</v>
      </c>
      <c r="O154" s="56">
        <f t="shared" si="59"/>
        <v>0</v>
      </c>
      <c r="P154" s="57">
        <f t="shared" si="59"/>
        <v>0</v>
      </c>
      <c r="Q154" s="58">
        <f>Q155</f>
        <v>64</v>
      </c>
      <c r="R154" s="58">
        <f>R155</f>
        <v>64</v>
      </c>
      <c r="S154" s="342" t="s">
        <v>180</v>
      </c>
      <c r="T154" s="307" t="s">
        <v>104</v>
      </c>
      <c r="U154" s="289">
        <v>130</v>
      </c>
      <c r="V154" s="289">
        <v>130</v>
      </c>
      <c r="W154" s="289">
        <v>130</v>
      </c>
      <c r="X154" s="289">
        <v>130</v>
      </c>
      <c r="Y154" s="528"/>
    </row>
    <row r="155" spans="1:25" s="5" customFormat="1" ht="21.75" customHeight="1" thickBot="1">
      <c r="A155" s="294"/>
      <c r="B155" s="296"/>
      <c r="C155" s="376"/>
      <c r="D155" s="377"/>
      <c r="E155" s="322"/>
      <c r="F155" s="322"/>
      <c r="G155" s="324"/>
      <c r="H155" s="194" t="s">
        <v>39</v>
      </c>
      <c r="I155" s="188">
        <v>68</v>
      </c>
      <c r="J155" s="186">
        <v>68</v>
      </c>
      <c r="K155" s="186">
        <v>0</v>
      </c>
      <c r="L155" s="187">
        <v>0</v>
      </c>
      <c r="M155" s="188">
        <v>64</v>
      </c>
      <c r="N155" s="186">
        <v>64</v>
      </c>
      <c r="O155" s="186">
        <v>0</v>
      </c>
      <c r="P155" s="187">
        <v>0</v>
      </c>
      <c r="Q155" s="194">
        <v>64</v>
      </c>
      <c r="R155" s="194">
        <v>64</v>
      </c>
      <c r="S155" s="306"/>
      <c r="T155" s="308"/>
      <c r="U155" s="290"/>
      <c r="V155" s="290"/>
      <c r="W155" s="290"/>
      <c r="X155" s="290"/>
      <c r="Y155" s="528"/>
    </row>
    <row r="156" spans="1:25" s="5" customFormat="1" ht="13.5" thickBot="1">
      <c r="A156" s="256" t="s">
        <v>38</v>
      </c>
      <c r="B156" s="37" t="s">
        <v>80</v>
      </c>
      <c r="C156" s="431" t="s">
        <v>18</v>
      </c>
      <c r="D156" s="431"/>
      <c r="E156" s="431"/>
      <c r="F156" s="431"/>
      <c r="G156" s="432"/>
      <c r="H156" s="262"/>
      <c r="I156" s="28">
        <f t="shared" ref="I156:L156" si="60">I154</f>
        <v>68</v>
      </c>
      <c r="J156" s="29">
        <f t="shared" si="60"/>
        <v>68</v>
      </c>
      <c r="K156" s="29">
        <f t="shared" si="60"/>
        <v>0</v>
      </c>
      <c r="L156" s="30">
        <f t="shared" si="60"/>
        <v>0</v>
      </c>
      <c r="M156" s="28">
        <f t="shared" ref="M156:P156" si="61">M154</f>
        <v>64</v>
      </c>
      <c r="N156" s="29">
        <f t="shared" si="61"/>
        <v>64</v>
      </c>
      <c r="O156" s="29">
        <f t="shared" si="61"/>
        <v>0</v>
      </c>
      <c r="P156" s="30">
        <f t="shared" si="61"/>
        <v>0</v>
      </c>
      <c r="Q156" s="238">
        <f>Q154</f>
        <v>64</v>
      </c>
      <c r="R156" s="238">
        <f>R154</f>
        <v>64</v>
      </c>
      <c r="S156" s="354"/>
      <c r="T156" s="371"/>
      <c r="U156" s="371"/>
      <c r="V156" s="371"/>
      <c r="W156" s="371"/>
      <c r="X156" s="371"/>
      <c r="Y156" s="528"/>
    </row>
    <row r="157" spans="1:25" s="5" customFormat="1" ht="13.5" thickBot="1">
      <c r="A157" s="256" t="s">
        <v>38</v>
      </c>
      <c r="B157" s="37" t="s">
        <v>81</v>
      </c>
      <c r="C157" s="347" t="s">
        <v>82</v>
      </c>
      <c r="D157" s="348"/>
      <c r="E157" s="348"/>
      <c r="F157" s="348"/>
      <c r="G157" s="348"/>
      <c r="H157" s="348"/>
      <c r="I157" s="348"/>
      <c r="J157" s="348"/>
      <c r="K157" s="348"/>
      <c r="L157" s="348"/>
      <c r="M157" s="348"/>
      <c r="N157" s="348"/>
      <c r="O157" s="348"/>
      <c r="P157" s="348"/>
      <c r="Q157" s="348"/>
      <c r="R157" s="348"/>
      <c r="S157" s="348"/>
      <c r="T157" s="348"/>
      <c r="U157" s="348"/>
      <c r="V157" s="348"/>
      <c r="W157" s="348"/>
      <c r="X157" s="349"/>
      <c r="Y157" s="528"/>
    </row>
    <row r="158" spans="1:25" s="5" customFormat="1" ht="13.5" customHeight="1" thickBot="1">
      <c r="A158" s="343" t="s">
        <v>38</v>
      </c>
      <c r="B158" s="295" t="s">
        <v>81</v>
      </c>
      <c r="C158" s="297" t="s">
        <v>38</v>
      </c>
      <c r="D158" s="372" t="s">
        <v>156</v>
      </c>
      <c r="E158" s="322" t="s">
        <v>68</v>
      </c>
      <c r="F158" s="322" t="s">
        <v>131</v>
      </c>
      <c r="G158" s="324" t="s">
        <v>132</v>
      </c>
      <c r="H158" s="51" t="s">
        <v>21</v>
      </c>
      <c r="I158" s="52">
        <f t="shared" ref="I158:R158" si="62">I159</f>
        <v>24</v>
      </c>
      <c r="J158" s="53">
        <f t="shared" si="62"/>
        <v>24</v>
      </c>
      <c r="K158" s="53">
        <f t="shared" si="62"/>
        <v>0</v>
      </c>
      <c r="L158" s="54">
        <f t="shared" si="62"/>
        <v>0</v>
      </c>
      <c r="M158" s="52">
        <f t="shared" si="62"/>
        <v>24</v>
      </c>
      <c r="N158" s="53">
        <f t="shared" si="62"/>
        <v>24</v>
      </c>
      <c r="O158" s="53">
        <f t="shared" si="62"/>
        <v>0</v>
      </c>
      <c r="P158" s="54">
        <f t="shared" si="62"/>
        <v>0</v>
      </c>
      <c r="Q158" s="58">
        <f t="shared" si="62"/>
        <v>24</v>
      </c>
      <c r="R158" s="58">
        <f t="shared" si="62"/>
        <v>24</v>
      </c>
      <c r="S158" s="342" t="s">
        <v>205</v>
      </c>
      <c r="T158" s="311" t="s">
        <v>104</v>
      </c>
      <c r="U158" s="289">
        <v>900</v>
      </c>
      <c r="V158" s="289">
        <v>650</v>
      </c>
      <c r="W158" s="289">
        <v>650</v>
      </c>
      <c r="X158" s="289">
        <v>650</v>
      </c>
      <c r="Y158" s="528"/>
    </row>
    <row r="159" spans="1:25" s="5" customFormat="1" ht="24" customHeight="1" thickBot="1">
      <c r="A159" s="343"/>
      <c r="B159" s="296"/>
      <c r="C159" s="298"/>
      <c r="D159" s="373"/>
      <c r="E159" s="350"/>
      <c r="F159" s="350"/>
      <c r="G159" s="374"/>
      <c r="H159" s="246" t="s">
        <v>39</v>
      </c>
      <c r="I159" s="239">
        <v>24</v>
      </c>
      <c r="J159" s="242">
        <v>24</v>
      </c>
      <c r="K159" s="242">
        <v>0</v>
      </c>
      <c r="L159" s="245">
        <v>0</v>
      </c>
      <c r="M159" s="239">
        <v>24</v>
      </c>
      <c r="N159" s="242">
        <v>24</v>
      </c>
      <c r="O159" s="242">
        <v>0</v>
      </c>
      <c r="P159" s="245">
        <v>0</v>
      </c>
      <c r="Q159" s="254">
        <v>24</v>
      </c>
      <c r="R159" s="254">
        <v>24</v>
      </c>
      <c r="S159" s="306"/>
      <c r="T159" s="312"/>
      <c r="U159" s="290"/>
      <c r="V159" s="290"/>
      <c r="W159" s="290"/>
      <c r="X159" s="290"/>
      <c r="Y159" s="528"/>
    </row>
    <row r="160" spans="1:25" s="5" customFormat="1" ht="13.5" thickBot="1">
      <c r="A160" s="256" t="s">
        <v>38</v>
      </c>
      <c r="B160" s="37" t="s">
        <v>81</v>
      </c>
      <c r="C160" s="365" t="s">
        <v>18</v>
      </c>
      <c r="D160" s="366"/>
      <c r="E160" s="366"/>
      <c r="F160" s="366"/>
      <c r="G160" s="459"/>
      <c r="H160" s="262"/>
      <c r="I160" s="241">
        <f t="shared" ref="I160:L160" si="63">I158</f>
        <v>24</v>
      </c>
      <c r="J160" s="29">
        <f t="shared" si="63"/>
        <v>24</v>
      </c>
      <c r="K160" s="29">
        <f t="shared" si="63"/>
        <v>0</v>
      </c>
      <c r="L160" s="237">
        <f t="shared" si="63"/>
        <v>0</v>
      </c>
      <c r="M160" s="241">
        <f t="shared" ref="M160:R160" si="64">M158</f>
        <v>24</v>
      </c>
      <c r="N160" s="29">
        <f t="shared" si="64"/>
        <v>24</v>
      </c>
      <c r="O160" s="29">
        <f t="shared" si="64"/>
        <v>0</v>
      </c>
      <c r="P160" s="237">
        <f t="shared" si="64"/>
        <v>0</v>
      </c>
      <c r="Q160" s="238">
        <f t="shared" si="64"/>
        <v>24</v>
      </c>
      <c r="R160" s="238">
        <f t="shared" si="64"/>
        <v>24</v>
      </c>
      <c r="S160" s="354"/>
      <c r="T160" s="371"/>
      <c r="U160" s="371"/>
      <c r="V160" s="371"/>
      <c r="W160" s="371"/>
      <c r="X160" s="371"/>
      <c r="Y160" s="528"/>
    </row>
    <row r="161" spans="1:25" s="5" customFormat="1" ht="13.5" thickBot="1">
      <c r="A161" s="256" t="s">
        <v>38</v>
      </c>
      <c r="B161" s="252" t="s">
        <v>83</v>
      </c>
      <c r="C161" s="347" t="s">
        <v>84</v>
      </c>
      <c r="D161" s="348"/>
      <c r="E161" s="348"/>
      <c r="F161" s="348"/>
      <c r="G161" s="348"/>
      <c r="H161" s="348"/>
      <c r="I161" s="348"/>
      <c r="J161" s="348"/>
      <c r="K161" s="348"/>
      <c r="L161" s="348"/>
      <c r="M161" s="348"/>
      <c r="N161" s="348"/>
      <c r="O161" s="348"/>
      <c r="P161" s="348"/>
      <c r="Q161" s="348"/>
      <c r="R161" s="348"/>
      <c r="S161" s="348"/>
      <c r="T161" s="348"/>
      <c r="U161" s="348"/>
      <c r="V161" s="348"/>
      <c r="W161" s="348"/>
      <c r="X161" s="349"/>
      <c r="Y161" s="528"/>
    </row>
    <row r="162" spans="1:25" s="5" customFormat="1" ht="13.5" thickBot="1">
      <c r="A162" s="343" t="s">
        <v>38</v>
      </c>
      <c r="B162" s="593" t="s">
        <v>83</v>
      </c>
      <c r="C162" s="376" t="s">
        <v>38</v>
      </c>
      <c r="D162" s="372" t="s">
        <v>207</v>
      </c>
      <c r="E162" s="322" t="s">
        <v>68</v>
      </c>
      <c r="F162" s="322" t="s">
        <v>131</v>
      </c>
      <c r="G162" s="324" t="s">
        <v>132</v>
      </c>
      <c r="H162" s="51" t="s">
        <v>21</v>
      </c>
      <c r="I162" s="52">
        <f t="shared" ref="I162:R162" si="65">I163</f>
        <v>2.1</v>
      </c>
      <c r="J162" s="53">
        <f t="shared" si="65"/>
        <v>2.1</v>
      </c>
      <c r="K162" s="53">
        <f t="shared" si="65"/>
        <v>0.3</v>
      </c>
      <c r="L162" s="54">
        <f t="shared" si="65"/>
        <v>0</v>
      </c>
      <c r="M162" s="52">
        <f t="shared" si="65"/>
        <v>2.2000000000000002</v>
      </c>
      <c r="N162" s="53">
        <f t="shared" si="65"/>
        <v>2.2000000000000002</v>
      </c>
      <c r="O162" s="53">
        <f t="shared" si="65"/>
        <v>0.4</v>
      </c>
      <c r="P162" s="54">
        <f t="shared" si="65"/>
        <v>0</v>
      </c>
      <c r="Q162" s="58">
        <f t="shared" si="65"/>
        <v>2.2000000000000002</v>
      </c>
      <c r="R162" s="58">
        <f t="shared" si="65"/>
        <v>2.2000000000000002</v>
      </c>
      <c r="S162" s="342" t="s">
        <v>206</v>
      </c>
      <c r="T162" s="307" t="s">
        <v>105</v>
      </c>
      <c r="U162" s="289">
        <v>18</v>
      </c>
      <c r="V162" s="289">
        <v>12</v>
      </c>
      <c r="W162" s="289">
        <v>12</v>
      </c>
      <c r="X162" s="291" t="s">
        <v>71</v>
      </c>
      <c r="Y162" s="528"/>
    </row>
    <row r="163" spans="1:25" s="5" customFormat="1" ht="15" customHeight="1" thickBot="1">
      <c r="A163" s="343"/>
      <c r="B163" s="593"/>
      <c r="C163" s="378"/>
      <c r="D163" s="373"/>
      <c r="E163" s="350"/>
      <c r="F163" s="350"/>
      <c r="G163" s="374"/>
      <c r="H163" s="246" t="s">
        <v>103</v>
      </c>
      <c r="I163" s="137">
        <v>2.1</v>
      </c>
      <c r="J163" s="134">
        <v>2.1</v>
      </c>
      <c r="K163" s="134">
        <v>0.3</v>
      </c>
      <c r="L163" s="135">
        <v>0</v>
      </c>
      <c r="M163" s="137">
        <v>2.2000000000000002</v>
      </c>
      <c r="N163" s="134">
        <v>2.2000000000000002</v>
      </c>
      <c r="O163" s="134">
        <v>0.4</v>
      </c>
      <c r="P163" s="135">
        <v>0</v>
      </c>
      <c r="Q163" s="36">
        <v>2.2000000000000002</v>
      </c>
      <c r="R163" s="36">
        <v>2.2000000000000002</v>
      </c>
      <c r="S163" s="306"/>
      <c r="T163" s="308"/>
      <c r="U163" s="290"/>
      <c r="V163" s="290"/>
      <c r="W163" s="290"/>
      <c r="X163" s="292"/>
      <c r="Y163" s="528"/>
    </row>
    <row r="164" spans="1:25" s="5" customFormat="1" ht="13.5" thickBot="1">
      <c r="A164" s="256" t="s">
        <v>38</v>
      </c>
      <c r="B164" s="252" t="s">
        <v>83</v>
      </c>
      <c r="C164" s="365" t="s">
        <v>18</v>
      </c>
      <c r="D164" s="366"/>
      <c r="E164" s="366"/>
      <c r="F164" s="366"/>
      <c r="G164" s="459"/>
      <c r="H164" s="262"/>
      <c r="I164" s="28">
        <f t="shared" ref="I164:L164" si="66">I162</f>
        <v>2.1</v>
      </c>
      <c r="J164" s="29">
        <f t="shared" si="66"/>
        <v>2.1</v>
      </c>
      <c r="K164" s="29">
        <f t="shared" si="66"/>
        <v>0.3</v>
      </c>
      <c r="L164" s="30">
        <f t="shared" si="66"/>
        <v>0</v>
      </c>
      <c r="M164" s="28">
        <f t="shared" ref="M164:R164" si="67">M162</f>
        <v>2.2000000000000002</v>
      </c>
      <c r="N164" s="29">
        <f t="shared" si="67"/>
        <v>2.2000000000000002</v>
      </c>
      <c r="O164" s="29">
        <f t="shared" si="67"/>
        <v>0.4</v>
      </c>
      <c r="P164" s="30">
        <f t="shared" si="67"/>
        <v>0</v>
      </c>
      <c r="Q164" s="238">
        <f t="shared" si="67"/>
        <v>2.2000000000000002</v>
      </c>
      <c r="R164" s="238">
        <f t="shared" si="67"/>
        <v>2.2000000000000002</v>
      </c>
      <c r="S164" s="619"/>
      <c r="T164" s="622"/>
      <c r="U164" s="622"/>
      <c r="V164" s="622"/>
      <c r="W164" s="622"/>
      <c r="X164" s="623"/>
      <c r="Y164" s="528"/>
    </row>
    <row r="165" spans="1:25" s="5" customFormat="1" ht="13.5" thickBot="1">
      <c r="A165" s="256" t="s">
        <v>38</v>
      </c>
      <c r="B165" s="252" t="s">
        <v>171</v>
      </c>
      <c r="C165" s="347" t="s">
        <v>172</v>
      </c>
      <c r="D165" s="348"/>
      <c r="E165" s="348"/>
      <c r="F165" s="348"/>
      <c r="G165" s="348"/>
      <c r="H165" s="348"/>
      <c r="I165" s="348"/>
      <c r="J165" s="348"/>
      <c r="K165" s="348"/>
      <c r="L165" s="348"/>
      <c r="M165" s="348"/>
      <c r="N165" s="348"/>
      <c r="O165" s="348"/>
      <c r="P165" s="348"/>
      <c r="Q165" s="348"/>
      <c r="R165" s="348"/>
      <c r="S165" s="348"/>
      <c r="T165" s="348"/>
      <c r="U165" s="348"/>
      <c r="V165" s="348"/>
      <c r="W165" s="348"/>
      <c r="X165" s="349"/>
      <c r="Y165" s="528"/>
    </row>
    <row r="166" spans="1:25" s="5" customFormat="1" ht="24.75" customHeight="1">
      <c r="A166" s="293" t="s">
        <v>38</v>
      </c>
      <c r="B166" s="295" t="s">
        <v>171</v>
      </c>
      <c r="C166" s="297" t="s">
        <v>38</v>
      </c>
      <c r="D166" s="208" t="s">
        <v>173</v>
      </c>
      <c r="E166" s="301" t="s">
        <v>68</v>
      </c>
      <c r="F166" s="301" t="s">
        <v>131</v>
      </c>
      <c r="G166" s="303" t="s">
        <v>132</v>
      </c>
      <c r="H166" s="280" t="s">
        <v>21</v>
      </c>
      <c r="I166" s="236">
        <f t="shared" ref="I166:L166" si="68">I167+I168+I169+I170+I171+I174+I172+I173</f>
        <v>95</v>
      </c>
      <c r="J166" s="278">
        <f t="shared" si="68"/>
        <v>95</v>
      </c>
      <c r="K166" s="278">
        <f t="shared" si="68"/>
        <v>0</v>
      </c>
      <c r="L166" s="145">
        <f t="shared" si="68"/>
        <v>0</v>
      </c>
      <c r="M166" s="236">
        <f t="shared" ref="M166:R166" si="69">M167+M168+M169+M170+M171+M174+M172+M173</f>
        <v>72.2</v>
      </c>
      <c r="N166" s="278">
        <f t="shared" si="69"/>
        <v>72.2</v>
      </c>
      <c r="O166" s="278">
        <f t="shared" si="69"/>
        <v>0</v>
      </c>
      <c r="P166" s="145">
        <f t="shared" si="69"/>
        <v>0</v>
      </c>
      <c r="Q166" s="71">
        <f t="shared" si="69"/>
        <v>0</v>
      </c>
      <c r="R166" s="71">
        <f t="shared" si="69"/>
        <v>0</v>
      </c>
      <c r="S166" s="342" t="s">
        <v>174</v>
      </c>
      <c r="T166" s="307" t="s">
        <v>104</v>
      </c>
      <c r="U166" s="289">
        <v>100</v>
      </c>
      <c r="V166" s="289">
        <v>75</v>
      </c>
      <c r="W166" s="289"/>
      <c r="X166" s="291"/>
      <c r="Y166" s="528"/>
    </row>
    <row r="167" spans="1:25" s="5" customFormat="1" ht="16.5" customHeight="1">
      <c r="A167" s="309"/>
      <c r="B167" s="310"/>
      <c r="C167" s="320"/>
      <c r="D167" s="272" t="s">
        <v>175</v>
      </c>
      <c r="E167" s="388"/>
      <c r="F167" s="388"/>
      <c r="G167" s="436"/>
      <c r="H167" s="69" t="s">
        <v>160</v>
      </c>
      <c r="I167" s="150">
        <v>6.4</v>
      </c>
      <c r="J167" s="186">
        <v>6.4</v>
      </c>
      <c r="K167" s="165">
        <v>0</v>
      </c>
      <c r="L167" s="187">
        <v>0</v>
      </c>
      <c r="M167" s="150">
        <v>9.6</v>
      </c>
      <c r="N167" s="186">
        <v>9.6</v>
      </c>
      <c r="O167" s="165">
        <v>0</v>
      </c>
      <c r="P167" s="187">
        <v>0</v>
      </c>
      <c r="Q167" s="73"/>
      <c r="R167" s="73">
        <v>0</v>
      </c>
      <c r="S167" s="680"/>
      <c r="T167" s="331"/>
      <c r="U167" s="478"/>
      <c r="V167" s="478"/>
      <c r="W167" s="478"/>
      <c r="X167" s="439"/>
      <c r="Y167" s="528"/>
    </row>
    <row r="168" spans="1:25" s="5" customFormat="1" ht="15.75" customHeight="1">
      <c r="A168" s="309"/>
      <c r="B168" s="310"/>
      <c r="C168" s="320"/>
      <c r="D168" s="272" t="s">
        <v>176</v>
      </c>
      <c r="E168" s="388"/>
      <c r="F168" s="388"/>
      <c r="G168" s="436"/>
      <c r="H168" s="69" t="s">
        <v>160</v>
      </c>
      <c r="I168" s="150">
        <v>10.3</v>
      </c>
      <c r="J168" s="186">
        <v>10.3</v>
      </c>
      <c r="K168" s="165">
        <v>0</v>
      </c>
      <c r="L168" s="187">
        <v>0</v>
      </c>
      <c r="M168" s="150">
        <v>15</v>
      </c>
      <c r="N168" s="186">
        <v>15</v>
      </c>
      <c r="O168" s="165"/>
      <c r="P168" s="187"/>
      <c r="Q168" s="73"/>
      <c r="R168" s="73"/>
      <c r="S168" s="681"/>
      <c r="T168" s="332"/>
      <c r="U168" s="453"/>
      <c r="V168" s="453"/>
      <c r="W168" s="453"/>
      <c r="X168" s="428"/>
      <c r="Y168" s="528"/>
    </row>
    <row r="169" spans="1:25" s="5" customFormat="1" ht="25.5" customHeight="1">
      <c r="A169" s="309"/>
      <c r="B169" s="310"/>
      <c r="C169" s="320"/>
      <c r="D169" s="260" t="s">
        <v>177</v>
      </c>
      <c r="E169" s="388"/>
      <c r="F169" s="388"/>
      <c r="G169" s="436"/>
      <c r="H169" s="69" t="s">
        <v>160</v>
      </c>
      <c r="I169" s="150">
        <v>32.5</v>
      </c>
      <c r="J169" s="186">
        <v>32.5</v>
      </c>
      <c r="K169" s="165">
        <v>0</v>
      </c>
      <c r="L169" s="187">
        <v>0</v>
      </c>
      <c r="M169" s="150">
        <v>45.6</v>
      </c>
      <c r="N169" s="186">
        <v>45.6</v>
      </c>
      <c r="O169" s="165"/>
      <c r="P169" s="187"/>
      <c r="Q169" s="73"/>
      <c r="R169" s="73"/>
      <c r="S169" s="685" t="s">
        <v>249</v>
      </c>
      <c r="T169" s="330" t="s">
        <v>104</v>
      </c>
      <c r="U169" s="628" t="s">
        <v>294</v>
      </c>
      <c r="V169" s="628"/>
      <c r="W169" s="344"/>
      <c r="X169" s="438"/>
      <c r="Y169" s="528"/>
    </row>
    <row r="170" spans="1:25" s="5" customFormat="1" ht="27" customHeight="1">
      <c r="A170" s="309"/>
      <c r="B170" s="310"/>
      <c r="C170" s="320"/>
      <c r="D170" s="260" t="s">
        <v>208</v>
      </c>
      <c r="E170" s="388"/>
      <c r="F170" s="388"/>
      <c r="G170" s="436"/>
      <c r="H170" s="69" t="s">
        <v>160</v>
      </c>
      <c r="I170" s="150"/>
      <c r="J170" s="186"/>
      <c r="K170" s="165"/>
      <c r="L170" s="187"/>
      <c r="M170" s="150"/>
      <c r="N170" s="186"/>
      <c r="O170" s="165"/>
      <c r="P170" s="187"/>
      <c r="Q170" s="73"/>
      <c r="R170" s="73"/>
      <c r="S170" s="680"/>
      <c r="T170" s="331"/>
      <c r="U170" s="629"/>
      <c r="V170" s="629"/>
      <c r="W170" s="478"/>
      <c r="X170" s="439"/>
      <c r="Y170" s="528"/>
    </row>
    <row r="171" spans="1:25" s="5" customFormat="1" ht="27" customHeight="1">
      <c r="A171" s="309"/>
      <c r="B171" s="310"/>
      <c r="C171" s="320"/>
      <c r="D171" s="260" t="s">
        <v>178</v>
      </c>
      <c r="E171" s="388"/>
      <c r="F171" s="388"/>
      <c r="G171" s="436"/>
      <c r="H171" s="69" t="s">
        <v>160</v>
      </c>
      <c r="I171" s="150"/>
      <c r="J171" s="186"/>
      <c r="K171" s="165"/>
      <c r="L171" s="187"/>
      <c r="M171" s="150"/>
      <c r="N171" s="186"/>
      <c r="O171" s="165"/>
      <c r="P171" s="187"/>
      <c r="Q171" s="73"/>
      <c r="R171" s="73"/>
      <c r="S171" s="680"/>
      <c r="T171" s="331"/>
      <c r="U171" s="629"/>
      <c r="V171" s="629"/>
      <c r="W171" s="478"/>
      <c r="X171" s="439"/>
      <c r="Y171" s="528"/>
    </row>
    <row r="172" spans="1:25" s="5" customFormat="1" ht="22.5" customHeight="1" thickBot="1">
      <c r="A172" s="309"/>
      <c r="B172" s="310"/>
      <c r="C172" s="320"/>
      <c r="D172" s="283" t="s">
        <v>179</v>
      </c>
      <c r="E172" s="388"/>
      <c r="F172" s="388"/>
      <c r="G172" s="436"/>
      <c r="H172" s="70" t="s">
        <v>160</v>
      </c>
      <c r="I172" s="166"/>
      <c r="J172" s="134"/>
      <c r="K172" s="147"/>
      <c r="L172" s="135"/>
      <c r="M172" s="166">
        <v>2</v>
      </c>
      <c r="N172" s="134">
        <v>2</v>
      </c>
      <c r="O172" s="147"/>
      <c r="P172" s="135"/>
      <c r="Q172" s="86"/>
      <c r="R172" s="86"/>
      <c r="S172" s="680"/>
      <c r="T172" s="331"/>
      <c r="U172" s="629"/>
      <c r="V172" s="629"/>
      <c r="W172" s="478"/>
      <c r="X172" s="439"/>
      <c r="Y172" s="528"/>
    </row>
    <row r="173" spans="1:25" s="5" customFormat="1" ht="22.5" customHeight="1" thickBot="1">
      <c r="A173" s="309"/>
      <c r="B173" s="310"/>
      <c r="C173" s="320"/>
      <c r="D173" s="212" t="s">
        <v>290</v>
      </c>
      <c r="E173" s="388"/>
      <c r="F173" s="388"/>
      <c r="G173" s="436"/>
      <c r="H173" s="70" t="s">
        <v>160</v>
      </c>
      <c r="I173" s="166">
        <v>36.5</v>
      </c>
      <c r="J173" s="134">
        <v>36.5</v>
      </c>
      <c r="K173" s="147">
        <v>0</v>
      </c>
      <c r="L173" s="135">
        <v>0</v>
      </c>
      <c r="M173" s="166"/>
      <c r="N173" s="134"/>
      <c r="O173" s="147"/>
      <c r="P173" s="135"/>
      <c r="Q173" s="86"/>
      <c r="R173" s="86"/>
      <c r="S173" s="680"/>
      <c r="T173" s="331"/>
      <c r="U173" s="629"/>
      <c r="V173" s="629"/>
      <c r="W173" s="478"/>
      <c r="X173" s="439"/>
      <c r="Y173" s="528"/>
    </row>
    <row r="174" spans="1:25" s="5" customFormat="1" ht="42" customHeight="1" thickBot="1">
      <c r="A174" s="294"/>
      <c r="B174" s="296"/>
      <c r="C174" s="298"/>
      <c r="D174" s="213" t="s">
        <v>291</v>
      </c>
      <c r="E174" s="302"/>
      <c r="F174" s="302"/>
      <c r="G174" s="304"/>
      <c r="H174" s="70" t="s">
        <v>160</v>
      </c>
      <c r="I174" s="166">
        <v>9.3000000000000007</v>
      </c>
      <c r="J174" s="134">
        <v>9.3000000000000007</v>
      </c>
      <c r="K174" s="147">
        <v>0</v>
      </c>
      <c r="L174" s="135">
        <v>0</v>
      </c>
      <c r="M174" s="166"/>
      <c r="N174" s="134"/>
      <c r="O174" s="147"/>
      <c r="P174" s="135"/>
      <c r="Q174" s="86"/>
      <c r="R174" s="86"/>
      <c r="S174" s="306"/>
      <c r="T174" s="308"/>
      <c r="U174" s="630"/>
      <c r="V174" s="630"/>
      <c r="W174" s="290"/>
      <c r="X174" s="292"/>
      <c r="Y174" s="528"/>
    </row>
    <row r="175" spans="1:25" s="5" customFormat="1" ht="13.5" thickBot="1">
      <c r="A175" s="256" t="s">
        <v>38</v>
      </c>
      <c r="B175" s="252" t="s">
        <v>171</v>
      </c>
      <c r="C175" s="386" t="s">
        <v>18</v>
      </c>
      <c r="D175" s="367"/>
      <c r="E175" s="367"/>
      <c r="F175" s="367"/>
      <c r="G175" s="387"/>
      <c r="H175" s="262"/>
      <c r="I175" s="241">
        <f>I166</f>
        <v>95</v>
      </c>
      <c r="J175" s="29">
        <f t="shared" ref="J175:L175" si="70">J166</f>
        <v>95</v>
      </c>
      <c r="K175" s="29">
        <f t="shared" si="70"/>
        <v>0</v>
      </c>
      <c r="L175" s="46">
        <f t="shared" si="70"/>
        <v>0</v>
      </c>
      <c r="M175" s="241">
        <f>M166</f>
        <v>72.2</v>
      </c>
      <c r="N175" s="29">
        <f t="shared" ref="N175:R175" si="71">N166</f>
        <v>72.2</v>
      </c>
      <c r="O175" s="29">
        <f t="shared" si="71"/>
        <v>0</v>
      </c>
      <c r="P175" s="46">
        <f t="shared" si="71"/>
        <v>0</v>
      </c>
      <c r="Q175" s="28">
        <f t="shared" si="71"/>
        <v>0</v>
      </c>
      <c r="R175" s="28">
        <f t="shared" si="71"/>
        <v>0</v>
      </c>
      <c r="S175" s="619"/>
      <c r="T175" s="622"/>
      <c r="U175" s="622"/>
      <c r="V175" s="622"/>
      <c r="W175" s="622"/>
      <c r="X175" s="623"/>
      <c r="Y175" s="528"/>
    </row>
    <row r="176" spans="1:25" s="5" customFormat="1" ht="13.5" thickBot="1">
      <c r="A176" s="256" t="s">
        <v>38</v>
      </c>
      <c r="B176" s="252" t="s">
        <v>231</v>
      </c>
      <c r="C176" s="347" t="s">
        <v>232</v>
      </c>
      <c r="D176" s="348"/>
      <c r="E176" s="348"/>
      <c r="F176" s="348"/>
      <c r="G176" s="348"/>
      <c r="H176" s="348"/>
      <c r="I176" s="348"/>
      <c r="J176" s="348"/>
      <c r="K176" s="348"/>
      <c r="L176" s="348"/>
      <c r="M176" s="348"/>
      <c r="N176" s="348"/>
      <c r="O176" s="348"/>
      <c r="P176" s="348"/>
      <c r="Q176" s="348"/>
      <c r="R176" s="348"/>
      <c r="S176" s="348"/>
      <c r="T176" s="348"/>
      <c r="U176" s="348"/>
      <c r="V176" s="348"/>
      <c r="W176" s="348"/>
      <c r="X176" s="349"/>
      <c r="Y176" s="528"/>
    </row>
    <row r="177" spans="1:25" s="5" customFormat="1" ht="12.75" customHeight="1">
      <c r="A177" s="293" t="s">
        <v>38</v>
      </c>
      <c r="B177" s="295" t="s">
        <v>231</v>
      </c>
      <c r="C177" s="297" t="s">
        <v>38</v>
      </c>
      <c r="D177" s="299" t="s">
        <v>306</v>
      </c>
      <c r="E177" s="301" t="s">
        <v>68</v>
      </c>
      <c r="F177" s="301" t="s">
        <v>131</v>
      </c>
      <c r="G177" s="303" t="s">
        <v>255</v>
      </c>
      <c r="H177" s="51" t="s">
        <v>21</v>
      </c>
      <c r="I177" s="111">
        <f t="shared" ref="I177:R179" si="72">I178</f>
        <v>207.2</v>
      </c>
      <c r="J177" s="53">
        <f t="shared" si="72"/>
        <v>207.2</v>
      </c>
      <c r="K177" s="53">
        <f t="shared" si="72"/>
        <v>0</v>
      </c>
      <c r="L177" s="122">
        <f t="shared" si="72"/>
        <v>0</v>
      </c>
      <c r="M177" s="111">
        <f t="shared" si="72"/>
        <v>0</v>
      </c>
      <c r="N177" s="53">
        <f t="shared" si="72"/>
        <v>0</v>
      </c>
      <c r="O177" s="53">
        <f t="shared" si="72"/>
        <v>0</v>
      </c>
      <c r="P177" s="122">
        <f t="shared" si="72"/>
        <v>0</v>
      </c>
      <c r="Q177" s="58">
        <f t="shared" si="72"/>
        <v>0</v>
      </c>
      <c r="R177" s="58">
        <f t="shared" si="72"/>
        <v>0</v>
      </c>
      <c r="S177" s="305"/>
      <c r="T177" s="307"/>
      <c r="U177" s="289"/>
      <c r="V177" s="289"/>
      <c r="W177" s="289"/>
      <c r="X177" s="291"/>
      <c r="Y177" s="528"/>
    </row>
    <row r="178" spans="1:25" s="5" customFormat="1" ht="36.75" customHeight="1" thickBot="1">
      <c r="A178" s="294"/>
      <c r="B178" s="296"/>
      <c r="C178" s="298"/>
      <c r="D178" s="300"/>
      <c r="E178" s="302"/>
      <c r="F178" s="302"/>
      <c r="G178" s="304"/>
      <c r="H178" s="70" t="s">
        <v>113</v>
      </c>
      <c r="I178" s="147">
        <v>207.2</v>
      </c>
      <c r="J178" s="134">
        <v>207.2</v>
      </c>
      <c r="K178" s="134">
        <v>0</v>
      </c>
      <c r="L178" s="135">
        <v>0</v>
      </c>
      <c r="M178" s="147"/>
      <c r="N178" s="134"/>
      <c r="O178" s="134"/>
      <c r="P178" s="135"/>
      <c r="Q178" s="86"/>
      <c r="R178" s="80"/>
      <c r="S178" s="306"/>
      <c r="T178" s="308"/>
      <c r="U178" s="290"/>
      <c r="V178" s="290"/>
      <c r="W178" s="290"/>
      <c r="X178" s="292"/>
      <c r="Y178" s="528"/>
    </row>
    <row r="179" spans="1:25" s="5" customFormat="1" ht="12.75" customHeight="1">
      <c r="A179" s="293" t="s">
        <v>38</v>
      </c>
      <c r="B179" s="295" t="s">
        <v>231</v>
      </c>
      <c r="C179" s="297" t="s">
        <v>40</v>
      </c>
      <c r="D179" s="299" t="s">
        <v>307</v>
      </c>
      <c r="E179" s="301" t="s">
        <v>68</v>
      </c>
      <c r="F179" s="301" t="s">
        <v>131</v>
      </c>
      <c r="G179" s="303" t="s">
        <v>255</v>
      </c>
      <c r="H179" s="51" t="s">
        <v>21</v>
      </c>
      <c r="I179" s="111">
        <f t="shared" si="72"/>
        <v>278</v>
      </c>
      <c r="J179" s="53">
        <f t="shared" si="72"/>
        <v>278</v>
      </c>
      <c r="K179" s="53">
        <f t="shared" si="72"/>
        <v>0</v>
      </c>
      <c r="L179" s="122">
        <f t="shared" si="72"/>
        <v>0</v>
      </c>
      <c r="M179" s="111">
        <f t="shared" si="72"/>
        <v>0</v>
      </c>
      <c r="N179" s="53">
        <f t="shared" si="72"/>
        <v>0</v>
      </c>
      <c r="O179" s="53">
        <f t="shared" si="72"/>
        <v>0</v>
      </c>
      <c r="P179" s="122">
        <f t="shared" si="72"/>
        <v>0</v>
      </c>
      <c r="Q179" s="58">
        <f t="shared" si="72"/>
        <v>0</v>
      </c>
      <c r="R179" s="58">
        <f t="shared" si="72"/>
        <v>0</v>
      </c>
      <c r="S179" s="305"/>
      <c r="T179" s="307"/>
      <c r="U179" s="289"/>
      <c r="V179" s="289"/>
      <c r="W179" s="289"/>
      <c r="X179" s="291"/>
      <c r="Y179" s="528"/>
    </row>
    <row r="180" spans="1:25" s="5" customFormat="1" ht="36.75" customHeight="1" thickBot="1">
      <c r="A180" s="294"/>
      <c r="B180" s="296"/>
      <c r="C180" s="298"/>
      <c r="D180" s="300"/>
      <c r="E180" s="302"/>
      <c r="F180" s="302"/>
      <c r="G180" s="304"/>
      <c r="H180" s="70" t="s">
        <v>113</v>
      </c>
      <c r="I180" s="147">
        <v>278</v>
      </c>
      <c r="J180" s="134">
        <v>278</v>
      </c>
      <c r="K180" s="134">
        <v>0</v>
      </c>
      <c r="L180" s="135">
        <v>0</v>
      </c>
      <c r="M180" s="147"/>
      <c r="N180" s="134"/>
      <c r="O180" s="134"/>
      <c r="P180" s="135"/>
      <c r="Q180" s="86"/>
      <c r="R180" s="80"/>
      <c r="S180" s="306"/>
      <c r="T180" s="308"/>
      <c r="U180" s="290"/>
      <c r="V180" s="290"/>
      <c r="W180" s="290"/>
      <c r="X180" s="292"/>
      <c r="Y180" s="528"/>
    </row>
    <row r="181" spans="1:25" s="5" customFormat="1" ht="13.5" thickBot="1">
      <c r="A181" s="228" t="s">
        <v>38</v>
      </c>
      <c r="B181" s="230" t="s">
        <v>231</v>
      </c>
      <c r="C181" s="386" t="s">
        <v>18</v>
      </c>
      <c r="D181" s="367"/>
      <c r="E181" s="367"/>
      <c r="F181" s="367"/>
      <c r="G181" s="387"/>
      <c r="H181" s="282"/>
      <c r="I181" s="248">
        <f t="shared" ref="I181:P181" si="73">I179+I177</f>
        <v>485.2</v>
      </c>
      <c r="J181" s="41">
        <f t="shared" si="73"/>
        <v>485.2</v>
      </c>
      <c r="K181" s="41">
        <f t="shared" si="73"/>
        <v>0</v>
      </c>
      <c r="L181" s="121">
        <f t="shared" si="73"/>
        <v>0</v>
      </c>
      <c r="M181" s="248">
        <f t="shared" si="73"/>
        <v>0</v>
      </c>
      <c r="N181" s="41">
        <f t="shared" si="73"/>
        <v>0</v>
      </c>
      <c r="O181" s="41">
        <f t="shared" si="73"/>
        <v>0</v>
      </c>
      <c r="P181" s="121">
        <f t="shared" si="73"/>
        <v>0</v>
      </c>
      <c r="Q181" s="40">
        <f>Q179</f>
        <v>0</v>
      </c>
      <c r="R181" s="40">
        <f>R179</f>
        <v>0</v>
      </c>
      <c r="S181" s="619"/>
      <c r="T181" s="622"/>
      <c r="U181" s="622"/>
      <c r="V181" s="622"/>
      <c r="W181" s="622"/>
      <c r="X181" s="623"/>
      <c r="Y181" s="528"/>
    </row>
    <row r="182" spans="1:25" s="5" customFormat="1" ht="13.5" thickBot="1">
      <c r="A182" s="256" t="s">
        <v>38</v>
      </c>
      <c r="B182" s="252" t="s">
        <v>253</v>
      </c>
      <c r="C182" s="426" t="s">
        <v>254</v>
      </c>
      <c r="D182" s="427"/>
      <c r="E182" s="427"/>
      <c r="F182" s="427"/>
      <c r="G182" s="427"/>
      <c r="H182" s="427"/>
      <c r="I182" s="348"/>
      <c r="J182" s="348"/>
      <c r="K182" s="348"/>
      <c r="L182" s="348"/>
      <c r="M182" s="427"/>
      <c r="N182" s="427"/>
      <c r="O182" s="427"/>
      <c r="P182" s="427"/>
      <c r="Q182" s="427"/>
      <c r="R182" s="427"/>
      <c r="S182" s="348"/>
      <c r="T182" s="348"/>
      <c r="U182" s="348"/>
      <c r="V182" s="348"/>
      <c r="W182" s="348"/>
      <c r="X182" s="349"/>
      <c r="Y182" s="528"/>
    </row>
    <row r="183" spans="1:25" s="5" customFormat="1" ht="61.5" customHeight="1">
      <c r="A183" s="293" t="s">
        <v>38</v>
      </c>
      <c r="B183" s="327" t="s">
        <v>253</v>
      </c>
      <c r="C183" s="383" t="s">
        <v>38</v>
      </c>
      <c r="D183" s="167" t="s">
        <v>256</v>
      </c>
      <c r="E183" s="686" t="s">
        <v>68</v>
      </c>
      <c r="F183" s="169"/>
      <c r="G183" s="170"/>
      <c r="H183" s="178" t="s">
        <v>21</v>
      </c>
      <c r="I183" s="52">
        <f t="shared" ref="I183:P183" si="74">SUM(I184:I192)</f>
        <v>40.100000000000009</v>
      </c>
      <c r="J183" s="53">
        <f t="shared" si="74"/>
        <v>40.100000000000009</v>
      </c>
      <c r="K183" s="53">
        <f t="shared" si="74"/>
        <v>0</v>
      </c>
      <c r="L183" s="180">
        <f t="shared" si="74"/>
        <v>0</v>
      </c>
      <c r="M183" s="52">
        <f t="shared" si="74"/>
        <v>9.3000000000000007</v>
      </c>
      <c r="N183" s="53">
        <f t="shared" si="74"/>
        <v>9.3000000000000007</v>
      </c>
      <c r="O183" s="53">
        <f t="shared" si="74"/>
        <v>0</v>
      </c>
      <c r="P183" s="180">
        <f t="shared" si="74"/>
        <v>0</v>
      </c>
      <c r="Q183" s="111">
        <f>SUM(Q184:Q195)</f>
        <v>0</v>
      </c>
      <c r="R183" s="58">
        <f>SUM(R184:R195)</f>
        <v>0</v>
      </c>
      <c r="S183" s="305"/>
      <c r="T183" s="307"/>
      <c r="U183" s="289"/>
      <c r="V183" s="289"/>
      <c r="W183" s="289"/>
      <c r="X183" s="291"/>
      <c r="Y183" s="528"/>
    </row>
    <row r="184" spans="1:25" s="5" customFormat="1" ht="12.75" customHeight="1">
      <c r="A184" s="309"/>
      <c r="B184" s="328"/>
      <c r="C184" s="384"/>
      <c r="D184" s="168" t="s">
        <v>305</v>
      </c>
      <c r="E184" s="686"/>
      <c r="F184" s="171" t="s">
        <v>131</v>
      </c>
      <c r="G184" s="244" t="s">
        <v>255</v>
      </c>
      <c r="H184" s="176" t="s">
        <v>113</v>
      </c>
      <c r="I184" s="188">
        <v>32.1</v>
      </c>
      <c r="J184" s="186">
        <v>32.1</v>
      </c>
      <c r="K184" s="186">
        <v>0</v>
      </c>
      <c r="L184" s="179">
        <v>0</v>
      </c>
      <c r="M184" s="188">
        <v>9.3000000000000007</v>
      </c>
      <c r="N184" s="186">
        <v>9.3000000000000007</v>
      </c>
      <c r="O184" s="186">
        <v>0</v>
      </c>
      <c r="P184" s="179">
        <v>0</v>
      </c>
      <c r="Q184" s="182"/>
      <c r="R184" s="138"/>
      <c r="S184" s="381"/>
      <c r="T184" s="331"/>
      <c r="U184" s="478"/>
      <c r="V184" s="478"/>
      <c r="W184" s="478"/>
      <c r="X184" s="439"/>
      <c r="Y184" s="528"/>
    </row>
    <row r="185" spans="1:25" s="5" customFormat="1" ht="12.75" customHeight="1">
      <c r="A185" s="309"/>
      <c r="B185" s="328"/>
      <c r="C185" s="384"/>
      <c r="D185" s="214" t="s">
        <v>264</v>
      </c>
      <c r="E185" s="686"/>
      <c r="F185" s="171" t="s">
        <v>142</v>
      </c>
      <c r="G185" s="244" t="s">
        <v>143</v>
      </c>
      <c r="H185" s="176" t="s">
        <v>103</v>
      </c>
      <c r="I185" s="188">
        <v>0.8</v>
      </c>
      <c r="J185" s="186">
        <v>0.8</v>
      </c>
      <c r="K185" s="186">
        <v>0</v>
      </c>
      <c r="L185" s="179">
        <v>0</v>
      </c>
      <c r="M185" s="188"/>
      <c r="N185" s="186"/>
      <c r="O185" s="186"/>
      <c r="P185" s="179"/>
      <c r="Q185" s="182"/>
      <c r="R185" s="138"/>
      <c r="S185" s="381"/>
      <c r="T185" s="331"/>
      <c r="U185" s="478"/>
      <c r="V185" s="478"/>
      <c r="W185" s="478"/>
      <c r="X185" s="439"/>
      <c r="Y185" s="528"/>
    </row>
    <row r="186" spans="1:25" s="5" customFormat="1" ht="21.75" customHeight="1">
      <c r="A186" s="309"/>
      <c r="B186" s="328"/>
      <c r="C186" s="384"/>
      <c r="D186" s="214" t="s">
        <v>265</v>
      </c>
      <c r="E186" s="686"/>
      <c r="F186" s="171" t="s">
        <v>147</v>
      </c>
      <c r="G186" s="244" t="s">
        <v>146</v>
      </c>
      <c r="H186" s="176" t="s">
        <v>103</v>
      </c>
      <c r="I186" s="188">
        <v>0.4</v>
      </c>
      <c r="J186" s="186">
        <v>0.4</v>
      </c>
      <c r="K186" s="186">
        <v>0</v>
      </c>
      <c r="L186" s="179">
        <v>0</v>
      </c>
      <c r="M186" s="188"/>
      <c r="N186" s="186"/>
      <c r="O186" s="186"/>
      <c r="P186" s="179"/>
      <c r="Q186" s="182"/>
      <c r="R186" s="138"/>
      <c r="S186" s="381"/>
      <c r="T186" s="331"/>
      <c r="U186" s="478"/>
      <c r="V186" s="478"/>
      <c r="W186" s="478"/>
      <c r="X186" s="439"/>
      <c r="Y186" s="528"/>
    </row>
    <row r="187" spans="1:25" s="5" customFormat="1" ht="21.75" customHeight="1">
      <c r="A187" s="309"/>
      <c r="B187" s="328"/>
      <c r="C187" s="384"/>
      <c r="D187" s="214" t="s">
        <v>266</v>
      </c>
      <c r="E187" s="686"/>
      <c r="F187" s="171" t="s">
        <v>150</v>
      </c>
      <c r="G187" s="244" t="s">
        <v>151</v>
      </c>
      <c r="H187" s="176" t="s">
        <v>103</v>
      </c>
      <c r="I187" s="188">
        <v>0.4</v>
      </c>
      <c r="J187" s="186">
        <v>0.4</v>
      </c>
      <c r="K187" s="186">
        <v>0</v>
      </c>
      <c r="L187" s="179">
        <v>0</v>
      </c>
      <c r="M187" s="188"/>
      <c r="N187" s="186"/>
      <c r="O187" s="186"/>
      <c r="P187" s="179"/>
      <c r="Q187" s="182"/>
      <c r="R187" s="138"/>
      <c r="S187" s="381"/>
      <c r="T187" s="331"/>
      <c r="U187" s="478"/>
      <c r="V187" s="478"/>
      <c r="W187" s="478"/>
      <c r="X187" s="439"/>
      <c r="Y187" s="528"/>
    </row>
    <row r="188" spans="1:25" s="5" customFormat="1" ht="21.75" customHeight="1">
      <c r="A188" s="309"/>
      <c r="B188" s="328"/>
      <c r="C188" s="384"/>
      <c r="D188" s="214" t="s">
        <v>263</v>
      </c>
      <c r="E188" s="686"/>
      <c r="F188" s="171" t="s">
        <v>268</v>
      </c>
      <c r="G188" s="244" t="s">
        <v>267</v>
      </c>
      <c r="H188" s="176" t="s">
        <v>103</v>
      </c>
      <c r="I188" s="188">
        <v>0.2</v>
      </c>
      <c r="J188" s="186">
        <v>0.2</v>
      </c>
      <c r="K188" s="186">
        <v>0</v>
      </c>
      <c r="L188" s="179">
        <v>0</v>
      </c>
      <c r="M188" s="188"/>
      <c r="N188" s="186"/>
      <c r="O188" s="186"/>
      <c r="P188" s="179"/>
      <c r="Q188" s="182"/>
      <c r="R188" s="138"/>
      <c r="S188" s="381"/>
      <c r="T188" s="331"/>
      <c r="U188" s="478"/>
      <c r="V188" s="478"/>
      <c r="W188" s="478"/>
      <c r="X188" s="439"/>
      <c r="Y188" s="528"/>
    </row>
    <row r="189" spans="1:25" s="5" customFormat="1" ht="21.75" customHeight="1">
      <c r="A189" s="309"/>
      <c r="B189" s="328"/>
      <c r="C189" s="384"/>
      <c r="D189" s="214" t="s">
        <v>261</v>
      </c>
      <c r="E189" s="686"/>
      <c r="F189" s="171" t="s">
        <v>262</v>
      </c>
      <c r="G189" s="244" t="s">
        <v>138</v>
      </c>
      <c r="H189" s="176" t="s">
        <v>103</v>
      </c>
      <c r="I189" s="188">
        <v>4.2</v>
      </c>
      <c r="J189" s="186">
        <v>4.2</v>
      </c>
      <c r="K189" s="186">
        <v>0</v>
      </c>
      <c r="L189" s="179">
        <v>0</v>
      </c>
      <c r="M189" s="188"/>
      <c r="N189" s="186"/>
      <c r="O189" s="186"/>
      <c r="P189" s="179"/>
      <c r="Q189" s="182"/>
      <c r="R189" s="138"/>
      <c r="S189" s="381"/>
      <c r="T189" s="331"/>
      <c r="U189" s="478"/>
      <c r="V189" s="478"/>
      <c r="W189" s="478"/>
      <c r="X189" s="439"/>
      <c r="Y189" s="528"/>
    </row>
    <row r="190" spans="1:25" s="5" customFormat="1" ht="26.25" customHeight="1">
      <c r="A190" s="309"/>
      <c r="B190" s="328"/>
      <c r="C190" s="384"/>
      <c r="D190" s="214" t="s">
        <v>257</v>
      </c>
      <c r="E190" s="686"/>
      <c r="F190" s="171" t="s">
        <v>136</v>
      </c>
      <c r="G190" s="244" t="s">
        <v>139</v>
      </c>
      <c r="H190" s="176" t="s">
        <v>103</v>
      </c>
      <c r="I190" s="188">
        <v>0.6</v>
      </c>
      <c r="J190" s="186">
        <v>0.6</v>
      </c>
      <c r="K190" s="186">
        <v>0</v>
      </c>
      <c r="L190" s="179">
        <v>0</v>
      </c>
      <c r="M190" s="188"/>
      <c r="N190" s="186"/>
      <c r="O190" s="186"/>
      <c r="P190" s="179"/>
      <c r="Q190" s="182"/>
      <c r="R190" s="138"/>
      <c r="S190" s="381"/>
      <c r="T190" s="331"/>
      <c r="U190" s="478"/>
      <c r="V190" s="478"/>
      <c r="W190" s="478"/>
      <c r="X190" s="439"/>
      <c r="Y190" s="528"/>
    </row>
    <row r="191" spans="1:25" s="5" customFormat="1" ht="26.25" customHeight="1">
      <c r="A191" s="309"/>
      <c r="B191" s="328"/>
      <c r="C191" s="384"/>
      <c r="D191" s="214" t="s">
        <v>258</v>
      </c>
      <c r="E191" s="686"/>
      <c r="F191" s="171" t="s">
        <v>259</v>
      </c>
      <c r="G191" s="244" t="s">
        <v>260</v>
      </c>
      <c r="H191" s="176" t="s">
        <v>103</v>
      </c>
      <c r="I191" s="188">
        <v>0.7</v>
      </c>
      <c r="J191" s="186">
        <v>0.7</v>
      </c>
      <c r="K191" s="186">
        <v>0</v>
      </c>
      <c r="L191" s="179">
        <v>0</v>
      </c>
      <c r="M191" s="188"/>
      <c r="N191" s="186"/>
      <c r="O191" s="186"/>
      <c r="P191" s="179"/>
      <c r="Q191" s="182"/>
      <c r="R191" s="138"/>
      <c r="S191" s="381"/>
      <c r="T191" s="331"/>
      <c r="U191" s="478"/>
      <c r="V191" s="478"/>
      <c r="W191" s="478"/>
      <c r="X191" s="439"/>
      <c r="Y191" s="528"/>
    </row>
    <row r="192" spans="1:25" s="5" customFormat="1" ht="13.5" thickBot="1">
      <c r="A192" s="309"/>
      <c r="B192" s="328"/>
      <c r="C192" s="384"/>
      <c r="D192" s="215" t="s">
        <v>295</v>
      </c>
      <c r="E192" s="686"/>
      <c r="F192" s="172" t="s">
        <v>149</v>
      </c>
      <c r="G192" s="255" t="s">
        <v>148</v>
      </c>
      <c r="H192" s="177" t="s">
        <v>103</v>
      </c>
      <c r="I192" s="137">
        <v>0.7</v>
      </c>
      <c r="J192" s="134">
        <v>0.7</v>
      </c>
      <c r="K192" s="134">
        <v>0</v>
      </c>
      <c r="L192" s="148">
        <v>0</v>
      </c>
      <c r="M192" s="137"/>
      <c r="N192" s="134"/>
      <c r="O192" s="134"/>
      <c r="P192" s="148"/>
      <c r="Q192" s="183"/>
      <c r="R192" s="136"/>
      <c r="S192" s="381"/>
      <c r="T192" s="331"/>
      <c r="U192" s="478"/>
      <c r="V192" s="478"/>
      <c r="W192" s="478"/>
      <c r="X192" s="439"/>
      <c r="Y192" s="528"/>
    </row>
    <row r="193" spans="1:25" s="5" customFormat="1" ht="36.75" thickBot="1">
      <c r="A193" s="309"/>
      <c r="B193" s="328"/>
      <c r="C193" s="385"/>
      <c r="D193" s="173" t="s">
        <v>304</v>
      </c>
      <c r="E193" s="686"/>
      <c r="F193" s="174" t="s">
        <v>131</v>
      </c>
      <c r="G193" s="231" t="s">
        <v>133</v>
      </c>
      <c r="H193" s="175" t="s">
        <v>103</v>
      </c>
      <c r="I193" s="240">
        <v>107.1</v>
      </c>
      <c r="J193" s="243">
        <v>107.1</v>
      </c>
      <c r="K193" s="243">
        <v>0</v>
      </c>
      <c r="L193" s="253">
        <v>0</v>
      </c>
      <c r="M193" s="240"/>
      <c r="N193" s="243"/>
      <c r="O193" s="243"/>
      <c r="P193" s="253"/>
      <c r="Q193" s="181"/>
      <c r="R193" s="181"/>
      <c r="S193" s="381"/>
      <c r="T193" s="331"/>
      <c r="U193" s="478"/>
      <c r="V193" s="478"/>
      <c r="W193" s="478"/>
      <c r="X193" s="439"/>
      <c r="Y193" s="528"/>
    </row>
    <row r="194" spans="1:25" s="5" customFormat="1" ht="59.25" customHeight="1" thickBot="1">
      <c r="A194" s="309"/>
      <c r="B194" s="328"/>
      <c r="C194" s="83" t="s">
        <v>40</v>
      </c>
      <c r="D194" s="173" t="s">
        <v>312</v>
      </c>
      <c r="E194" s="686"/>
      <c r="F194" s="174" t="s">
        <v>131</v>
      </c>
      <c r="G194" s="231" t="s">
        <v>255</v>
      </c>
      <c r="H194" s="175" t="s">
        <v>113</v>
      </c>
      <c r="I194" s="240">
        <v>26.5</v>
      </c>
      <c r="J194" s="243">
        <v>26.5</v>
      </c>
      <c r="K194" s="243">
        <v>0</v>
      </c>
      <c r="L194" s="253">
        <v>0</v>
      </c>
      <c r="M194" s="240"/>
      <c r="N194" s="243"/>
      <c r="O194" s="243"/>
      <c r="P194" s="253"/>
      <c r="Q194" s="181"/>
      <c r="R194" s="181"/>
      <c r="S194" s="381"/>
      <c r="T194" s="331"/>
      <c r="U194" s="478"/>
      <c r="V194" s="478"/>
      <c r="W194" s="478"/>
      <c r="X194" s="439"/>
      <c r="Y194" s="528"/>
    </row>
    <row r="195" spans="1:25" s="5" customFormat="1" ht="96.75" thickBot="1">
      <c r="A195" s="294"/>
      <c r="B195" s="434"/>
      <c r="C195" s="83" t="s">
        <v>41</v>
      </c>
      <c r="D195" s="173" t="s">
        <v>311</v>
      </c>
      <c r="E195" s="686"/>
      <c r="F195" s="174" t="s">
        <v>131</v>
      </c>
      <c r="G195" s="231" t="s">
        <v>255</v>
      </c>
      <c r="H195" s="175" t="s">
        <v>113</v>
      </c>
      <c r="I195" s="240">
        <v>83.1</v>
      </c>
      <c r="J195" s="243">
        <v>83.1</v>
      </c>
      <c r="K195" s="243">
        <v>0</v>
      </c>
      <c r="L195" s="253">
        <v>0</v>
      </c>
      <c r="M195" s="240"/>
      <c r="N195" s="243"/>
      <c r="O195" s="243"/>
      <c r="P195" s="253"/>
      <c r="Q195" s="181"/>
      <c r="R195" s="181"/>
      <c r="S195" s="382"/>
      <c r="T195" s="308"/>
      <c r="U195" s="290"/>
      <c r="V195" s="290"/>
      <c r="W195" s="290"/>
      <c r="X195" s="292"/>
      <c r="Y195" s="528"/>
    </row>
    <row r="196" spans="1:25" s="5" customFormat="1" ht="13.5" thickBot="1">
      <c r="A196" s="228" t="s">
        <v>38</v>
      </c>
      <c r="B196" s="230" t="s">
        <v>253</v>
      </c>
      <c r="C196" s="386" t="s">
        <v>18</v>
      </c>
      <c r="D196" s="367"/>
      <c r="E196" s="367"/>
      <c r="F196" s="367"/>
      <c r="G196" s="387"/>
      <c r="H196" s="282"/>
      <c r="I196" s="248">
        <f t="shared" ref="I196:P196" si="75">I183+I195+I194+I193</f>
        <v>256.79999999999995</v>
      </c>
      <c r="J196" s="41">
        <f t="shared" si="75"/>
        <v>256.79999999999995</v>
      </c>
      <c r="K196" s="41">
        <f t="shared" si="75"/>
        <v>0</v>
      </c>
      <c r="L196" s="121">
        <f t="shared" si="75"/>
        <v>0</v>
      </c>
      <c r="M196" s="248">
        <f t="shared" si="75"/>
        <v>9.3000000000000007</v>
      </c>
      <c r="N196" s="41">
        <f t="shared" si="75"/>
        <v>9.3000000000000007</v>
      </c>
      <c r="O196" s="41">
        <f t="shared" si="75"/>
        <v>0</v>
      </c>
      <c r="P196" s="121">
        <f t="shared" si="75"/>
        <v>0</v>
      </c>
      <c r="Q196" s="40">
        <f>Q183</f>
        <v>0</v>
      </c>
      <c r="R196" s="40">
        <f>R183</f>
        <v>0</v>
      </c>
      <c r="S196" s="619"/>
      <c r="T196" s="622"/>
      <c r="U196" s="622"/>
      <c r="V196" s="622"/>
      <c r="W196" s="622"/>
      <c r="X196" s="623"/>
      <c r="Y196" s="528"/>
    </row>
    <row r="197" spans="1:25" s="5" customFormat="1" ht="13.5" thickBot="1">
      <c r="A197" s="256" t="s">
        <v>38</v>
      </c>
      <c r="B197" s="252" t="s">
        <v>279</v>
      </c>
      <c r="C197" s="347" t="s">
        <v>280</v>
      </c>
      <c r="D197" s="348"/>
      <c r="E197" s="348"/>
      <c r="F197" s="348"/>
      <c r="G197" s="348"/>
      <c r="H197" s="348"/>
      <c r="I197" s="348"/>
      <c r="J197" s="348"/>
      <c r="K197" s="348"/>
      <c r="L197" s="348"/>
      <c r="M197" s="348"/>
      <c r="N197" s="348"/>
      <c r="O197" s="348"/>
      <c r="P197" s="348"/>
      <c r="Q197" s="348"/>
      <c r="R197" s="348"/>
      <c r="S197" s="348"/>
      <c r="T197" s="348"/>
      <c r="U197" s="348"/>
      <c r="V197" s="348"/>
      <c r="W197" s="348"/>
      <c r="X197" s="349"/>
      <c r="Y197" s="528"/>
    </row>
    <row r="198" spans="1:25" s="5" customFormat="1" ht="12.75" customHeight="1">
      <c r="A198" s="293" t="s">
        <v>38</v>
      </c>
      <c r="B198" s="295" t="s">
        <v>279</v>
      </c>
      <c r="C198" s="297" t="s">
        <v>38</v>
      </c>
      <c r="D198" s="299" t="s">
        <v>281</v>
      </c>
      <c r="E198" s="301" t="s">
        <v>68</v>
      </c>
      <c r="F198" s="301" t="s">
        <v>131</v>
      </c>
      <c r="G198" s="303" t="s">
        <v>282</v>
      </c>
      <c r="H198" s="51" t="s">
        <v>21</v>
      </c>
      <c r="I198" s="111">
        <f t="shared" ref="I198:R200" si="76">I199</f>
        <v>2</v>
      </c>
      <c r="J198" s="53">
        <f t="shared" si="76"/>
        <v>2</v>
      </c>
      <c r="K198" s="53">
        <f t="shared" si="76"/>
        <v>0</v>
      </c>
      <c r="L198" s="122">
        <f t="shared" si="76"/>
        <v>0</v>
      </c>
      <c r="M198" s="111">
        <f t="shared" si="76"/>
        <v>2.2000000000000002</v>
      </c>
      <c r="N198" s="53">
        <f t="shared" si="76"/>
        <v>2.2000000000000002</v>
      </c>
      <c r="O198" s="53">
        <f t="shared" si="76"/>
        <v>0</v>
      </c>
      <c r="P198" s="122">
        <f t="shared" si="76"/>
        <v>0</v>
      </c>
      <c r="Q198" s="58">
        <f t="shared" si="76"/>
        <v>3</v>
      </c>
      <c r="R198" s="58">
        <f t="shared" si="76"/>
        <v>3</v>
      </c>
      <c r="S198" s="305" t="s">
        <v>292</v>
      </c>
      <c r="T198" s="307" t="s">
        <v>105</v>
      </c>
      <c r="U198" s="289">
        <v>5</v>
      </c>
      <c r="V198" s="289">
        <v>5</v>
      </c>
      <c r="W198" s="289">
        <v>5</v>
      </c>
      <c r="X198" s="291" t="s">
        <v>100</v>
      </c>
      <c r="Y198" s="528"/>
    </row>
    <row r="199" spans="1:25" s="5" customFormat="1" ht="36" customHeight="1" thickBot="1">
      <c r="A199" s="294"/>
      <c r="B199" s="296"/>
      <c r="C199" s="298"/>
      <c r="D199" s="300"/>
      <c r="E199" s="302"/>
      <c r="F199" s="302"/>
      <c r="G199" s="304"/>
      <c r="H199" s="70" t="s">
        <v>103</v>
      </c>
      <c r="I199" s="147">
        <v>2</v>
      </c>
      <c r="J199" s="134">
        <v>2</v>
      </c>
      <c r="K199" s="134">
        <v>0</v>
      </c>
      <c r="L199" s="135">
        <v>0</v>
      </c>
      <c r="M199" s="147">
        <v>2.2000000000000002</v>
      </c>
      <c r="N199" s="134">
        <v>2.2000000000000002</v>
      </c>
      <c r="O199" s="134">
        <v>0</v>
      </c>
      <c r="P199" s="135">
        <v>0</v>
      </c>
      <c r="Q199" s="86">
        <v>3</v>
      </c>
      <c r="R199" s="80">
        <v>3</v>
      </c>
      <c r="S199" s="306"/>
      <c r="T199" s="308"/>
      <c r="U199" s="290"/>
      <c r="V199" s="290"/>
      <c r="W199" s="290"/>
      <c r="X199" s="292"/>
      <c r="Y199" s="528"/>
    </row>
    <row r="200" spans="1:25" s="5" customFormat="1" ht="12.75" customHeight="1">
      <c r="A200" s="293" t="s">
        <v>38</v>
      </c>
      <c r="B200" s="295" t="s">
        <v>279</v>
      </c>
      <c r="C200" s="297" t="s">
        <v>40</v>
      </c>
      <c r="D200" s="299" t="s">
        <v>350</v>
      </c>
      <c r="E200" s="301" t="s">
        <v>68</v>
      </c>
      <c r="F200" s="301" t="s">
        <v>131</v>
      </c>
      <c r="G200" s="303" t="s">
        <v>132</v>
      </c>
      <c r="H200" s="51" t="s">
        <v>21</v>
      </c>
      <c r="I200" s="111">
        <f t="shared" si="76"/>
        <v>0</v>
      </c>
      <c r="J200" s="53">
        <f t="shared" si="76"/>
        <v>0</v>
      </c>
      <c r="K200" s="53">
        <f t="shared" si="76"/>
        <v>0</v>
      </c>
      <c r="L200" s="122">
        <f t="shared" si="76"/>
        <v>0</v>
      </c>
      <c r="M200" s="111">
        <f t="shared" si="76"/>
        <v>13.3</v>
      </c>
      <c r="N200" s="53">
        <f t="shared" si="76"/>
        <v>13.3</v>
      </c>
      <c r="O200" s="53">
        <f t="shared" si="76"/>
        <v>0.3</v>
      </c>
      <c r="P200" s="122">
        <f t="shared" si="76"/>
        <v>0</v>
      </c>
      <c r="Q200" s="58">
        <f t="shared" si="76"/>
        <v>0</v>
      </c>
      <c r="R200" s="58">
        <f t="shared" si="76"/>
        <v>0</v>
      </c>
      <c r="S200" s="305"/>
      <c r="T200" s="307"/>
      <c r="U200" s="289"/>
      <c r="V200" s="289"/>
      <c r="W200" s="289"/>
      <c r="X200" s="291"/>
      <c r="Y200" s="528"/>
    </row>
    <row r="201" spans="1:25" s="5" customFormat="1" ht="44.25" customHeight="1" thickBot="1">
      <c r="A201" s="294"/>
      <c r="B201" s="296"/>
      <c r="C201" s="298"/>
      <c r="D201" s="300"/>
      <c r="E201" s="302"/>
      <c r="F201" s="302"/>
      <c r="G201" s="304"/>
      <c r="H201" s="70" t="s">
        <v>103</v>
      </c>
      <c r="I201" s="147"/>
      <c r="J201" s="134"/>
      <c r="K201" s="134"/>
      <c r="L201" s="135"/>
      <c r="M201" s="147">
        <v>13.3</v>
      </c>
      <c r="N201" s="134">
        <v>13.3</v>
      </c>
      <c r="O201" s="134">
        <v>0.3</v>
      </c>
      <c r="P201" s="135">
        <v>0</v>
      </c>
      <c r="Q201" s="86"/>
      <c r="R201" s="80"/>
      <c r="S201" s="306"/>
      <c r="T201" s="308"/>
      <c r="U201" s="290"/>
      <c r="V201" s="290"/>
      <c r="W201" s="290"/>
      <c r="X201" s="292"/>
      <c r="Y201" s="528"/>
    </row>
    <row r="202" spans="1:25" s="5" customFormat="1" ht="13.5" thickBot="1">
      <c r="A202" s="228" t="s">
        <v>38</v>
      </c>
      <c r="B202" s="230" t="s">
        <v>279</v>
      </c>
      <c r="C202" s="386" t="s">
        <v>18</v>
      </c>
      <c r="D202" s="367"/>
      <c r="E202" s="367"/>
      <c r="F202" s="367"/>
      <c r="G202" s="387"/>
      <c r="H202" s="282"/>
      <c r="I202" s="248">
        <f>I200+I198</f>
        <v>2</v>
      </c>
      <c r="J202" s="41">
        <f>J200+J198</f>
        <v>2</v>
      </c>
      <c r="K202" s="41">
        <f>K200+K198</f>
        <v>0</v>
      </c>
      <c r="L202" s="121">
        <f t="shared" ref="L202:P202" si="77">L200</f>
        <v>0</v>
      </c>
      <c r="M202" s="248">
        <f>M200+M198</f>
        <v>15.5</v>
      </c>
      <c r="N202" s="41">
        <f>N200+N198</f>
        <v>15.5</v>
      </c>
      <c r="O202" s="41">
        <f>O200+O198</f>
        <v>0.3</v>
      </c>
      <c r="P202" s="121">
        <f t="shared" si="77"/>
        <v>0</v>
      </c>
      <c r="Q202" s="40">
        <f>Q200+Q198</f>
        <v>3</v>
      </c>
      <c r="R202" s="40">
        <f>R200+R198</f>
        <v>3</v>
      </c>
      <c r="S202" s="619"/>
      <c r="T202" s="622"/>
      <c r="U202" s="622"/>
      <c r="V202" s="622"/>
      <c r="W202" s="622"/>
      <c r="X202" s="623"/>
      <c r="Y202" s="528"/>
    </row>
    <row r="203" spans="1:25" s="5" customFormat="1" ht="13.5" thickBot="1">
      <c r="A203" s="256" t="s">
        <v>38</v>
      </c>
      <c r="B203" s="252" t="s">
        <v>308</v>
      </c>
      <c r="C203" s="347" t="s">
        <v>309</v>
      </c>
      <c r="D203" s="348"/>
      <c r="E203" s="348"/>
      <c r="F203" s="348"/>
      <c r="G203" s="348"/>
      <c r="H203" s="348"/>
      <c r="I203" s="348"/>
      <c r="J203" s="348"/>
      <c r="K203" s="348"/>
      <c r="L203" s="348"/>
      <c r="M203" s="348"/>
      <c r="N203" s="348"/>
      <c r="O203" s="348"/>
      <c r="P203" s="348"/>
      <c r="Q203" s="348"/>
      <c r="R203" s="348"/>
      <c r="S203" s="348"/>
      <c r="T203" s="348"/>
      <c r="U203" s="348"/>
      <c r="V203" s="348"/>
      <c r="W203" s="348"/>
      <c r="X203" s="349"/>
      <c r="Y203" s="528"/>
    </row>
    <row r="204" spans="1:25" s="5" customFormat="1" ht="12.75" customHeight="1">
      <c r="A204" s="293" t="s">
        <v>38</v>
      </c>
      <c r="B204" s="295" t="s">
        <v>308</v>
      </c>
      <c r="C204" s="297" t="s">
        <v>38</v>
      </c>
      <c r="D204" s="299" t="s">
        <v>310</v>
      </c>
      <c r="E204" s="301" t="s">
        <v>68</v>
      </c>
      <c r="F204" s="301" t="s">
        <v>131</v>
      </c>
      <c r="G204" s="303" t="s">
        <v>255</v>
      </c>
      <c r="H204" s="51" t="s">
        <v>21</v>
      </c>
      <c r="I204" s="111">
        <f t="shared" ref="I204:R206" si="78">I205</f>
        <v>18.8</v>
      </c>
      <c r="J204" s="53">
        <f t="shared" si="78"/>
        <v>18.8</v>
      </c>
      <c r="K204" s="53">
        <f t="shared" si="78"/>
        <v>0</v>
      </c>
      <c r="L204" s="122">
        <f t="shared" si="78"/>
        <v>0</v>
      </c>
      <c r="M204" s="111">
        <f t="shared" si="78"/>
        <v>18.7</v>
      </c>
      <c r="N204" s="53">
        <f t="shared" si="78"/>
        <v>18.7</v>
      </c>
      <c r="O204" s="53">
        <f t="shared" si="78"/>
        <v>0.4</v>
      </c>
      <c r="P204" s="122">
        <f t="shared" si="78"/>
        <v>0</v>
      </c>
      <c r="Q204" s="58">
        <f t="shared" si="78"/>
        <v>20</v>
      </c>
      <c r="R204" s="58">
        <f t="shared" si="78"/>
        <v>20</v>
      </c>
      <c r="S204" s="305" t="s">
        <v>330</v>
      </c>
      <c r="T204" s="307" t="s">
        <v>105</v>
      </c>
      <c r="U204" s="289">
        <v>11</v>
      </c>
      <c r="V204" s="289">
        <v>11</v>
      </c>
      <c r="W204" s="289">
        <v>11</v>
      </c>
      <c r="X204" s="291" t="s">
        <v>69</v>
      </c>
      <c r="Y204" s="528"/>
    </row>
    <row r="205" spans="1:25" s="5" customFormat="1" ht="36" customHeight="1" thickBot="1">
      <c r="A205" s="294"/>
      <c r="B205" s="296"/>
      <c r="C205" s="298"/>
      <c r="D205" s="300"/>
      <c r="E205" s="302"/>
      <c r="F205" s="302"/>
      <c r="G205" s="304"/>
      <c r="H205" s="70" t="s">
        <v>113</v>
      </c>
      <c r="I205" s="147">
        <v>18.8</v>
      </c>
      <c r="J205" s="134">
        <v>18.8</v>
      </c>
      <c r="K205" s="134">
        <v>0</v>
      </c>
      <c r="L205" s="135">
        <v>0</v>
      </c>
      <c r="M205" s="147">
        <v>18.7</v>
      </c>
      <c r="N205" s="134">
        <v>18.7</v>
      </c>
      <c r="O205" s="134">
        <v>0.4</v>
      </c>
      <c r="P205" s="135">
        <v>0</v>
      </c>
      <c r="Q205" s="86">
        <v>20</v>
      </c>
      <c r="R205" s="80">
        <v>20</v>
      </c>
      <c r="S205" s="306"/>
      <c r="T205" s="308"/>
      <c r="U205" s="290"/>
      <c r="V205" s="290"/>
      <c r="W205" s="290"/>
      <c r="X205" s="292"/>
      <c r="Y205" s="528"/>
    </row>
    <row r="206" spans="1:25" s="5" customFormat="1" ht="12.75" customHeight="1">
      <c r="A206" s="293" t="s">
        <v>38</v>
      </c>
      <c r="B206" s="295" t="s">
        <v>308</v>
      </c>
      <c r="C206" s="297" t="s">
        <v>40</v>
      </c>
      <c r="D206" s="299" t="s">
        <v>348</v>
      </c>
      <c r="E206" s="301" t="s">
        <v>68</v>
      </c>
      <c r="F206" s="301" t="s">
        <v>131</v>
      </c>
      <c r="G206" s="303" t="s">
        <v>255</v>
      </c>
      <c r="H206" s="51" t="s">
        <v>21</v>
      </c>
      <c r="I206" s="111">
        <f t="shared" si="78"/>
        <v>0</v>
      </c>
      <c r="J206" s="53">
        <f t="shared" si="78"/>
        <v>0</v>
      </c>
      <c r="K206" s="53">
        <f t="shared" si="78"/>
        <v>0</v>
      </c>
      <c r="L206" s="122">
        <f t="shared" si="78"/>
        <v>0</v>
      </c>
      <c r="M206" s="111">
        <f t="shared" si="78"/>
        <v>50</v>
      </c>
      <c r="N206" s="53">
        <f t="shared" si="78"/>
        <v>1</v>
      </c>
      <c r="O206" s="53">
        <f t="shared" si="78"/>
        <v>0</v>
      </c>
      <c r="P206" s="122">
        <f t="shared" si="78"/>
        <v>49</v>
      </c>
      <c r="Q206" s="58">
        <f t="shared" si="78"/>
        <v>0</v>
      </c>
      <c r="R206" s="58">
        <f t="shared" si="78"/>
        <v>0</v>
      </c>
      <c r="S206" s="305"/>
      <c r="T206" s="307"/>
      <c r="U206" s="289"/>
      <c r="V206" s="289"/>
      <c r="W206" s="289"/>
      <c r="X206" s="291"/>
      <c r="Y206" s="528"/>
    </row>
    <row r="207" spans="1:25" s="5" customFormat="1" ht="36" customHeight="1" thickBot="1">
      <c r="A207" s="294"/>
      <c r="B207" s="296"/>
      <c r="C207" s="298"/>
      <c r="D207" s="300"/>
      <c r="E207" s="302"/>
      <c r="F207" s="302"/>
      <c r="G207" s="304"/>
      <c r="H207" s="70" t="s">
        <v>113</v>
      </c>
      <c r="I207" s="147"/>
      <c r="J207" s="134"/>
      <c r="K207" s="134"/>
      <c r="L207" s="135"/>
      <c r="M207" s="147">
        <v>50</v>
      </c>
      <c r="N207" s="134">
        <v>1</v>
      </c>
      <c r="O207" s="134">
        <v>0</v>
      </c>
      <c r="P207" s="135">
        <v>49</v>
      </c>
      <c r="Q207" s="86"/>
      <c r="R207" s="80"/>
      <c r="S207" s="306"/>
      <c r="T207" s="308"/>
      <c r="U207" s="290"/>
      <c r="V207" s="290"/>
      <c r="W207" s="290"/>
      <c r="X207" s="292"/>
      <c r="Y207" s="528"/>
    </row>
    <row r="208" spans="1:25" s="5" customFormat="1" ht="13.5" thickBot="1">
      <c r="A208" s="228" t="s">
        <v>38</v>
      </c>
      <c r="B208" s="230" t="s">
        <v>308</v>
      </c>
      <c r="C208" s="386" t="s">
        <v>18</v>
      </c>
      <c r="D208" s="367"/>
      <c r="E208" s="367"/>
      <c r="F208" s="367"/>
      <c r="G208" s="387"/>
      <c r="H208" s="282"/>
      <c r="I208" s="248">
        <f t="shared" ref="I208:R208" si="79">I206+I204</f>
        <v>18.8</v>
      </c>
      <c r="J208" s="41">
        <f t="shared" si="79"/>
        <v>18.8</v>
      </c>
      <c r="K208" s="41">
        <f t="shared" si="79"/>
        <v>0</v>
      </c>
      <c r="L208" s="121">
        <f t="shared" si="79"/>
        <v>0</v>
      </c>
      <c r="M208" s="248">
        <f>M206+M204</f>
        <v>68.7</v>
      </c>
      <c r="N208" s="41">
        <f t="shared" si="79"/>
        <v>19.7</v>
      </c>
      <c r="O208" s="41">
        <f t="shared" si="79"/>
        <v>0.4</v>
      </c>
      <c r="P208" s="121">
        <f t="shared" si="79"/>
        <v>49</v>
      </c>
      <c r="Q208" s="40">
        <f t="shared" si="79"/>
        <v>20</v>
      </c>
      <c r="R208" s="40">
        <f t="shared" si="79"/>
        <v>20</v>
      </c>
      <c r="S208" s="619"/>
      <c r="T208" s="622"/>
      <c r="U208" s="622"/>
      <c r="V208" s="622"/>
      <c r="W208" s="622"/>
      <c r="X208" s="623"/>
      <c r="Y208" s="528"/>
    </row>
    <row r="209" spans="1:25" s="5" customFormat="1" ht="16.5" customHeight="1" thickBot="1">
      <c r="A209" s="256" t="s">
        <v>38</v>
      </c>
      <c r="B209" s="562" t="s">
        <v>19</v>
      </c>
      <c r="C209" s="563"/>
      <c r="D209" s="563"/>
      <c r="E209" s="563"/>
      <c r="F209" s="563"/>
      <c r="G209" s="564"/>
      <c r="H209" s="87"/>
      <c r="I209" s="274">
        <f t="shared" ref="I209:R209" si="80">I29+I39+I47+I55+I63+I74+I88+I101+I109+I117+I125+I134+I138+I144+I148+I152+I156+I160+I164+I175+I196+I181+I208+I202</f>
        <v>12404</v>
      </c>
      <c r="J209" s="120">
        <f t="shared" si="80"/>
        <v>12403</v>
      </c>
      <c r="K209" s="120">
        <f t="shared" si="80"/>
        <v>300.2</v>
      </c>
      <c r="L209" s="247">
        <f t="shared" si="80"/>
        <v>1</v>
      </c>
      <c r="M209" s="274">
        <f t="shared" si="80"/>
        <v>12852.100000000002</v>
      </c>
      <c r="N209" s="120">
        <f t="shared" si="80"/>
        <v>12802.100000000002</v>
      </c>
      <c r="O209" s="120">
        <f t="shared" si="80"/>
        <v>295.99999999999994</v>
      </c>
      <c r="P209" s="247">
        <f t="shared" si="80"/>
        <v>50</v>
      </c>
      <c r="Q209" s="274">
        <f t="shared" si="80"/>
        <v>12287.900000000001</v>
      </c>
      <c r="R209" s="274">
        <f t="shared" si="80"/>
        <v>12287.900000000001</v>
      </c>
      <c r="S209" s="391"/>
      <c r="T209" s="392"/>
      <c r="U209" s="392"/>
      <c r="V209" s="392"/>
      <c r="W209" s="392"/>
      <c r="X209" s="393"/>
      <c r="Y209" s="528"/>
    </row>
    <row r="210" spans="1:25" s="5" customFormat="1" ht="14.25" customHeight="1" thickBot="1">
      <c r="A210" s="256" t="s">
        <v>40</v>
      </c>
      <c r="B210" s="571" t="s">
        <v>85</v>
      </c>
      <c r="C210" s="572"/>
      <c r="D210" s="572"/>
      <c r="E210" s="572"/>
      <c r="F210" s="572"/>
      <c r="G210" s="572"/>
      <c r="H210" s="572"/>
      <c r="I210" s="572"/>
      <c r="J210" s="572"/>
      <c r="K210" s="572"/>
      <c r="L210" s="572"/>
      <c r="M210" s="572"/>
      <c r="N210" s="572"/>
      <c r="O210" s="572"/>
      <c r="P210" s="572"/>
      <c r="Q210" s="572"/>
      <c r="R210" s="572"/>
      <c r="S210" s="572"/>
      <c r="T210" s="572"/>
      <c r="U210" s="572"/>
      <c r="V210" s="572"/>
      <c r="W210" s="572"/>
      <c r="X210" s="573"/>
      <c r="Y210" s="528"/>
    </row>
    <row r="211" spans="1:25" s="5" customFormat="1" ht="14.25" customHeight="1" thickBot="1">
      <c r="A211" s="256" t="s">
        <v>40</v>
      </c>
      <c r="B211" s="252" t="s">
        <v>38</v>
      </c>
      <c r="C211" s="347" t="s">
        <v>86</v>
      </c>
      <c r="D211" s="348"/>
      <c r="E211" s="348"/>
      <c r="F211" s="348"/>
      <c r="G211" s="348"/>
      <c r="H211" s="348"/>
      <c r="I211" s="348"/>
      <c r="J211" s="348"/>
      <c r="K211" s="348"/>
      <c r="L211" s="348"/>
      <c r="M211" s="348"/>
      <c r="N211" s="348"/>
      <c r="O211" s="348"/>
      <c r="P211" s="348"/>
      <c r="Q211" s="348"/>
      <c r="R211" s="348"/>
      <c r="S211" s="348"/>
      <c r="T211" s="348"/>
      <c r="U211" s="348"/>
      <c r="V211" s="348"/>
      <c r="W211" s="348"/>
      <c r="X211" s="349"/>
      <c r="Y211" s="528"/>
    </row>
    <row r="212" spans="1:25" s="5" customFormat="1" ht="14.25" customHeight="1" thickBot="1">
      <c r="A212" s="343" t="s">
        <v>40</v>
      </c>
      <c r="B212" s="295" t="s">
        <v>38</v>
      </c>
      <c r="C212" s="376" t="s">
        <v>38</v>
      </c>
      <c r="D212" s="389" t="s">
        <v>87</v>
      </c>
      <c r="E212" s="322" t="s">
        <v>57</v>
      </c>
      <c r="F212" s="322" t="s">
        <v>131</v>
      </c>
      <c r="G212" s="324" t="s">
        <v>133</v>
      </c>
      <c r="H212" s="88" t="s">
        <v>21</v>
      </c>
      <c r="I212" s="52">
        <f>I213</f>
        <v>10</v>
      </c>
      <c r="J212" s="53">
        <f t="shared" ref="J212:R212" si="81">J213</f>
        <v>10</v>
      </c>
      <c r="K212" s="53">
        <f t="shared" si="81"/>
        <v>0</v>
      </c>
      <c r="L212" s="54">
        <f t="shared" si="81"/>
        <v>0</v>
      </c>
      <c r="M212" s="52">
        <f>M213</f>
        <v>0</v>
      </c>
      <c r="N212" s="53">
        <f t="shared" si="81"/>
        <v>0</v>
      </c>
      <c r="O212" s="53">
        <f t="shared" si="81"/>
        <v>0</v>
      </c>
      <c r="P212" s="54">
        <f t="shared" si="81"/>
        <v>0</v>
      </c>
      <c r="Q212" s="58">
        <f t="shared" si="81"/>
        <v>0</v>
      </c>
      <c r="R212" s="58">
        <f t="shared" si="81"/>
        <v>0</v>
      </c>
      <c r="S212" s="631"/>
      <c r="T212" s="615"/>
      <c r="U212" s="615"/>
      <c r="V212" s="615"/>
      <c r="W212" s="615"/>
      <c r="X212" s="615"/>
      <c r="Y212" s="528"/>
    </row>
    <row r="213" spans="1:25" s="5" customFormat="1" ht="14.25" customHeight="1" thickBot="1">
      <c r="A213" s="343"/>
      <c r="B213" s="296"/>
      <c r="C213" s="378"/>
      <c r="D213" s="390"/>
      <c r="E213" s="350"/>
      <c r="F213" s="350"/>
      <c r="G213" s="374"/>
      <c r="H213" s="89" t="s">
        <v>39</v>
      </c>
      <c r="I213" s="239">
        <v>10</v>
      </c>
      <c r="J213" s="242">
        <v>10</v>
      </c>
      <c r="K213" s="242">
        <v>0</v>
      </c>
      <c r="L213" s="245">
        <v>0</v>
      </c>
      <c r="M213" s="239"/>
      <c r="N213" s="242"/>
      <c r="O213" s="242"/>
      <c r="P213" s="245"/>
      <c r="Q213" s="254"/>
      <c r="R213" s="254"/>
      <c r="S213" s="632"/>
      <c r="T213" s="597"/>
      <c r="U213" s="597"/>
      <c r="V213" s="597"/>
      <c r="W213" s="597"/>
      <c r="X213" s="597"/>
      <c r="Y213" s="528"/>
    </row>
    <row r="214" spans="1:25" s="5" customFormat="1" ht="13.5" thickBot="1">
      <c r="A214" s="256" t="s">
        <v>40</v>
      </c>
      <c r="B214" s="252" t="s">
        <v>38</v>
      </c>
      <c r="C214" s="432" t="s">
        <v>18</v>
      </c>
      <c r="D214" s="626"/>
      <c r="E214" s="626"/>
      <c r="F214" s="626"/>
      <c r="G214" s="627"/>
      <c r="H214" s="263"/>
      <c r="I214" s="28">
        <f t="shared" ref="I214:L214" si="82">I212</f>
        <v>10</v>
      </c>
      <c r="J214" s="29">
        <f t="shared" si="82"/>
        <v>10</v>
      </c>
      <c r="K214" s="29">
        <f t="shared" si="82"/>
        <v>0</v>
      </c>
      <c r="L214" s="30">
        <f t="shared" si="82"/>
        <v>0</v>
      </c>
      <c r="M214" s="28">
        <f t="shared" ref="M214:R214" si="83">M212</f>
        <v>0</v>
      </c>
      <c r="N214" s="29">
        <f t="shared" si="83"/>
        <v>0</v>
      </c>
      <c r="O214" s="29">
        <f t="shared" si="83"/>
        <v>0</v>
      </c>
      <c r="P214" s="30">
        <f t="shared" si="83"/>
        <v>0</v>
      </c>
      <c r="Q214" s="238">
        <f t="shared" si="83"/>
        <v>0</v>
      </c>
      <c r="R214" s="238">
        <f t="shared" si="83"/>
        <v>0</v>
      </c>
      <c r="S214" s="447"/>
      <c r="T214" s="447"/>
      <c r="U214" s="447"/>
      <c r="V214" s="447"/>
      <c r="W214" s="447"/>
      <c r="X214" s="448"/>
      <c r="Y214" s="528"/>
    </row>
    <row r="215" spans="1:25" s="5" customFormat="1" ht="13.5" thickBot="1">
      <c r="A215" s="256" t="s">
        <v>40</v>
      </c>
      <c r="B215" s="252" t="s">
        <v>40</v>
      </c>
      <c r="C215" s="347" t="s">
        <v>88</v>
      </c>
      <c r="D215" s="348"/>
      <c r="E215" s="348"/>
      <c r="F215" s="348"/>
      <c r="G215" s="348"/>
      <c r="H215" s="348"/>
      <c r="I215" s="348"/>
      <c r="J215" s="348"/>
      <c r="K215" s="348"/>
      <c r="L215" s="348"/>
      <c r="M215" s="348"/>
      <c r="N215" s="348"/>
      <c r="O215" s="348"/>
      <c r="P215" s="348"/>
      <c r="Q215" s="348"/>
      <c r="R215" s="348"/>
      <c r="S215" s="348"/>
      <c r="T215" s="348"/>
      <c r="U215" s="348"/>
      <c r="V215" s="348"/>
      <c r="W215" s="348"/>
      <c r="X215" s="349"/>
      <c r="Y215" s="528"/>
    </row>
    <row r="216" spans="1:25" s="5" customFormat="1" ht="13.5" customHeight="1" thickBot="1">
      <c r="A216" s="343" t="s">
        <v>40</v>
      </c>
      <c r="B216" s="593" t="s">
        <v>40</v>
      </c>
      <c r="C216" s="320" t="s">
        <v>38</v>
      </c>
      <c r="D216" s="355" t="s">
        <v>209</v>
      </c>
      <c r="E216" s="322" t="s">
        <v>57</v>
      </c>
      <c r="F216" s="322" t="s">
        <v>131</v>
      </c>
      <c r="G216" s="485" t="s">
        <v>133</v>
      </c>
      <c r="H216" s="280" t="s">
        <v>21</v>
      </c>
      <c r="I216" s="236">
        <f>I217</f>
        <v>5.8</v>
      </c>
      <c r="J216" s="278">
        <f t="shared" ref="J216:R216" si="84">J217</f>
        <v>5.8</v>
      </c>
      <c r="K216" s="278">
        <f t="shared" si="84"/>
        <v>0</v>
      </c>
      <c r="L216" s="235">
        <f t="shared" si="84"/>
        <v>0</v>
      </c>
      <c r="M216" s="236">
        <f>M217</f>
        <v>5.8</v>
      </c>
      <c r="N216" s="278">
        <f t="shared" si="84"/>
        <v>5.8</v>
      </c>
      <c r="O216" s="278">
        <f t="shared" si="84"/>
        <v>0</v>
      </c>
      <c r="P216" s="235">
        <f t="shared" si="84"/>
        <v>0</v>
      </c>
      <c r="Q216" s="71">
        <f>Q217</f>
        <v>5.8</v>
      </c>
      <c r="R216" s="71">
        <f t="shared" si="84"/>
        <v>5.8</v>
      </c>
      <c r="S216" s="617"/>
      <c r="T216" s="615"/>
      <c r="U216" s="615"/>
      <c r="V216" s="615"/>
      <c r="W216" s="615"/>
      <c r="X216" s="615"/>
      <c r="Y216" s="528"/>
    </row>
    <row r="217" spans="1:25" s="5" customFormat="1" ht="51.75" customHeight="1" thickBot="1">
      <c r="A217" s="343"/>
      <c r="B217" s="593"/>
      <c r="C217" s="320"/>
      <c r="D217" s="355"/>
      <c r="E217" s="350"/>
      <c r="F217" s="350"/>
      <c r="G217" s="370"/>
      <c r="H217" s="246" t="s">
        <v>39</v>
      </c>
      <c r="I217" s="137">
        <v>5.8</v>
      </c>
      <c r="J217" s="134">
        <v>5.8</v>
      </c>
      <c r="K217" s="134">
        <v>0</v>
      </c>
      <c r="L217" s="135">
        <v>0</v>
      </c>
      <c r="M217" s="137">
        <v>5.8</v>
      </c>
      <c r="N217" s="134">
        <v>5.8</v>
      </c>
      <c r="O217" s="134">
        <v>0</v>
      </c>
      <c r="P217" s="135">
        <v>0</v>
      </c>
      <c r="Q217" s="36">
        <v>5.8</v>
      </c>
      <c r="R217" s="254">
        <v>5.8</v>
      </c>
      <c r="S217" s="493"/>
      <c r="T217" s="597"/>
      <c r="U217" s="597"/>
      <c r="V217" s="597"/>
      <c r="W217" s="597"/>
      <c r="X217" s="597"/>
      <c r="Y217" s="528"/>
    </row>
    <row r="218" spans="1:25" s="5" customFormat="1" ht="51.75" customHeight="1" thickBot="1">
      <c r="A218" s="256" t="s">
        <v>40</v>
      </c>
      <c r="B218" s="37" t="s">
        <v>40</v>
      </c>
      <c r="C218" s="365" t="s">
        <v>18</v>
      </c>
      <c r="D218" s="366"/>
      <c r="E218" s="366"/>
      <c r="F218" s="366"/>
      <c r="G218" s="459"/>
      <c r="H218" s="262"/>
      <c r="I218" s="28">
        <f t="shared" ref="I218:L218" si="85">I216</f>
        <v>5.8</v>
      </c>
      <c r="J218" s="29">
        <f t="shared" si="85"/>
        <v>5.8</v>
      </c>
      <c r="K218" s="29">
        <f t="shared" si="85"/>
        <v>0</v>
      </c>
      <c r="L218" s="30">
        <f t="shared" si="85"/>
        <v>0</v>
      </c>
      <c r="M218" s="28">
        <f t="shared" ref="M218:R218" si="86">M216</f>
        <v>5.8</v>
      </c>
      <c r="N218" s="29">
        <f t="shared" si="86"/>
        <v>5.8</v>
      </c>
      <c r="O218" s="29">
        <f t="shared" si="86"/>
        <v>0</v>
      </c>
      <c r="P218" s="30">
        <f t="shared" si="86"/>
        <v>0</v>
      </c>
      <c r="Q218" s="28">
        <f t="shared" si="86"/>
        <v>5.8</v>
      </c>
      <c r="R218" s="238">
        <f t="shared" si="86"/>
        <v>5.8</v>
      </c>
      <c r="S218" s="353"/>
      <c r="T218" s="353"/>
      <c r="U218" s="353"/>
      <c r="V218" s="353"/>
      <c r="W218" s="353"/>
      <c r="X218" s="354"/>
      <c r="Y218" s="528"/>
    </row>
    <row r="219" spans="1:25" s="5" customFormat="1" ht="13.5" thickBot="1">
      <c r="A219" s="227" t="s">
        <v>40</v>
      </c>
      <c r="B219" s="252" t="s">
        <v>41</v>
      </c>
      <c r="C219" s="347" t="s">
        <v>89</v>
      </c>
      <c r="D219" s="348"/>
      <c r="E219" s="348"/>
      <c r="F219" s="348"/>
      <c r="G219" s="348"/>
      <c r="H219" s="348"/>
      <c r="I219" s="348"/>
      <c r="J219" s="348"/>
      <c r="K219" s="348"/>
      <c r="L219" s="348"/>
      <c r="M219" s="348"/>
      <c r="N219" s="348"/>
      <c r="O219" s="348"/>
      <c r="P219" s="348"/>
      <c r="Q219" s="348"/>
      <c r="R219" s="348"/>
      <c r="S219" s="348"/>
      <c r="T219" s="348"/>
      <c r="U219" s="348"/>
      <c r="V219" s="348"/>
      <c r="W219" s="348"/>
      <c r="X219" s="349"/>
      <c r="Y219" s="528"/>
    </row>
    <row r="220" spans="1:25" s="5" customFormat="1" ht="19.5" customHeight="1">
      <c r="A220" s="293" t="s">
        <v>40</v>
      </c>
      <c r="B220" s="295" t="s">
        <v>41</v>
      </c>
      <c r="C220" s="633" t="s">
        <v>38</v>
      </c>
      <c r="D220" s="299" t="s">
        <v>90</v>
      </c>
      <c r="E220" s="301" t="s">
        <v>57</v>
      </c>
      <c r="F220" s="301" t="s">
        <v>131</v>
      </c>
      <c r="G220" s="636" t="s">
        <v>133</v>
      </c>
      <c r="H220" s="51" t="s">
        <v>21</v>
      </c>
      <c r="I220" s="52">
        <f>I221</f>
        <v>1.5</v>
      </c>
      <c r="J220" s="53" t="str">
        <f t="shared" ref="J220:R220" si="87">J221</f>
        <v>1,5</v>
      </c>
      <c r="K220" s="53">
        <f t="shared" si="87"/>
        <v>0</v>
      </c>
      <c r="L220" s="54">
        <f t="shared" si="87"/>
        <v>0</v>
      </c>
      <c r="M220" s="52">
        <f>M221</f>
        <v>1.5</v>
      </c>
      <c r="N220" s="53" t="str">
        <f t="shared" si="87"/>
        <v>1,5</v>
      </c>
      <c r="O220" s="53">
        <f t="shared" si="87"/>
        <v>0</v>
      </c>
      <c r="P220" s="54">
        <f t="shared" si="87"/>
        <v>0</v>
      </c>
      <c r="Q220" s="58">
        <f t="shared" si="87"/>
        <v>1.5</v>
      </c>
      <c r="R220" s="79" t="str">
        <f t="shared" si="87"/>
        <v>1,5</v>
      </c>
      <c r="S220" s="642"/>
      <c r="T220" s="379"/>
      <c r="U220" s="379"/>
      <c r="V220" s="379"/>
      <c r="W220" s="379"/>
      <c r="X220" s="379"/>
      <c r="Y220" s="528"/>
    </row>
    <row r="221" spans="1:25" s="5" customFormat="1" ht="12.75">
      <c r="A221" s="309"/>
      <c r="B221" s="310"/>
      <c r="C221" s="634"/>
      <c r="D221" s="321"/>
      <c r="E221" s="388"/>
      <c r="F221" s="388"/>
      <c r="G221" s="637"/>
      <c r="H221" s="438" t="s">
        <v>39</v>
      </c>
      <c r="I221" s="333">
        <v>1.5</v>
      </c>
      <c r="J221" s="336" t="s">
        <v>115</v>
      </c>
      <c r="K221" s="336">
        <v>0</v>
      </c>
      <c r="L221" s="339">
        <v>0</v>
      </c>
      <c r="M221" s="333">
        <v>1.5</v>
      </c>
      <c r="N221" s="336" t="s">
        <v>115</v>
      </c>
      <c r="O221" s="336">
        <v>0</v>
      </c>
      <c r="P221" s="339">
        <v>0</v>
      </c>
      <c r="Q221" s="330">
        <v>1.5</v>
      </c>
      <c r="R221" s="639" t="s">
        <v>115</v>
      </c>
      <c r="S221" s="643"/>
      <c r="T221" s="380"/>
      <c r="U221" s="380"/>
      <c r="V221" s="380"/>
      <c r="W221" s="380"/>
      <c r="X221" s="380"/>
      <c r="Y221" s="528"/>
    </row>
    <row r="222" spans="1:25" s="5" customFormat="1" ht="48.75" customHeight="1">
      <c r="A222" s="309"/>
      <c r="B222" s="310"/>
      <c r="C222" s="634"/>
      <c r="D222" s="321"/>
      <c r="E222" s="388"/>
      <c r="F222" s="388"/>
      <c r="G222" s="637"/>
      <c r="H222" s="439"/>
      <c r="I222" s="334"/>
      <c r="J222" s="337"/>
      <c r="K222" s="337"/>
      <c r="L222" s="340"/>
      <c r="M222" s="334"/>
      <c r="N222" s="337"/>
      <c r="O222" s="337"/>
      <c r="P222" s="340"/>
      <c r="Q222" s="331"/>
      <c r="R222" s="640"/>
      <c r="S222" s="268" t="s">
        <v>223</v>
      </c>
      <c r="T222" s="267" t="s">
        <v>219</v>
      </c>
      <c r="U222" s="267" t="s">
        <v>220</v>
      </c>
      <c r="V222" s="267" t="s">
        <v>220</v>
      </c>
      <c r="W222" s="267" t="s">
        <v>220</v>
      </c>
      <c r="X222" s="267" t="s">
        <v>220</v>
      </c>
      <c r="Y222" s="528"/>
    </row>
    <row r="223" spans="1:25" s="5" customFormat="1" ht="60">
      <c r="A223" s="309"/>
      <c r="B223" s="310"/>
      <c r="C223" s="634"/>
      <c r="D223" s="321"/>
      <c r="E223" s="388"/>
      <c r="F223" s="388"/>
      <c r="G223" s="637"/>
      <c r="H223" s="439"/>
      <c r="I223" s="334"/>
      <c r="J223" s="337"/>
      <c r="K223" s="337"/>
      <c r="L223" s="340"/>
      <c r="M223" s="334"/>
      <c r="N223" s="337"/>
      <c r="O223" s="337"/>
      <c r="P223" s="340"/>
      <c r="Q223" s="331"/>
      <c r="R223" s="640"/>
      <c r="S223" s="268" t="s">
        <v>224</v>
      </c>
      <c r="T223" s="267" t="s">
        <v>219</v>
      </c>
      <c r="U223" s="267" t="s">
        <v>220</v>
      </c>
      <c r="V223" s="267" t="s">
        <v>220</v>
      </c>
      <c r="W223" s="267" t="s">
        <v>220</v>
      </c>
      <c r="X223" s="267" t="s">
        <v>220</v>
      </c>
      <c r="Y223" s="528"/>
    </row>
    <row r="224" spans="1:25" s="5" customFormat="1" ht="48">
      <c r="A224" s="309"/>
      <c r="B224" s="310"/>
      <c r="C224" s="634"/>
      <c r="D224" s="321"/>
      <c r="E224" s="388"/>
      <c r="F224" s="388"/>
      <c r="G224" s="637"/>
      <c r="H224" s="439"/>
      <c r="I224" s="334"/>
      <c r="J224" s="337"/>
      <c r="K224" s="337"/>
      <c r="L224" s="340"/>
      <c r="M224" s="334"/>
      <c r="N224" s="337"/>
      <c r="O224" s="337"/>
      <c r="P224" s="340"/>
      <c r="Q224" s="331"/>
      <c r="R224" s="640"/>
      <c r="S224" s="268" t="s">
        <v>225</v>
      </c>
      <c r="T224" s="267" t="s">
        <v>219</v>
      </c>
      <c r="U224" s="267" t="s">
        <v>220</v>
      </c>
      <c r="V224" s="267" t="s">
        <v>220</v>
      </c>
      <c r="W224" s="267" t="s">
        <v>220</v>
      </c>
      <c r="X224" s="267" t="s">
        <v>220</v>
      </c>
      <c r="Y224" s="528"/>
    </row>
    <row r="225" spans="1:25" s="5" customFormat="1" ht="86.25" customHeight="1">
      <c r="A225" s="309"/>
      <c r="B225" s="310"/>
      <c r="C225" s="634"/>
      <c r="D225" s="321"/>
      <c r="E225" s="388"/>
      <c r="F225" s="388"/>
      <c r="G225" s="637"/>
      <c r="H225" s="439"/>
      <c r="I225" s="334"/>
      <c r="J225" s="337"/>
      <c r="K225" s="337"/>
      <c r="L225" s="340"/>
      <c r="M225" s="334"/>
      <c r="N225" s="337"/>
      <c r="O225" s="337"/>
      <c r="P225" s="340"/>
      <c r="Q225" s="331"/>
      <c r="R225" s="640"/>
      <c r="S225" s="268" t="s">
        <v>226</v>
      </c>
      <c r="T225" s="267" t="s">
        <v>219</v>
      </c>
      <c r="U225" s="267" t="s">
        <v>220</v>
      </c>
      <c r="V225" s="267" t="s">
        <v>220</v>
      </c>
      <c r="W225" s="267" t="s">
        <v>220</v>
      </c>
      <c r="X225" s="267" t="s">
        <v>220</v>
      </c>
      <c r="Y225" s="528"/>
    </row>
    <row r="226" spans="1:25" s="5" customFormat="1" ht="60">
      <c r="A226" s="309"/>
      <c r="B226" s="310"/>
      <c r="C226" s="634"/>
      <c r="D226" s="321"/>
      <c r="E226" s="388"/>
      <c r="F226" s="388"/>
      <c r="G226" s="637"/>
      <c r="H226" s="439"/>
      <c r="I226" s="334"/>
      <c r="J226" s="337"/>
      <c r="K226" s="337"/>
      <c r="L226" s="340"/>
      <c r="M226" s="334"/>
      <c r="N226" s="337"/>
      <c r="O226" s="337"/>
      <c r="P226" s="340"/>
      <c r="Q226" s="331"/>
      <c r="R226" s="640"/>
      <c r="S226" s="268" t="s">
        <v>227</v>
      </c>
      <c r="T226" s="267" t="s">
        <v>219</v>
      </c>
      <c r="U226" s="267" t="s">
        <v>220</v>
      </c>
      <c r="V226" s="267" t="s">
        <v>220</v>
      </c>
      <c r="W226" s="267" t="s">
        <v>220</v>
      </c>
      <c r="X226" s="267" t="s">
        <v>220</v>
      </c>
      <c r="Y226" s="528"/>
    </row>
    <row r="227" spans="1:25" s="5" customFormat="1" ht="60">
      <c r="A227" s="309"/>
      <c r="B227" s="310"/>
      <c r="C227" s="634"/>
      <c r="D227" s="321"/>
      <c r="E227" s="388"/>
      <c r="F227" s="388"/>
      <c r="G227" s="637"/>
      <c r="H227" s="439"/>
      <c r="I227" s="334"/>
      <c r="J227" s="337"/>
      <c r="K227" s="337"/>
      <c r="L227" s="340"/>
      <c r="M227" s="334"/>
      <c r="N227" s="337"/>
      <c r="O227" s="337"/>
      <c r="P227" s="340"/>
      <c r="Q227" s="331"/>
      <c r="R227" s="640"/>
      <c r="S227" s="268" t="s">
        <v>228</v>
      </c>
      <c r="T227" s="267" t="s">
        <v>219</v>
      </c>
      <c r="U227" s="267" t="s">
        <v>220</v>
      </c>
      <c r="V227" s="267" t="s">
        <v>220</v>
      </c>
      <c r="W227" s="267" t="s">
        <v>220</v>
      </c>
      <c r="X227" s="267" t="s">
        <v>220</v>
      </c>
      <c r="Y227" s="528"/>
    </row>
    <row r="228" spans="1:25" s="5" customFormat="1" ht="14.25" customHeight="1">
      <c r="A228" s="309"/>
      <c r="B228" s="310"/>
      <c r="C228" s="634"/>
      <c r="D228" s="321"/>
      <c r="E228" s="388"/>
      <c r="F228" s="388"/>
      <c r="G228" s="637"/>
      <c r="H228" s="439"/>
      <c r="I228" s="334"/>
      <c r="J228" s="337"/>
      <c r="K228" s="337"/>
      <c r="L228" s="340"/>
      <c r="M228" s="334"/>
      <c r="N228" s="337"/>
      <c r="O228" s="337"/>
      <c r="P228" s="340"/>
      <c r="Q228" s="331"/>
      <c r="R228" s="640"/>
      <c r="S228" s="268" t="s">
        <v>229</v>
      </c>
      <c r="T228" s="267" t="s">
        <v>219</v>
      </c>
      <c r="U228" s="267" t="s">
        <v>220</v>
      </c>
      <c r="V228" s="267" t="s">
        <v>220</v>
      </c>
      <c r="W228" s="267" t="s">
        <v>220</v>
      </c>
      <c r="X228" s="267" t="s">
        <v>220</v>
      </c>
      <c r="Y228" s="528"/>
    </row>
    <row r="229" spans="1:25" s="5" customFormat="1" ht="21.75" customHeight="1" thickBot="1">
      <c r="A229" s="294"/>
      <c r="B229" s="296"/>
      <c r="C229" s="635"/>
      <c r="D229" s="300"/>
      <c r="E229" s="302"/>
      <c r="F229" s="302"/>
      <c r="G229" s="638"/>
      <c r="H229" s="292"/>
      <c r="I229" s="444"/>
      <c r="J229" s="440"/>
      <c r="K229" s="440"/>
      <c r="L229" s="454"/>
      <c r="M229" s="444"/>
      <c r="N229" s="440"/>
      <c r="O229" s="440"/>
      <c r="P229" s="454"/>
      <c r="Q229" s="308"/>
      <c r="R229" s="641"/>
      <c r="S229" s="90" t="s">
        <v>230</v>
      </c>
      <c r="T229" s="91" t="s">
        <v>219</v>
      </c>
      <c r="U229" s="267" t="s">
        <v>220</v>
      </c>
      <c r="V229" s="267" t="s">
        <v>220</v>
      </c>
      <c r="W229" s="267" t="s">
        <v>220</v>
      </c>
      <c r="X229" s="267" t="s">
        <v>220</v>
      </c>
      <c r="Y229" s="528"/>
    </row>
    <row r="230" spans="1:25" s="5" customFormat="1" ht="13.5" thickBot="1">
      <c r="A230" s="256" t="s">
        <v>40</v>
      </c>
      <c r="B230" s="252" t="s">
        <v>41</v>
      </c>
      <c r="C230" s="626" t="s">
        <v>18</v>
      </c>
      <c r="D230" s="626"/>
      <c r="E230" s="626"/>
      <c r="F230" s="626"/>
      <c r="G230" s="627"/>
      <c r="H230" s="262"/>
      <c r="I230" s="28">
        <f t="shared" ref="I230:R230" si="88">I220</f>
        <v>1.5</v>
      </c>
      <c r="J230" s="29" t="str">
        <f t="shared" si="88"/>
        <v>1,5</v>
      </c>
      <c r="K230" s="29">
        <f t="shared" si="88"/>
        <v>0</v>
      </c>
      <c r="L230" s="30">
        <f t="shared" si="88"/>
        <v>0</v>
      </c>
      <c r="M230" s="28">
        <f t="shared" si="88"/>
        <v>1.5</v>
      </c>
      <c r="N230" s="29" t="str">
        <f t="shared" si="88"/>
        <v>1,5</v>
      </c>
      <c r="O230" s="29">
        <f t="shared" si="88"/>
        <v>0</v>
      </c>
      <c r="P230" s="30">
        <f t="shared" si="88"/>
        <v>0</v>
      </c>
      <c r="Q230" s="28">
        <f t="shared" si="88"/>
        <v>1.5</v>
      </c>
      <c r="R230" s="28" t="str">
        <f t="shared" si="88"/>
        <v>1,5</v>
      </c>
      <c r="S230" s="679"/>
      <c r="T230" s="447"/>
      <c r="U230" s="447"/>
      <c r="V230" s="447"/>
      <c r="W230" s="447"/>
      <c r="X230" s="448"/>
      <c r="Y230" s="528"/>
    </row>
    <row r="231" spans="1:25" s="5" customFormat="1" ht="13.5" thickBot="1">
      <c r="A231" s="256" t="s">
        <v>40</v>
      </c>
      <c r="B231" s="252" t="s">
        <v>42</v>
      </c>
      <c r="C231" s="348" t="s">
        <v>91</v>
      </c>
      <c r="D231" s="348"/>
      <c r="E231" s="348"/>
      <c r="F231" s="348"/>
      <c r="G231" s="348"/>
      <c r="H231" s="348"/>
      <c r="I231" s="348"/>
      <c r="J231" s="348"/>
      <c r="K231" s="348"/>
      <c r="L231" s="348"/>
      <c r="M231" s="348"/>
      <c r="N231" s="348"/>
      <c r="O231" s="348"/>
      <c r="P231" s="348"/>
      <c r="Q231" s="348"/>
      <c r="R231" s="348"/>
      <c r="S231" s="348"/>
      <c r="T231" s="348"/>
      <c r="U231" s="348"/>
      <c r="V231" s="348"/>
      <c r="W231" s="348"/>
      <c r="X231" s="349"/>
      <c r="Y231" s="528"/>
    </row>
    <row r="232" spans="1:25" s="5" customFormat="1" ht="13.5" customHeight="1" thickBot="1">
      <c r="A232" s="343" t="s">
        <v>40</v>
      </c>
      <c r="B232" s="593" t="s">
        <v>42</v>
      </c>
      <c r="C232" s="297" t="s">
        <v>38</v>
      </c>
      <c r="D232" s="299" t="s">
        <v>92</v>
      </c>
      <c r="E232" s="301" t="s">
        <v>57</v>
      </c>
      <c r="F232" s="301" t="s">
        <v>131</v>
      </c>
      <c r="G232" s="303" t="s">
        <v>133</v>
      </c>
      <c r="H232" s="51" t="s">
        <v>21</v>
      </c>
      <c r="I232" s="52">
        <f t="shared" ref="I232:R232" si="89">I233</f>
        <v>4.5</v>
      </c>
      <c r="J232" s="53">
        <f t="shared" si="89"/>
        <v>4.5</v>
      </c>
      <c r="K232" s="53">
        <f t="shared" si="89"/>
        <v>0</v>
      </c>
      <c r="L232" s="54">
        <f t="shared" si="89"/>
        <v>0</v>
      </c>
      <c r="M232" s="52">
        <f t="shared" si="89"/>
        <v>4.5</v>
      </c>
      <c r="N232" s="53">
        <f t="shared" si="89"/>
        <v>4.5</v>
      </c>
      <c r="O232" s="53">
        <f t="shared" si="89"/>
        <v>0</v>
      </c>
      <c r="P232" s="54">
        <f t="shared" si="89"/>
        <v>0</v>
      </c>
      <c r="Q232" s="58">
        <f t="shared" si="89"/>
        <v>4.5</v>
      </c>
      <c r="R232" s="58">
        <f t="shared" si="89"/>
        <v>4.5</v>
      </c>
      <c r="S232" s="342"/>
      <c r="T232" s="289"/>
      <c r="U232" s="289"/>
      <c r="V232" s="289"/>
      <c r="W232" s="289"/>
      <c r="X232" s="289"/>
      <c r="Y232" s="528"/>
    </row>
    <row r="233" spans="1:25" s="5" customFormat="1" ht="30" customHeight="1" thickBot="1">
      <c r="A233" s="343"/>
      <c r="B233" s="593"/>
      <c r="C233" s="298"/>
      <c r="D233" s="300"/>
      <c r="E233" s="302"/>
      <c r="F233" s="302"/>
      <c r="G233" s="304"/>
      <c r="H233" s="226" t="s">
        <v>39</v>
      </c>
      <c r="I233" s="240">
        <v>4.5</v>
      </c>
      <c r="J233" s="243">
        <v>4.5</v>
      </c>
      <c r="K233" s="243">
        <v>0</v>
      </c>
      <c r="L233" s="253">
        <v>0</v>
      </c>
      <c r="M233" s="240">
        <v>4.5</v>
      </c>
      <c r="N233" s="243">
        <v>4.5</v>
      </c>
      <c r="O233" s="243">
        <v>0</v>
      </c>
      <c r="P233" s="253">
        <v>0</v>
      </c>
      <c r="Q233" s="232">
        <v>4.5</v>
      </c>
      <c r="R233" s="232">
        <v>4.5</v>
      </c>
      <c r="S233" s="306"/>
      <c r="T233" s="290"/>
      <c r="U233" s="290"/>
      <c r="V233" s="290"/>
      <c r="W233" s="290"/>
      <c r="X233" s="290"/>
      <c r="Y233" s="528"/>
    </row>
    <row r="234" spans="1:25" s="5" customFormat="1" ht="13.5" thickBot="1">
      <c r="A234" s="256" t="s">
        <v>40</v>
      </c>
      <c r="B234" s="229" t="s">
        <v>42</v>
      </c>
      <c r="C234" s="360" t="s">
        <v>18</v>
      </c>
      <c r="D234" s="361"/>
      <c r="E234" s="361"/>
      <c r="F234" s="361"/>
      <c r="G234" s="362"/>
      <c r="H234" s="92"/>
      <c r="I234" s="93">
        <f t="shared" ref="I234:L234" si="90">I232</f>
        <v>4.5</v>
      </c>
      <c r="J234" s="94">
        <f t="shared" si="90"/>
        <v>4.5</v>
      </c>
      <c r="K234" s="94">
        <f t="shared" si="90"/>
        <v>0</v>
      </c>
      <c r="L234" s="95">
        <f t="shared" si="90"/>
        <v>0</v>
      </c>
      <c r="M234" s="93">
        <f t="shared" ref="M234:R234" si="91">M232</f>
        <v>4.5</v>
      </c>
      <c r="N234" s="94">
        <f t="shared" si="91"/>
        <v>4.5</v>
      </c>
      <c r="O234" s="94">
        <f t="shared" si="91"/>
        <v>0</v>
      </c>
      <c r="P234" s="95">
        <f t="shared" si="91"/>
        <v>0</v>
      </c>
      <c r="Q234" s="93">
        <f t="shared" si="91"/>
        <v>4.5</v>
      </c>
      <c r="R234" s="93">
        <f t="shared" si="91"/>
        <v>4.5</v>
      </c>
      <c r="S234" s="622"/>
      <c r="T234" s="620"/>
      <c r="U234" s="620"/>
      <c r="V234" s="620"/>
      <c r="W234" s="620"/>
      <c r="X234" s="621"/>
      <c r="Y234" s="528"/>
    </row>
    <row r="235" spans="1:25" s="5" customFormat="1" ht="13.5" thickBot="1">
      <c r="A235" s="256" t="s">
        <v>40</v>
      </c>
      <c r="B235" s="252" t="s">
        <v>44</v>
      </c>
      <c r="C235" s="359" t="s">
        <v>93</v>
      </c>
      <c r="D235" s="359"/>
      <c r="E235" s="359"/>
      <c r="F235" s="359"/>
      <c r="G235" s="359"/>
      <c r="H235" s="359"/>
      <c r="I235" s="359"/>
      <c r="J235" s="359"/>
      <c r="K235" s="359"/>
      <c r="L235" s="359"/>
      <c r="M235" s="359"/>
      <c r="N235" s="359"/>
      <c r="O235" s="359"/>
      <c r="P235" s="359"/>
      <c r="Q235" s="359"/>
      <c r="R235" s="359"/>
      <c r="S235" s="359"/>
      <c r="T235" s="359"/>
      <c r="U235" s="359"/>
      <c r="V235" s="359"/>
      <c r="W235" s="359"/>
      <c r="X235" s="359"/>
      <c r="Y235" s="528"/>
    </row>
    <row r="236" spans="1:25" s="5" customFormat="1" ht="13.5" customHeight="1" thickBot="1">
      <c r="A236" s="343" t="s">
        <v>40</v>
      </c>
      <c r="B236" s="310" t="s">
        <v>44</v>
      </c>
      <c r="C236" s="297" t="s">
        <v>38</v>
      </c>
      <c r="D236" s="355" t="s">
        <v>210</v>
      </c>
      <c r="E236" s="364" t="s">
        <v>57</v>
      </c>
      <c r="F236" s="364" t="s">
        <v>131</v>
      </c>
      <c r="G236" s="369" t="s">
        <v>133</v>
      </c>
      <c r="H236" s="51" t="s">
        <v>21</v>
      </c>
      <c r="I236" s="55">
        <f t="shared" ref="I236:R236" si="92">I237</f>
        <v>13.9</v>
      </c>
      <c r="J236" s="56">
        <f t="shared" si="92"/>
        <v>13.9</v>
      </c>
      <c r="K236" s="56">
        <f t="shared" si="92"/>
        <v>13.6</v>
      </c>
      <c r="L236" s="57">
        <f t="shared" si="92"/>
        <v>0</v>
      </c>
      <c r="M236" s="55">
        <f t="shared" si="92"/>
        <v>14.2</v>
      </c>
      <c r="N236" s="56">
        <f t="shared" si="92"/>
        <v>14.2</v>
      </c>
      <c r="O236" s="56">
        <f t="shared" si="92"/>
        <v>13.9</v>
      </c>
      <c r="P236" s="57">
        <f t="shared" si="92"/>
        <v>0</v>
      </c>
      <c r="Q236" s="58">
        <f t="shared" si="92"/>
        <v>6.4</v>
      </c>
      <c r="R236" s="58">
        <f t="shared" si="92"/>
        <v>6.4</v>
      </c>
      <c r="S236" s="357" t="s">
        <v>202</v>
      </c>
      <c r="T236" s="289" t="s">
        <v>105</v>
      </c>
      <c r="U236" s="289">
        <v>1</v>
      </c>
      <c r="V236" s="289">
        <v>1</v>
      </c>
      <c r="W236" s="289">
        <v>1</v>
      </c>
      <c r="X236" s="289">
        <v>1</v>
      </c>
      <c r="Y236" s="528"/>
    </row>
    <row r="237" spans="1:25" s="5" customFormat="1" ht="21" customHeight="1" thickBot="1">
      <c r="A237" s="343"/>
      <c r="B237" s="296"/>
      <c r="C237" s="298"/>
      <c r="D237" s="356"/>
      <c r="E237" s="323"/>
      <c r="F237" s="323"/>
      <c r="G237" s="370"/>
      <c r="H237" s="70" t="s">
        <v>39</v>
      </c>
      <c r="I237" s="137">
        <v>13.9</v>
      </c>
      <c r="J237" s="134">
        <v>13.9</v>
      </c>
      <c r="K237" s="134">
        <v>13.6</v>
      </c>
      <c r="L237" s="135">
        <v>0</v>
      </c>
      <c r="M237" s="137">
        <v>14.2</v>
      </c>
      <c r="N237" s="134">
        <v>14.2</v>
      </c>
      <c r="O237" s="134">
        <v>13.9</v>
      </c>
      <c r="P237" s="135">
        <v>0</v>
      </c>
      <c r="Q237" s="36">
        <v>6.4</v>
      </c>
      <c r="R237" s="36">
        <v>6.4</v>
      </c>
      <c r="S237" s="346"/>
      <c r="T237" s="290"/>
      <c r="U237" s="290"/>
      <c r="V237" s="290"/>
      <c r="W237" s="290"/>
      <c r="X237" s="290"/>
      <c r="Y237" s="528"/>
    </row>
    <row r="238" spans="1:25" s="5" customFormat="1" ht="12" customHeight="1" thickBot="1">
      <c r="A238" s="256" t="s">
        <v>40</v>
      </c>
      <c r="B238" s="37" t="s">
        <v>44</v>
      </c>
      <c r="C238" s="365" t="s">
        <v>18</v>
      </c>
      <c r="D238" s="366"/>
      <c r="E238" s="367"/>
      <c r="F238" s="367"/>
      <c r="G238" s="368"/>
      <c r="H238" s="262"/>
      <c r="I238" s="28">
        <f t="shared" ref="I238:P238" si="93">I237</f>
        <v>13.9</v>
      </c>
      <c r="J238" s="29">
        <f t="shared" si="93"/>
        <v>13.9</v>
      </c>
      <c r="K238" s="29">
        <f t="shared" si="93"/>
        <v>13.6</v>
      </c>
      <c r="L238" s="30">
        <f t="shared" si="93"/>
        <v>0</v>
      </c>
      <c r="M238" s="28">
        <f t="shared" si="93"/>
        <v>14.2</v>
      </c>
      <c r="N238" s="29">
        <f t="shared" si="93"/>
        <v>14.2</v>
      </c>
      <c r="O238" s="29">
        <f t="shared" si="93"/>
        <v>13.9</v>
      </c>
      <c r="P238" s="30">
        <f t="shared" si="93"/>
        <v>0</v>
      </c>
      <c r="Q238" s="238">
        <f>Q236</f>
        <v>6.4</v>
      </c>
      <c r="R238" s="238">
        <f>R236</f>
        <v>6.4</v>
      </c>
      <c r="S238" s="363"/>
      <c r="T238" s="353"/>
      <c r="U238" s="353"/>
      <c r="V238" s="353"/>
      <c r="W238" s="353"/>
      <c r="X238" s="354"/>
      <c r="Y238" s="528"/>
    </row>
    <row r="239" spans="1:25" s="5" customFormat="1" ht="16.5" customHeight="1" thickBot="1">
      <c r="A239" s="256" t="s">
        <v>40</v>
      </c>
      <c r="B239" s="252" t="s">
        <v>43</v>
      </c>
      <c r="C239" s="347" t="s">
        <v>94</v>
      </c>
      <c r="D239" s="348"/>
      <c r="E239" s="348"/>
      <c r="F239" s="348"/>
      <c r="G239" s="348"/>
      <c r="H239" s="348"/>
      <c r="I239" s="348"/>
      <c r="J239" s="348"/>
      <c r="K239" s="348"/>
      <c r="L239" s="348"/>
      <c r="M239" s="348"/>
      <c r="N239" s="348"/>
      <c r="O239" s="348"/>
      <c r="P239" s="348"/>
      <c r="Q239" s="348"/>
      <c r="R239" s="348"/>
      <c r="S239" s="348"/>
      <c r="T239" s="348"/>
      <c r="U239" s="348"/>
      <c r="V239" s="348"/>
      <c r="W239" s="348"/>
      <c r="X239" s="349"/>
      <c r="Y239" s="528"/>
    </row>
    <row r="240" spans="1:25" s="5" customFormat="1" ht="12.75">
      <c r="A240" s="293" t="s">
        <v>40</v>
      </c>
      <c r="B240" s="295" t="s">
        <v>43</v>
      </c>
      <c r="C240" s="376" t="s">
        <v>38</v>
      </c>
      <c r="D240" s="372" t="s">
        <v>244</v>
      </c>
      <c r="E240" s="301" t="s">
        <v>57</v>
      </c>
      <c r="F240" s="301" t="s">
        <v>131</v>
      </c>
      <c r="G240" s="303" t="s">
        <v>133</v>
      </c>
      <c r="H240" s="280" t="s">
        <v>21</v>
      </c>
      <c r="I240" s="236">
        <f>I241</f>
        <v>216</v>
      </c>
      <c r="J240" s="278">
        <f t="shared" ref="J240:R240" si="94">J241</f>
        <v>216</v>
      </c>
      <c r="K240" s="278">
        <f t="shared" si="94"/>
        <v>0</v>
      </c>
      <c r="L240" s="235">
        <f t="shared" si="94"/>
        <v>0</v>
      </c>
      <c r="M240" s="236">
        <f>M241</f>
        <v>190</v>
      </c>
      <c r="N240" s="278">
        <f t="shared" si="94"/>
        <v>190</v>
      </c>
      <c r="O240" s="278">
        <f t="shared" si="94"/>
        <v>0</v>
      </c>
      <c r="P240" s="235">
        <f t="shared" si="94"/>
        <v>0</v>
      </c>
      <c r="Q240" s="71">
        <f t="shared" si="94"/>
        <v>100</v>
      </c>
      <c r="R240" s="71">
        <f t="shared" si="94"/>
        <v>100</v>
      </c>
      <c r="S240" s="357"/>
      <c r="T240" s="289"/>
      <c r="U240" s="289"/>
      <c r="V240" s="289"/>
      <c r="W240" s="289"/>
      <c r="X240" s="291"/>
      <c r="Y240" s="528"/>
    </row>
    <row r="241" spans="1:25" s="5" customFormat="1" ht="22.5" customHeight="1">
      <c r="A241" s="309"/>
      <c r="B241" s="310"/>
      <c r="C241" s="437"/>
      <c r="D241" s="429"/>
      <c r="E241" s="388"/>
      <c r="F241" s="388"/>
      <c r="G241" s="436"/>
      <c r="H241" s="69" t="s">
        <v>39</v>
      </c>
      <c r="I241" s="188">
        <v>216</v>
      </c>
      <c r="J241" s="186">
        <v>216</v>
      </c>
      <c r="K241" s="186">
        <v>0</v>
      </c>
      <c r="L241" s="187">
        <v>0</v>
      </c>
      <c r="M241" s="188">
        <v>190</v>
      </c>
      <c r="N241" s="186">
        <v>190</v>
      </c>
      <c r="O241" s="186">
        <v>0</v>
      </c>
      <c r="P241" s="187">
        <v>0</v>
      </c>
      <c r="Q241" s="194">
        <v>100</v>
      </c>
      <c r="R241" s="194">
        <v>100</v>
      </c>
      <c r="S241" s="358"/>
      <c r="T241" s="453"/>
      <c r="U241" s="453"/>
      <c r="V241" s="453"/>
      <c r="W241" s="453"/>
      <c r="X241" s="428"/>
      <c r="Y241" s="528"/>
    </row>
    <row r="242" spans="1:25" s="5" customFormat="1" ht="16.5" customHeight="1">
      <c r="A242" s="309"/>
      <c r="B242" s="310"/>
      <c r="C242" s="437" t="s">
        <v>40</v>
      </c>
      <c r="D242" s="429" t="s">
        <v>101</v>
      </c>
      <c r="E242" s="388"/>
      <c r="F242" s="388"/>
      <c r="G242" s="436"/>
      <c r="H242" s="61" t="s">
        <v>21</v>
      </c>
      <c r="I242" s="62">
        <f t="shared" ref="I242:L242" si="95">I243</f>
        <v>0</v>
      </c>
      <c r="J242" s="162">
        <f t="shared" si="95"/>
        <v>0</v>
      </c>
      <c r="K242" s="162">
        <f t="shared" si="95"/>
        <v>0</v>
      </c>
      <c r="L242" s="163">
        <f t="shared" si="95"/>
        <v>0</v>
      </c>
      <c r="M242" s="62">
        <f t="shared" ref="M242:R242" si="96">M243</f>
        <v>0</v>
      </c>
      <c r="N242" s="162">
        <f t="shared" si="96"/>
        <v>0</v>
      </c>
      <c r="O242" s="162">
        <f t="shared" si="96"/>
        <v>0</v>
      </c>
      <c r="P242" s="163">
        <f t="shared" si="96"/>
        <v>0</v>
      </c>
      <c r="Q242" s="63">
        <f t="shared" si="96"/>
        <v>100</v>
      </c>
      <c r="R242" s="63">
        <f t="shared" si="96"/>
        <v>100</v>
      </c>
      <c r="S242" s="345"/>
      <c r="T242" s="344"/>
      <c r="U242" s="344"/>
      <c r="V242" s="344"/>
      <c r="W242" s="344"/>
      <c r="X242" s="344"/>
      <c r="Y242" s="528"/>
    </row>
    <row r="243" spans="1:25" s="5" customFormat="1" ht="16.5" customHeight="1" thickBot="1">
      <c r="A243" s="294"/>
      <c r="B243" s="296"/>
      <c r="C243" s="378"/>
      <c r="D243" s="373"/>
      <c r="E243" s="302"/>
      <c r="F243" s="302"/>
      <c r="G243" s="304"/>
      <c r="H243" s="246" t="s">
        <v>39</v>
      </c>
      <c r="I243" s="202">
        <v>0</v>
      </c>
      <c r="J243" s="201">
        <v>0</v>
      </c>
      <c r="K243" s="201">
        <v>0</v>
      </c>
      <c r="L243" s="200">
        <v>0</v>
      </c>
      <c r="M243" s="202">
        <v>0</v>
      </c>
      <c r="N243" s="201">
        <v>0</v>
      </c>
      <c r="O243" s="201">
        <v>0</v>
      </c>
      <c r="P243" s="200">
        <v>0</v>
      </c>
      <c r="Q243" s="254">
        <v>100</v>
      </c>
      <c r="R243" s="254">
        <v>100</v>
      </c>
      <c r="S243" s="346"/>
      <c r="T243" s="290"/>
      <c r="U243" s="290"/>
      <c r="V243" s="290"/>
      <c r="W243" s="290"/>
      <c r="X243" s="290"/>
      <c r="Y243" s="528"/>
    </row>
    <row r="244" spans="1:25" s="5" customFormat="1" ht="16.5" customHeight="1" thickBot="1">
      <c r="A244" s="256" t="s">
        <v>40</v>
      </c>
      <c r="B244" s="37" t="s">
        <v>43</v>
      </c>
      <c r="C244" s="431" t="s">
        <v>18</v>
      </c>
      <c r="D244" s="431"/>
      <c r="E244" s="431"/>
      <c r="F244" s="431"/>
      <c r="G244" s="432"/>
      <c r="H244" s="262"/>
      <c r="I244" s="28">
        <f>I240+I242</f>
        <v>216</v>
      </c>
      <c r="J244" s="29">
        <f t="shared" ref="J244:L244" si="97">J240+J242</f>
        <v>216</v>
      </c>
      <c r="K244" s="29">
        <f t="shared" si="97"/>
        <v>0</v>
      </c>
      <c r="L244" s="30">
        <f t="shared" si="97"/>
        <v>0</v>
      </c>
      <c r="M244" s="28">
        <f>M240+M242</f>
        <v>190</v>
      </c>
      <c r="N244" s="29">
        <f t="shared" ref="N244:R244" si="98">N240+N242</f>
        <v>190</v>
      </c>
      <c r="O244" s="29">
        <f t="shared" si="98"/>
        <v>0</v>
      </c>
      <c r="P244" s="30">
        <f t="shared" si="98"/>
        <v>0</v>
      </c>
      <c r="Q244" s="238">
        <f t="shared" si="98"/>
        <v>200</v>
      </c>
      <c r="R244" s="238">
        <f t="shared" si="98"/>
        <v>200</v>
      </c>
      <c r="S244" s="354"/>
      <c r="T244" s="371"/>
      <c r="U244" s="371"/>
      <c r="V244" s="371"/>
      <c r="W244" s="371"/>
      <c r="X244" s="371"/>
      <c r="Y244" s="528"/>
    </row>
    <row r="245" spans="1:25" s="5" customFormat="1" ht="16.5" customHeight="1" thickBot="1">
      <c r="A245" s="256" t="s">
        <v>40</v>
      </c>
      <c r="B245" s="600" t="s">
        <v>19</v>
      </c>
      <c r="C245" s="601"/>
      <c r="D245" s="601"/>
      <c r="E245" s="601"/>
      <c r="F245" s="601"/>
      <c r="G245" s="602"/>
      <c r="H245" s="87"/>
      <c r="I245" s="96">
        <f>I214+I218+I230+I234+I238+I244</f>
        <v>251.7</v>
      </c>
      <c r="J245" s="97">
        <f>J214+J218+J230+J234+J238+J244</f>
        <v>251.7</v>
      </c>
      <c r="K245" s="97">
        <f t="shared" ref="K245:L245" si="99">K214+K218+K230+K234+K238+K244</f>
        <v>13.6</v>
      </c>
      <c r="L245" s="98">
        <f t="shared" si="99"/>
        <v>0</v>
      </c>
      <c r="M245" s="96">
        <f>M214+M218+M230+M234+M238+M244</f>
        <v>216</v>
      </c>
      <c r="N245" s="97">
        <f>N214+N218+N230+N234+N238+N244</f>
        <v>216</v>
      </c>
      <c r="O245" s="97">
        <f t="shared" ref="O245:R245" si="100">O214+O218+O230+O234+O238+O244</f>
        <v>13.9</v>
      </c>
      <c r="P245" s="98">
        <f t="shared" si="100"/>
        <v>0</v>
      </c>
      <c r="Q245" s="99">
        <f t="shared" si="100"/>
        <v>218.2</v>
      </c>
      <c r="R245" s="99">
        <f t="shared" si="100"/>
        <v>218.2</v>
      </c>
      <c r="S245" s="392"/>
      <c r="T245" s="392"/>
      <c r="U245" s="392"/>
      <c r="V245" s="392"/>
      <c r="W245" s="392"/>
      <c r="X245" s="393"/>
      <c r="Y245" s="528"/>
    </row>
    <row r="246" spans="1:25" s="5" customFormat="1" ht="13.5" thickBot="1">
      <c r="A246" s="256" t="s">
        <v>41</v>
      </c>
      <c r="B246" s="644" t="s">
        <v>95</v>
      </c>
      <c r="C246" s="645"/>
      <c r="D246" s="645"/>
      <c r="E246" s="645"/>
      <c r="F246" s="645"/>
      <c r="G246" s="645"/>
      <c r="H246" s="645"/>
      <c r="I246" s="645"/>
      <c r="J246" s="645"/>
      <c r="K246" s="645"/>
      <c r="L246" s="645"/>
      <c r="M246" s="645"/>
      <c r="N246" s="645"/>
      <c r="O246" s="645"/>
      <c r="P246" s="645"/>
      <c r="Q246" s="645"/>
      <c r="R246" s="645"/>
      <c r="S246" s="645"/>
      <c r="T246" s="645"/>
      <c r="U246" s="645"/>
      <c r="V246" s="645"/>
      <c r="W246" s="645"/>
      <c r="X246" s="646"/>
      <c r="Y246" s="528"/>
    </row>
    <row r="247" spans="1:25" s="5" customFormat="1" ht="13.5" thickBot="1">
      <c r="A247" s="256" t="s">
        <v>41</v>
      </c>
      <c r="B247" s="252" t="s">
        <v>38</v>
      </c>
      <c r="C247" s="347" t="s">
        <v>96</v>
      </c>
      <c r="D247" s="348"/>
      <c r="E247" s="348"/>
      <c r="F247" s="348"/>
      <c r="G247" s="348"/>
      <c r="H247" s="348"/>
      <c r="I247" s="348"/>
      <c r="J247" s="348"/>
      <c r="K247" s="348"/>
      <c r="L247" s="348"/>
      <c r="M247" s="348"/>
      <c r="N247" s="348"/>
      <c r="O247" s="348"/>
      <c r="P247" s="348"/>
      <c r="Q247" s="348"/>
      <c r="R247" s="348"/>
      <c r="S247" s="348"/>
      <c r="T247" s="348"/>
      <c r="U247" s="348"/>
      <c r="V247" s="348"/>
      <c r="W247" s="348"/>
      <c r="X247" s="349"/>
      <c r="Y247" s="528"/>
    </row>
    <row r="248" spans="1:25" s="5" customFormat="1" ht="12.75">
      <c r="A248" s="293" t="s">
        <v>41</v>
      </c>
      <c r="B248" s="295" t="s">
        <v>38</v>
      </c>
      <c r="C248" s="611" t="s">
        <v>38</v>
      </c>
      <c r="D248" s="299" t="s">
        <v>221</v>
      </c>
      <c r="E248" s="301" t="s">
        <v>38</v>
      </c>
      <c r="F248" s="301" t="s">
        <v>131</v>
      </c>
      <c r="G248" s="303" t="s">
        <v>134</v>
      </c>
      <c r="H248" s="51" t="s">
        <v>21</v>
      </c>
      <c r="I248" s="52">
        <f t="shared" ref="I248:R248" si="101">I249</f>
        <v>5.4</v>
      </c>
      <c r="J248" s="53">
        <f t="shared" si="101"/>
        <v>5.4</v>
      </c>
      <c r="K248" s="53">
        <f t="shared" si="101"/>
        <v>5.3</v>
      </c>
      <c r="L248" s="54">
        <f t="shared" si="101"/>
        <v>0</v>
      </c>
      <c r="M248" s="52">
        <f t="shared" si="101"/>
        <v>4.3</v>
      </c>
      <c r="N248" s="53">
        <f t="shared" si="101"/>
        <v>4.3</v>
      </c>
      <c r="O248" s="53">
        <f t="shared" si="101"/>
        <v>4.2</v>
      </c>
      <c r="P248" s="54">
        <f t="shared" si="101"/>
        <v>0</v>
      </c>
      <c r="Q248" s="58">
        <f t="shared" si="101"/>
        <v>4.5</v>
      </c>
      <c r="R248" s="58">
        <f t="shared" si="101"/>
        <v>4.5</v>
      </c>
      <c r="S248" s="648" t="s">
        <v>214</v>
      </c>
      <c r="T248" s="647" t="s">
        <v>105</v>
      </c>
      <c r="U248" s="647">
        <v>172</v>
      </c>
      <c r="V248" s="647">
        <v>173</v>
      </c>
      <c r="W248" s="647">
        <v>173</v>
      </c>
      <c r="X248" s="650">
        <v>174</v>
      </c>
      <c r="Y248" s="528"/>
    </row>
    <row r="249" spans="1:25" s="5" customFormat="1" ht="16.5" customHeight="1">
      <c r="A249" s="309"/>
      <c r="B249" s="310"/>
      <c r="C249" s="375"/>
      <c r="D249" s="321"/>
      <c r="E249" s="388"/>
      <c r="F249" s="388"/>
      <c r="G249" s="436"/>
      <c r="H249" s="438" t="s">
        <v>103</v>
      </c>
      <c r="I249" s="333">
        <v>5.4</v>
      </c>
      <c r="J249" s="336">
        <v>5.4</v>
      </c>
      <c r="K249" s="336">
        <v>5.3</v>
      </c>
      <c r="L249" s="339">
        <v>0</v>
      </c>
      <c r="M249" s="333">
        <v>4.3</v>
      </c>
      <c r="N249" s="336">
        <v>4.3</v>
      </c>
      <c r="O249" s="336">
        <v>4.2</v>
      </c>
      <c r="P249" s="339">
        <v>0</v>
      </c>
      <c r="Q249" s="330">
        <v>4.5</v>
      </c>
      <c r="R249" s="330">
        <v>4.5</v>
      </c>
      <c r="S249" s="649"/>
      <c r="T249" s="629"/>
      <c r="U249" s="629"/>
      <c r="V249" s="629"/>
      <c r="W249" s="629"/>
      <c r="X249" s="651"/>
      <c r="Y249" s="528"/>
    </row>
    <row r="250" spans="1:25" s="5" customFormat="1" ht="16.5" customHeight="1">
      <c r="A250" s="309"/>
      <c r="B250" s="310"/>
      <c r="C250" s="375"/>
      <c r="D250" s="321"/>
      <c r="E250" s="388"/>
      <c r="F250" s="388"/>
      <c r="G250" s="436"/>
      <c r="H250" s="439"/>
      <c r="I250" s="334"/>
      <c r="J250" s="337"/>
      <c r="K250" s="337"/>
      <c r="L250" s="340"/>
      <c r="M250" s="334"/>
      <c r="N250" s="337"/>
      <c r="O250" s="337"/>
      <c r="P250" s="340"/>
      <c r="Q250" s="331"/>
      <c r="R250" s="331"/>
      <c r="S250" s="100" t="s">
        <v>213</v>
      </c>
      <c r="T250" s="101" t="s">
        <v>104</v>
      </c>
      <c r="U250" s="101">
        <v>4</v>
      </c>
      <c r="V250" s="101">
        <v>4</v>
      </c>
      <c r="W250" s="101">
        <v>4</v>
      </c>
      <c r="X250" s="102">
        <v>4</v>
      </c>
      <c r="Y250" s="528"/>
    </row>
    <row r="251" spans="1:25" s="5" customFormat="1" ht="28.5" customHeight="1" thickBot="1">
      <c r="A251" s="294"/>
      <c r="B251" s="296"/>
      <c r="C251" s="612"/>
      <c r="D251" s="300"/>
      <c r="E251" s="302"/>
      <c r="F251" s="302"/>
      <c r="G251" s="304"/>
      <c r="H251" s="292"/>
      <c r="I251" s="444"/>
      <c r="J251" s="440"/>
      <c r="K251" s="440"/>
      <c r="L251" s="454"/>
      <c r="M251" s="444"/>
      <c r="N251" s="440"/>
      <c r="O251" s="440"/>
      <c r="P251" s="454"/>
      <c r="Q251" s="308"/>
      <c r="R251" s="308"/>
      <c r="S251" s="103" t="s">
        <v>211</v>
      </c>
      <c r="T251" s="269" t="s">
        <v>212</v>
      </c>
      <c r="U251" s="269" t="s">
        <v>283</v>
      </c>
      <c r="V251" s="269" t="s">
        <v>283</v>
      </c>
      <c r="W251" s="269" t="s">
        <v>283</v>
      </c>
      <c r="X251" s="264" t="s">
        <v>283</v>
      </c>
      <c r="Y251" s="528"/>
    </row>
    <row r="252" spans="1:25" s="5" customFormat="1" ht="16.5" customHeight="1" thickBot="1">
      <c r="A252" s="256" t="s">
        <v>41</v>
      </c>
      <c r="B252" s="104" t="s">
        <v>38</v>
      </c>
      <c r="C252" s="365" t="s">
        <v>18</v>
      </c>
      <c r="D252" s="366"/>
      <c r="E252" s="366"/>
      <c r="F252" s="366"/>
      <c r="G252" s="459"/>
      <c r="H252" s="262"/>
      <c r="I252" s="28">
        <f t="shared" ref="I252:L252" si="102">I248</f>
        <v>5.4</v>
      </c>
      <c r="J252" s="29">
        <f t="shared" si="102"/>
        <v>5.4</v>
      </c>
      <c r="K252" s="29">
        <f t="shared" si="102"/>
        <v>5.3</v>
      </c>
      <c r="L252" s="30">
        <f t="shared" si="102"/>
        <v>0</v>
      </c>
      <c r="M252" s="28">
        <f t="shared" ref="M252:R252" si="103">M248</f>
        <v>4.3</v>
      </c>
      <c r="N252" s="29">
        <f t="shared" si="103"/>
        <v>4.3</v>
      </c>
      <c r="O252" s="29">
        <f t="shared" si="103"/>
        <v>4.2</v>
      </c>
      <c r="P252" s="30">
        <f t="shared" si="103"/>
        <v>0</v>
      </c>
      <c r="Q252" s="238">
        <f t="shared" si="103"/>
        <v>4.5</v>
      </c>
      <c r="R252" s="238">
        <f t="shared" si="103"/>
        <v>4.5</v>
      </c>
      <c r="S252" s="353"/>
      <c r="T252" s="353"/>
      <c r="U252" s="353"/>
      <c r="V252" s="353"/>
      <c r="W252" s="353"/>
      <c r="X252" s="354"/>
      <c r="Y252" s="528"/>
    </row>
    <row r="253" spans="1:25" s="5" customFormat="1" ht="33" customHeight="1" thickBot="1">
      <c r="A253" s="256" t="s">
        <v>41</v>
      </c>
      <c r="B253" s="600" t="s">
        <v>19</v>
      </c>
      <c r="C253" s="601"/>
      <c r="D253" s="601"/>
      <c r="E253" s="601"/>
      <c r="F253" s="601"/>
      <c r="G253" s="602"/>
      <c r="H253" s="87"/>
      <c r="I253" s="96">
        <f t="shared" ref="I253:L253" si="104">I252</f>
        <v>5.4</v>
      </c>
      <c r="J253" s="97">
        <f t="shared" si="104"/>
        <v>5.4</v>
      </c>
      <c r="K253" s="97">
        <f t="shared" si="104"/>
        <v>5.3</v>
      </c>
      <c r="L253" s="98">
        <f t="shared" si="104"/>
        <v>0</v>
      </c>
      <c r="M253" s="96">
        <f t="shared" ref="M253:R253" si="105">M252</f>
        <v>4.3</v>
      </c>
      <c r="N253" s="97">
        <f t="shared" si="105"/>
        <v>4.3</v>
      </c>
      <c r="O253" s="97">
        <f t="shared" si="105"/>
        <v>4.2</v>
      </c>
      <c r="P253" s="98">
        <f t="shared" si="105"/>
        <v>0</v>
      </c>
      <c r="Q253" s="105">
        <f t="shared" si="105"/>
        <v>4.5</v>
      </c>
      <c r="R253" s="105">
        <f t="shared" si="105"/>
        <v>4.5</v>
      </c>
      <c r="S253" s="392"/>
      <c r="T253" s="392"/>
      <c r="U253" s="392"/>
      <c r="V253" s="392"/>
      <c r="W253" s="392"/>
      <c r="X253" s="393"/>
      <c r="Y253" s="528"/>
    </row>
    <row r="254" spans="1:25" s="5" customFormat="1" ht="13.5" thickBot="1">
      <c r="A254" s="256" t="s">
        <v>42</v>
      </c>
      <c r="B254" s="571" t="s">
        <v>97</v>
      </c>
      <c r="C254" s="572"/>
      <c r="D254" s="572"/>
      <c r="E254" s="572"/>
      <c r="F254" s="572"/>
      <c r="G254" s="572"/>
      <c r="H254" s="572"/>
      <c r="I254" s="572"/>
      <c r="J254" s="572"/>
      <c r="K254" s="572"/>
      <c r="L254" s="572"/>
      <c r="M254" s="572"/>
      <c r="N254" s="572"/>
      <c r="O254" s="572"/>
      <c r="P254" s="572"/>
      <c r="Q254" s="572"/>
      <c r="R254" s="572"/>
      <c r="S254" s="572"/>
      <c r="T254" s="572"/>
      <c r="U254" s="572"/>
      <c r="V254" s="572"/>
      <c r="W254" s="572"/>
      <c r="X254" s="573"/>
      <c r="Y254" s="528"/>
    </row>
    <row r="255" spans="1:25" s="5" customFormat="1" ht="13.5" thickBot="1">
      <c r="A255" s="256" t="s">
        <v>42</v>
      </c>
      <c r="B255" s="252" t="s">
        <v>38</v>
      </c>
      <c r="C255" s="654" t="s">
        <v>130</v>
      </c>
      <c r="D255" s="654"/>
      <c r="E255" s="654"/>
      <c r="F255" s="654"/>
      <c r="G255" s="654"/>
      <c r="H255" s="359"/>
      <c r="I255" s="359"/>
      <c r="J255" s="359"/>
      <c r="K255" s="359"/>
      <c r="L255" s="359"/>
      <c r="M255" s="359"/>
      <c r="N255" s="359"/>
      <c r="O255" s="359"/>
      <c r="P255" s="359"/>
      <c r="Q255" s="359"/>
      <c r="R255" s="359"/>
      <c r="S255" s="359"/>
      <c r="T255" s="359"/>
      <c r="U255" s="359"/>
      <c r="V255" s="359"/>
      <c r="W255" s="359"/>
      <c r="X255" s="359"/>
      <c r="Y255" s="528"/>
    </row>
    <row r="256" spans="1:25" s="5" customFormat="1" ht="20.25" customHeight="1">
      <c r="A256" s="293" t="s">
        <v>42</v>
      </c>
      <c r="B256" s="295" t="s">
        <v>38</v>
      </c>
      <c r="C256" s="297" t="s">
        <v>38</v>
      </c>
      <c r="D256" s="435" t="s">
        <v>98</v>
      </c>
      <c r="E256" s="364" t="s">
        <v>68</v>
      </c>
      <c r="F256" s="364" t="s">
        <v>135</v>
      </c>
      <c r="G256" s="369" t="s">
        <v>138</v>
      </c>
      <c r="H256" s="51" t="s">
        <v>21</v>
      </c>
      <c r="I256" s="52">
        <f t="shared" ref="I256:L256" si="106">I257+I264</f>
        <v>578.9</v>
      </c>
      <c r="J256" s="53">
        <f t="shared" si="106"/>
        <v>525</v>
      </c>
      <c r="K256" s="53">
        <f t="shared" si="106"/>
        <v>424.9</v>
      </c>
      <c r="L256" s="54">
        <f t="shared" si="106"/>
        <v>53.9</v>
      </c>
      <c r="M256" s="52">
        <f>M257+M264+M263</f>
        <v>573.6</v>
      </c>
      <c r="N256" s="53">
        <f>N257+N264+N263</f>
        <v>534.1</v>
      </c>
      <c r="O256" s="53">
        <f>O257+O264+O263</f>
        <v>435.3</v>
      </c>
      <c r="P256" s="54">
        <f>P257+P264+P263</f>
        <v>39.5</v>
      </c>
      <c r="Q256" s="58">
        <f t="shared" ref="Q256:R256" si="107">Q257</f>
        <v>558</v>
      </c>
      <c r="R256" s="58">
        <f t="shared" si="107"/>
        <v>568</v>
      </c>
      <c r="S256" s="613" t="s">
        <v>234</v>
      </c>
      <c r="T256" s="615" t="s">
        <v>116</v>
      </c>
      <c r="U256" s="615" t="s">
        <v>236</v>
      </c>
      <c r="V256" s="615" t="s">
        <v>236</v>
      </c>
      <c r="W256" s="615" t="s">
        <v>236</v>
      </c>
      <c r="X256" s="615" t="s">
        <v>236</v>
      </c>
      <c r="Y256" s="528"/>
    </row>
    <row r="257" spans="1:25" s="5" customFormat="1" ht="12.75">
      <c r="A257" s="309"/>
      <c r="B257" s="310"/>
      <c r="C257" s="320"/>
      <c r="D257" s="429"/>
      <c r="E257" s="411"/>
      <c r="F257" s="411"/>
      <c r="G257" s="410"/>
      <c r="H257" s="330" t="s">
        <v>39</v>
      </c>
      <c r="I257" s="333">
        <v>556.9</v>
      </c>
      <c r="J257" s="336">
        <v>525</v>
      </c>
      <c r="K257" s="336">
        <v>424.9</v>
      </c>
      <c r="L257" s="339">
        <v>31.9</v>
      </c>
      <c r="M257" s="333">
        <v>572.6</v>
      </c>
      <c r="N257" s="336">
        <v>533.1</v>
      </c>
      <c r="O257" s="336">
        <v>434.3</v>
      </c>
      <c r="P257" s="339">
        <v>39.5</v>
      </c>
      <c r="Q257" s="330">
        <v>558</v>
      </c>
      <c r="R257" s="330">
        <v>568</v>
      </c>
      <c r="S257" s="653"/>
      <c r="T257" s="616"/>
      <c r="U257" s="616"/>
      <c r="V257" s="616"/>
      <c r="W257" s="616"/>
      <c r="X257" s="616"/>
      <c r="Y257" s="528"/>
    </row>
    <row r="258" spans="1:25" s="5" customFormat="1" ht="46.5" customHeight="1">
      <c r="A258" s="309"/>
      <c r="B258" s="310"/>
      <c r="C258" s="320"/>
      <c r="D258" s="429"/>
      <c r="E258" s="411"/>
      <c r="F258" s="411"/>
      <c r="G258" s="410"/>
      <c r="H258" s="331"/>
      <c r="I258" s="334"/>
      <c r="J258" s="337"/>
      <c r="K258" s="337"/>
      <c r="L258" s="340"/>
      <c r="M258" s="334"/>
      <c r="N258" s="337"/>
      <c r="O258" s="337"/>
      <c r="P258" s="340"/>
      <c r="Q258" s="331"/>
      <c r="R258" s="331"/>
      <c r="S258" s="153" t="s">
        <v>117</v>
      </c>
      <c r="T258" s="17" t="s">
        <v>104</v>
      </c>
      <c r="U258" s="157">
        <v>3.5</v>
      </c>
      <c r="V258" s="157">
        <v>3.5</v>
      </c>
      <c r="W258" s="157">
        <v>3.5</v>
      </c>
      <c r="X258" s="158">
        <v>3.5</v>
      </c>
      <c r="Y258" s="528"/>
    </row>
    <row r="259" spans="1:25" s="5" customFormat="1" ht="21.75" customHeight="1">
      <c r="A259" s="309"/>
      <c r="B259" s="310"/>
      <c r="C259" s="320"/>
      <c r="D259" s="429"/>
      <c r="E259" s="411"/>
      <c r="F259" s="411"/>
      <c r="G259" s="410"/>
      <c r="H259" s="331"/>
      <c r="I259" s="334"/>
      <c r="J259" s="337"/>
      <c r="K259" s="337"/>
      <c r="L259" s="340"/>
      <c r="M259" s="334"/>
      <c r="N259" s="337"/>
      <c r="O259" s="337"/>
      <c r="P259" s="340"/>
      <c r="Q259" s="331"/>
      <c r="R259" s="331"/>
      <c r="S259" s="153" t="s">
        <v>118</v>
      </c>
      <c r="T259" s="17" t="s">
        <v>119</v>
      </c>
      <c r="U259" s="17">
        <v>718</v>
      </c>
      <c r="V259" s="17">
        <v>780</v>
      </c>
      <c r="W259" s="17">
        <v>830</v>
      </c>
      <c r="X259" s="18">
        <v>850</v>
      </c>
      <c r="Y259" s="528"/>
    </row>
    <row r="260" spans="1:25" s="5" customFormat="1" ht="33" customHeight="1">
      <c r="A260" s="309"/>
      <c r="B260" s="310"/>
      <c r="C260" s="320"/>
      <c r="D260" s="429"/>
      <c r="E260" s="411"/>
      <c r="F260" s="411"/>
      <c r="G260" s="410"/>
      <c r="H260" s="331"/>
      <c r="I260" s="334"/>
      <c r="J260" s="337"/>
      <c r="K260" s="337"/>
      <c r="L260" s="340"/>
      <c r="M260" s="334"/>
      <c r="N260" s="337"/>
      <c r="O260" s="337"/>
      <c r="P260" s="340"/>
      <c r="Q260" s="331"/>
      <c r="R260" s="331"/>
      <c r="S260" s="153" t="s">
        <v>120</v>
      </c>
      <c r="T260" s="17" t="s">
        <v>116</v>
      </c>
      <c r="U260" s="17">
        <v>20</v>
      </c>
      <c r="V260" s="17">
        <v>20</v>
      </c>
      <c r="W260" s="17">
        <v>20</v>
      </c>
      <c r="X260" s="18">
        <v>20</v>
      </c>
      <c r="Y260" s="528"/>
    </row>
    <row r="261" spans="1:25" s="5" customFormat="1" ht="42.75" customHeight="1">
      <c r="A261" s="309"/>
      <c r="B261" s="310"/>
      <c r="C261" s="320"/>
      <c r="D261" s="429"/>
      <c r="E261" s="411"/>
      <c r="F261" s="411"/>
      <c r="G261" s="410"/>
      <c r="H261" s="331"/>
      <c r="I261" s="334"/>
      <c r="J261" s="337"/>
      <c r="K261" s="337"/>
      <c r="L261" s="340"/>
      <c r="M261" s="334"/>
      <c r="N261" s="337"/>
      <c r="O261" s="337"/>
      <c r="P261" s="340"/>
      <c r="Q261" s="331"/>
      <c r="R261" s="331"/>
      <c r="S261" s="153" t="s">
        <v>122</v>
      </c>
      <c r="T261" s="17" t="s">
        <v>121</v>
      </c>
      <c r="U261" s="17">
        <v>360</v>
      </c>
      <c r="V261" s="17">
        <v>450</v>
      </c>
      <c r="W261" s="17">
        <v>480</v>
      </c>
      <c r="X261" s="18">
        <v>500</v>
      </c>
      <c r="Y261" s="528"/>
    </row>
    <row r="262" spans="1:25" s="5" customFormat="1" ht="42.75" customHeight="1">
      <c r="A262" s="309"/>
      <c r="B262" s="310"/>
      <c r="C262" s="320"/>
      <c r="D262" s="429"/>
      <c r="E262" s="411"/>
      <c r="F262" s="411"/>
      <c r="G262" s="410"/>
      <c r="H262" s="332"/>
      <c r="I262" s="335"/>
      <c r="J262" s="338"/>
      <c r="K262" s="338"/>
      <c r="L262" s="341"/>
      <c r="M262" s="335"/>
      <c r="N262" s="338"/>
      <c r="O262" s="338"/>
      <c r="P262" s="341"/>
      <c r="Q262" s="332"/>
      <c r="R262" s="332"/>
      <c r="S262" s="154" t="s">
        <v>123</v>
      </c>
      <c r="T262" s="273" t="s">
        <v>314</v>
      </c>
      <c r="U262" s="273">
        <v>7.64</v>
      </c>
      <c r="V262" s="273">
        <v>7.64</v>
      </c>
      <c r="W262" s="273">
        <v>7.64</v>
      </c>
      <c r="X262" s="19">
        <v>7.64</v>
      </c>
      <c r="Y262" s="528"/>
    </row>
    <row r="263" spans="1:25" s="5" customFormat="1" ht="19.5" customHeight="1">
      <c r="A263" s="309"/>
      <c r="B263" s="310"/>
      <c r="C263" s="320"/>
      <c r="D263" s="429"/>
      <c r="E263" s="411"/>
      <c r="F263" s="411"/>
      <c r="G263" s="410"/>
      <c r="H263" s="251" t="s">
        <v>113</v>
      </c>
      <c r="I263" s="286"/>
      <c r="J263" s="287"/>
      <c r="K263" s="287"/>
      <c r="L263" s="288"/>
      <c r="M263" s="286">
        <v>1</v>
      </c>
      <c r="N263" s="287">
        <v>1</v>
      </c>
      <c r="O263" s="287">
        <v>1</v>
      </c>
      <c r="P263" s="288">
        <v>0</v>
      </c>
      <c r="Q263" s="251"/>
      <c r="R263" s="251"/>
      <c r="S263" s="154"/>
      <c r="T263" s="273"/>
      <c r="U263" s="273"/>
      <c r="V263" s="273"/>
      <c r="W263" s="273"/>
      <c r="X263" s="19"/>
      <c r="Y263" s="528"/>
    </row>
    <row r="264" spans="1:25" s="5" customFormat="1" ht="21.75" customHeight="1" thickBot="1">
      <c r="A264" s="309"/>
      <c r="B264" s="310"/>
      <c r="C264" s="320"/>
      <c r="D264" s="429"/>
      <c r="E264" s="411"/>
      <c r="F264" s="411"/>
      <c r="G264" s="410"/>
      <c r="H264" s="194" t="s">
        <v>160</v>
      </c>
      <c r="I264" s="188">
        <v>22</v>
      </c>
      <c r="J264" s="186">
        <v>0</v>
      </c>
      <c r="K264" s="186">
        <v>0</v>
      </c>
      <c r="L264" s="187">
        <v>22</v>
      </c>
      <c r="M264" s="188"/>
      <c r="N264" s="186"/>
      <c r="O264" s="186"/>
      <c r="P264" s="187"/>
      <c r="Q264" s="195"/>
      <c r="R264" s="195"/>
      <c r="S264" s="154"/>
      <c r="T264" s="273"/>
      <c r="U264" s="273"/>
      <c r="V264" s="273"/>
      <c r="W264" s="273"/>
      <c r="X264" s="19"/>
      <c r="Y264" s="528"/>
    </row>
    <row r="265" spans="1:25" s="5" customFormat="1" ht="18.75" customHeight="1">
      <c r="A265" s="309"/>
      <c r="B265" s="310"/>
      <c r="C265" s="320"/>
      <c r="D265" s="355" t="s">
        <v>339</v>
      </c>
      <c r="E265" s="411" t="s">
        <v>68</v>
      </c>
      <c r="F265" s="411" t="s">
        <v>135</v>
      </c>
      <c r="G265" s="410" t="s">
        <v>138</v>
      </c>
      <c r="H265" s="216" t="s">
        <v>21</v>
      </c>
      <c r="I265" s="236">
        <f t="shared" ref="I265:R265" si="108">I266</f>
        <v>0</v>
      </c>
      <c r="J265" s="278">
        <f t="shared" si="108"/>
        <v>0</v>
      </c>
      <c r="K265" s="278">
        <f t="shared" si="108"/>
        <v>0</v>
      </c>
      <c r="L265" s="235">
        <f t="shared" si="108"/>
        <v>0</v>
      </c>
      <c r="M265" s="236">
        <f t="shared" si="108"/>
        <v>59</v>
      </c>
      <c r="N265" s="278">
        <f t="shared" si="108"/>
        <v>59</v>
      </c>
      <c r="O265" s="278">
        <f t="shared" si="108"/>
        <v>51</v>
      </c>
      <c r="P265" s="235">
        <f t="shared" si="108"/>
        <v>0</v>
      </c>
      <c r="Q265" s="71">
        <f t="shared" si="108"/>
        <v>0</v>
      </c>
      <c r="R265" s="71">
        <f t="shared" si="108"/>
        <v>0</v>
      </c>
      <c r="S265" s="613"/>
      <c r="T265" s="615"/>
      <c r="U265" s="615"/>
      <c r="V265" s="615"/>
      <c r="W265" s="615"/>
      <c r="X265" s="545"/>
      <c r="Y265" s="528"/>
    </row>
    <row r="266" spans="1:25" s="5" customFormat="1" ht="15" hidden="1" customHeight="1">
      <c r="A266" s="309"/>
      <c r="B266" s="310"/>
      <c r="C266" s="320"/>
      <c r="D266" s="355"/>
      <c r="E266" s="411"/>
      <c r="F266" s="411"/>
      <c r="G266" s="410"/>
      <c r="H266" s="307" t="s">
        <v>113</v>
      </c>
      <c r="I266" s="333"/>
      <c r="J266" s="336"/>
      <c r="K266" s="336"/>
      <c r="L266" s="339"/>
      <c r="M266" s="333">
        <v>59</v>
      </c>
      <c r="N266" s="336">
        <v>59</v>
      </c>
      <c r="O266" s="336">
        <v>51</v>
      </c>
      <c r="P266" s="339">
        <v>0</v>
      </c>
      <c r="Q266" s="330"/>
      <c r="R266" s="330"/>
      <c r="S266" s="614"/>
      <c r="T266" s="618"/>
      <c r="U266" s="618"/>
      <c r="V266" s="618"/>
      <c r="W266" s="618"/>
      <c r="X266" s="652"/>
      <c r="Y266" s="528"/>
    </row>
    <row r="267" spans="1:25" s="5" customFormat="1" ht="7.5" hidden="1" customHeight="1">
      <c r="A267" s="309"/>
      <c r="B267" s="310"/>
      <c r="C267" s="320"/>
      <c r="D267" s="355"/>
      <c r="E267" s="411"/>
      <c r="F267" s="411"/>
      <c r="G267" s="410"/>
      <c r="H267" s="331"/>
      <c r="I267" s="334"/>
      <c r="J267" s="337"/>
      <c r="K267" s="337"/>
      <c r="L267" s="340"/>
      <c r="M267" s="334"/>
      <c r="N267" s="337"/>
      <c r="O267" s="337"/>
      <c r="P267" s="340"/>
      <c r="Q267" s="331"/>
      <c r="R267" s="331"/>
      <c r="S267" s="155"/>
      <c r="T267" s="258"/>
      <c r="U267" s="131"/>
      <c r="V267" s="131"/>
      <c r="W267" s="131"/>
      <c r="X267" s="127"/>
      <c r="Y267" s="528"/>
    </row>
    <row r="268" spans="1:25" s="5" customFormat="1" ht="0.75" customHeight="1">
      <c r="A268" s="309"/>
      <c r="B268" s="310"/>
      <c r="C268" s="320"/>
      <c r="D268" s="355"/>
      <c r="E268" s="411"/>
      <c r="F268" s="411"/>
      <c r="G268" s="410"/>
      <c r="H268" s="331"/>
      <c r="I268" s="334"/>
      <c r="J268" s="337"/>
      <c r="K268" s="337"/>
      <c r="L268" s="340"/>
      <c r="M268" s="334"/>
      <c r="N268" s="337"/>
      <c r="O268" s="337"/>
      <c r="P268" s="340"/>
      <c r="Q268" s="331"/>
      <c r="R268" s="331"/>
      <c r="S268" s="155"/>
      <c r="T268" s="258"/>
      <c r="U268" s="258"/>
      <c r="V268" s="258"/>
      <c r="W268" s="258"/>
      <c r="X268" s="257"/>
      <c r="Y268" s="528"/>
    </row>
    <row r="269" spans="1:25" s="5" customFormat="1" ht="32.25" customHeight="1">
      <c r="A269" s="309"/>
      <c r="B269" s="310"/>
      <c r="C269" s="320"/>
      <c r="D269" s="355"/>
      <c r="E269" s="411"/>
      <c r="F269" s="411"/>
      <c r="G269" s="410"/>
      <c r="H269" s="331"/>
      <c r="I269" s="334"/>
      <c r="J269" s="337"/>
      <c r="K269" s="337"/>
      <c r="L269" s="340"/>
      <c r="M269" s="334"/>
      <c r="N269" s="337"/>
      <c r="O269" s="337"/>
      <c r="P269" s="340"/>
      <c r="Q269" s="331"/>
      <c r="R269" s="331"/>
      <c r="S269" s="154" t="s">
        <v>338</v>
      </c>
      <c r="T269" s="273" t="s">
        <v>105</v>
      </c>
      <c r="U269" s="273"/>
      <c r="V269" s="273">
        <v>5</v>
      </c>
      <c r="W269" s="273">
        <v>6</v>
      </c>
      <c r="X269" s="19">
        <v>6</v>
      </c>
      <c r="Y269" s="528"/>
    </row>
    <row r="270" spans="1:25" s="5" customFormat="1" ht="2.25" customHeight="1">
      <c r="A270" s="309"/>
      <c r="B270" s="310"/>
      <c r="C270" s="320"/>
      <c r="D270" s="355"/>
      <c r="E270" s="411"/>
      <c r="F270" s="411"/>
      <c r="G270" s="410"/>
      <c r="H270" s="331"/>
      <c r="I270" s="334"/>
      <c r="J270" s="337"/>
      <c r="K270" s="337"/>
      <c r="L270" s="340"/>
      <c r="M270" s="334"/>
      <c r="N270" s="337"/>
      <c r="O270" s="337"/>
      <c r="P270" s="340"/>
      <c r="Q270" s="331"/>
      <c r="R270" s="331"/>
      <c r="S270" s="155"/>
      <c r="T270" s="258"/>
      <c r="U270" s="258"/>
      <c r="V270" s="258"/>
      <c r="W270" s="258"/>
      <c r="X270" s="257"/>
      <c r="Y270" s="528"/>
    </row>
    <row r="271" spans="1:25" s="5" customFormat="1" ht="3" customHeight="1" thickBot="1">
      <c r="A271" s="309"/>
      <c r="B271" s="310"/>
      <c r="C271" s="298"/>
      <c r="D271" s="356"/>
      <c r="E271" s="323"/>
      <c r="F271" s="323"/>
      <c r="G271" s="370"/>
      <c r="H271" s="308"/>
      <c r="I271" s="444"/>
      <c r="J271" s="440"/>
      <c r="K271" s="440"/>
      <c r="L271" s="454"/>
      <c r="M271" s="444"/>
      <c r="N271" s="440"/>
      <c r="O271" s="440"/>
      <c r="P271" s="454"/>
      <c r="Q271" s="308"/>
      <c r="R271" s="308"/>
      <c r="S271" s="156"/>
      <c r="T271" s="250"/>
      <c r="U271" s="250"/>
      <c r="V271" s="250"/>
      <c r="W271" s="250"/>
      <c r="X271" s="128"/>
      <c r="Y271" s="528"/>
    </row>
    <row r="272" spans="1:25" s="5" customFormat="1" ht="22.5" customHeight="1">
      <c r="A272" s="293" t="s">
        <v>42</v>
      </c>
      <c r="B272" s="295" t="s">
        <v>38</v>
      </c>
      <c r="C272" s="297" t="s">
        <v>40</v>
      </c>
      <c r="D272" s="587" t="s">
        <v>99</v>
      </c>
      <c r="E272" s="364" t="s">
        <v>68</v>
      </c>
      <c r="F272" s="364" t="s">
        <v>136</v>
      </c>
      <c r="G272" s="369" t="s">
        <v>139</v>
      </c>
      <c r="H272" s="132" t="s">
        <v>21</v>
      </c>
      <c r="I272" s="236">
        <f t="shared" ref="I272:P272" si="109">I273+I279</f>
        <v>330.09999999999997</v>
      </c>
      <c r="J272" s="278">
        <f t="shared" si="109"/>
        <v>318.89999999999998</v>
      </c>
      <c r="K272" s="278">
        <f t="shared" si="109"/>
        <v>246.3</v>
      </c>
      <c r="L272" s="235">
        <f t="shared" si="109"/>
        <v>11.2</v>
      </c>
      <c r="M272" s="236">
        <f t="shared" si="109"/>
        <v>364.6</v>
      </c>
      <c r="N272" s="278">
        <f t="shared" si="109"/>
        <v>360.6</v>
      </c>
      <c r="O272" s="278">
        <f t="shared" si="109"/>
        <v>300</v>
      </c>
      <c r="P272" s="235">
        <f t="shared" si="109"/>
        <v>4</v>
      </c>
      <c r="Q272" s="71">
        <f t="shared" ref="Q272:R272" si="110">Q273</f>
        <v>384.4</v>
      </c>
      <c r="R272" s="108">
        <f t="shared" si="110"/>
        <v>398.1</v>
      </c>
      <c r="S272" s="492" t="s">
        <v>234</v>
      </c>
      <c r="T272" s="656" t="s">
        <v>105</v>
      </c>
      <c r="U272" s="656" t="s">
        <v>235</v>
      </c>
      <c r="V272" s="656" t="s">
        <v>235</v>
      </c>
      <c r="W272" s="656" t="s">
        <v>235</v>
      </c>
      <c r="X272" s="656" t="s">
        <v>235</v>
      </c>
      <c r="Y272" s="528"/>
    </row>
    <row r="273" spans="1:25" s="5" customFormat="1" ht="25.5" customHeight="1">
      <c r="A273" s="309"/>
      <c r="B273" s="310"/>
      <c r="C273" s="320"/>
      <c r="D273" s="588"/>
      <c r="E273" s="411"/>
      <c r="F273" s="411"/>
      <c r="G273" s="410"/>
      <c r="H273" s="438" t="s">
        <v>39</v>
      </c>
      <c r="I273" s="333">
        <v>318.89999999999998</v>
      </c>
      <c r="J273" s="336">
        <v>318.89999999999998</v>
      </c>
      <c r="K273" s="336">
        <v>246.3</v>
      </c>
      <c r="L273" s="339">
        <v>0</v>
      </c>
      <c r="M273" s="333">
        <v>364.6</v>
      </c>
      <c r="N273" s="336">
        <v>360.6</v>
      </c>
      <c r="O273" s="336">
        <v>300</v>
      </c>
      <c r="P273" s="339">
        <v>4</v>
      </c>
      <c r="Q273" s="330">
        <v>384.4</v>
      </c>
      <c r="R273" s="330">
        <v>398.1</v>
      </c>
      <c r="S273" s="655"/>
      <c r="T273" s="657"/>
      <c r="U273" s="657"/>
      <c r="V273" s="657"/>
      <c r="W273" s="657"/>
      <c r="X273" s="657"/>
      <c r="Y273" s="528"/>
    </row>
    <row r="274" spans="1:25" s="5" customFormat="1" ht="60.75" customHeight="1">
      <c r="A274" s="309"/>
      <c r="B274" s="310"/>
      <c r="C274" s="320"/>
      <c r="D274" s="588"/>
      <c r="E274" s="411"/>
      <c r="F274" s="411"/>
      <c r="G274" s="410"/>
      <c r="H274" s="439"/>
      <c r="I274" s="334"/>
      <c r="J274" s="337"/>
      <c r="K274" s="337"/>
      <c r="L274" s="340"/>
      <c r="M274" s="334"/>
      <c r="N274" s="337"/>
      <c r="O274" s="337"/>
      <c r="P274" s="340"/>
      <c r="Q274" s="331"/>
      <c r="R274" s="331"/>
      <c r="S274" s="106" t="s">
        <v>117</v>
      </c>
      <c r="T274" s="109" t="s">
        <v>104</v>
      </c>
      <c r="U274" s="267">
        <v>4</v>
      </c>
      <c r="V274" s="267">
        <v>4</v>
      </c>
      <c r="W274" s="267">
        <v>4</v>
      </c>
      <c r="X274" s="107">
        <v>4</v>
      </c>
      <c r="Y274" s="528"/>
    </row>
    <row r="275" spans="1:25" s="5" customFormat="1" ht="42" customHeight="1">
      <c r="A275" s="309"/>
      <c r="B275" s="310"/>
      <c r="C275" s="320"/>
      <c r="D275" s="588"/>
      <c r="E275" s="411"/>
      <c r="F275" s="411"/>
      <c r="G275" s="410"/>
      <c r="H275" s="439"/>
      <c r="I275" s="334"/>
      <c r="J275" s="337"/>
      <c r="K275" s="337"/>
      <c r="L275" s="340"/>
      <c r="M275" s="334"/>
      <c r="N275" s="337"/>
      <c r="O275" s="337"/>
      <c r="P275" s="340"/>
      <c r="Q275" s="331"/>
      <c r="R275" s="331"/>
      <c r="S275" s="106" t="s">
        <v>118</v>
      </c>
      <c r="T275" s="110" t="s">
        <v>119</v>
      </c>
      <c r="U275" s="17">
        <v>650</v>
      </c>
      <c r="V275" s="17">
        <v>750</v>
      </c>
      <c r="W275" s="17">
        <v>770</v>
      </c>
      <c r="X275" s="18">
        <v>780</v>
      </c>
      <c r="Y275" s="528"/>
    </row>
    <row r="276" spans="1:25" s="5" customFormat="1" ht="38.25" customHeight="1">
      <c r="A276" s="309"/>
      <c r="B276" s="310"/>
      <c r="C276" s="320"/>
      <c r="D276" s="588"/>
      <c r="E276" s="411"/>
      <c r="F276" s="411"/>
      <c r="G276" s="410"/>
      <c r="H276" s="439"/>
      <c r="I276" s="334"/>
      <c r="J276" s="337"/>
      <c r="K276" s="337"/>
      <c r="L276" s="340"/>
      <c r="M276" s="334"/>
      <c r="N276" s="337"/>
      <c r="O276" s="337"/>
      <c r="P276" s="340"/>
      <c r="Q276" s="331"/>
      <c r="R276" s="331"/>
      <c r="S276" s="106" t="s">
        <v>124</v>
      </c>
      <c r="T276" s="110" t="s">
        <v>105</v>
      </c>
      <c r="U276" s="17">
        <v>11</v>
      </c>
      <c r="V276" s="17">
        <v>11</v>
      </c>
      <c r="W276" s="17">
        <v>11</v>
      </c>
      <c r="X276" s="18">
        <v>11</v>
      </c>
      <c r="Y276" s="528"/>
    </row>
    <row r="277" spans="1:25" s="5" customFormat="1" ht="36">
      <c r="A277" s="309"/>
      <c r="B277" s="310"/>
      <c r="C277" s="320"/>
      <c r="D277" s="588"/>
      <c r="E277" s="411"/>
      <c r="F277" s="411"/>
      <c r="G277" s="410"/>
      <c r="H277" s="439"/>
      <c r="I277" s="334"/>
      <c r="J277" s="337"/>
      <c r="K277" s="337"/>
      <c r="L277" s="340"/>
      <c r="M277" s="334"/>
      <c r="N277" s="337"/>
      <c r="O277" s="337"/>
      <c r="P277" s="340"/>
      <c r="Q277" s="331"/>
      <c r="R277" s="331"/>
      <c r="S277" s="106" t="s">
        <v>122</v>
      </c>
      <c r="T277" s="110" t="s">
        <v>121</v>
      </c>
      <c r="U277" s="16">
        <v>375</v>
      </c>
      <c r="V277" s="16">
        <v>390</v>
      </c>
      <c r="W277" s="16">
        <v>400</v>
      </c>
      <c r="X277" s="38">
        <v>410</v>
      </c>
      <c r="Y277" s="528"/>
    </row>
    <row r="278" spans="1:25" s="5" customFormat="1" ht="48.75" thickBot="1">
      <c r="A278" s="309"/>
      <c r="B278" s="310"/>
      <c r="C278" s="320"/>
      <c r="D278" s="588"/>
      <c r="E278" s="411"/>
      <c r="F278" s="411"/>
      <c r="G278" s="410"/>
      <c r="H278" s="439"/>
      <c r="I278" s="334"/>
      <c r="J278" s="337"/>
      <c r="K278" s="337"/>
      <c r="L278" s="340"/>
      <c r="M278" s="334"/>
      <c r="N278" s="337"/>
      <c r="O278" s="337"/>
      <c r="P278" s="340"/>
      <c r="Q278" s="331"/>
      <c r="R278" s="331"/>
      <c r="S278" s="189" t="s">
        <v>123</v>
      </c>
      <c r="T278" s="190" t="s">
        <v>313</v>
      </c>
      <c r="U278" s="276">
        <v>7.85</v>
      </c>
      <c r="V278" s="276">
        <v>7.85</v>
      </c>
      <c r="W278" s="276">
        <v>7.85</v>
      </c>
      <c r="X278" s="38">
        <v>7.85</v>
      </c>
      <c r="Y278" s="528"/>
    </row>
    <row r="279" spans="1:25" s="5" customFormat="1" ht="30" customHeight="1" thickBot="1">
      <c r="A279" s="309"/>
      <c r="B279" s="310"/>
      <c r="C279" s="320"/>
      <c r="D279" s="588"/>
      <c r="E279" s="411"/>
      <c r="F279" s="411"/>
      <c r="G279" s="410"/>
      <c r="H279" s="193" t="s">
        <v>160</v>
      </c>
      <c r="I279" s="203">
        <v>11.2</v>
      </c>
      <c r="J279" s="204">
        <v>0</v>
      </c>
      <c r="K279" s="204">
        <v>0</v>
      </c>
      <c r="L279" s="205">
        <v>11.2</v>
      </c>
      <c r="M279" s="203"/>
      <c r="N279" s="204"/>
      <c r="O279" s="204"/>
      <c r="P279" s="205"/>
      <c r="Q279" s="192"/>
      <c r="R279" s="191"/>
      <c r="S279" s="154"/>
      <c r="T279" s="273"/>
      <c r="U279" s="273"/>
      <c r="V279" s="273"/>
      <c r="W279" s="273"/>
      <c r="X279" s="19"/>
      <c r="Y279" s="528"/>
    </row>
    <row r="280" spans="1:25" s="5" customFormat="1" ht="16.5" customHeight="1">
      <c r="A280" s="309"/>
      <c r="B280" s="310"/>
      <c r="C280" s="320"/>
      <c r="D280" s="355" t="s">
        <v>339</v>
      </c>
      <c r="E280" s="388" t="s">
        <v>68</v>
      </c>
      <c r="F280" s="388" t="s">
        <v>136</v>
      </c>
      <c r="G280" s="436" t="s">
        <v>139</v>
      </c>
      <c r="H280" s="280" t="s">
        <v>21</v>
      </c>
      <c r="I280" s="236">
        <f t="shared" ref="I280:R280" si="111">I281</f>
        <v>0</v>
      </c>
      <c r="J280" s="278">
        <f t="shared" si="111"/>
        <v>0</v>
      </c>
      <c r="K280" s="278">
        <f t="shared" si="111"/>
        <v>0</v>
      </c>
      <c r="L280" s="235">
        <f t="shared" si="111"/>
        <v>0</v>
      </c>
      <c r="M280" s="236">
        <f t="shared" si="111"/>
        <v>49.9</v>
      </c>
      <c r="N280" s="278">
        <f t="shared" si="111"/>
        <v>49.9</v>
      </c>
      <c r="O280" s="278">
        <f t="shared" si="111"/>
        <v>43</v>
      </c>
      <c r="P280" s="235">
        <f t="shared" si="111"/>
        <v>0</v>
      </c>
      <c r="Q280" s="71">
        <f t="shared" si="111"/>
        <v>0</v>
      </c>
      <c r="R280" s="71">
        <f t="shared" si="111"/>
        <v>0</v>
      </c>
      <c r="S280" s="617"/>
      <c r="T280" s="615"/>
      <c r="U280" s="615"/>
      <c r="V280" s="615"/>
      <c r="W280" s="615"/>
      <c r="X280" s="545"/>
      <c r="Y280" s="528"/>
    </row>
    <row r="281" spans="1:25" s="5" customFormat="1" ht="7.5" customHeight="1">
      <c r="A281" s="309"/>
      <c r="B281" s="310"/>
      <c r="C281" s="320"/>
      <c r="D281" s="355"/>
      <c r="E281" s="388"/>
      <c r="F281" s="388"/>
      <c r="G281" s="436"/>
      <c r="H281" s="330" t="s">
        <v>113</v>
      </c>
      <c r="I281" s="333"/>
      <c r="J281" s="336"/>
      <c r="K281" s="336"/>
      <c r="L281" s="339"/>
      <c r="M281" s="333">
        <v>49.9</v>
      </c>
      <c r="N281" s="336">
        <v>49.9</v>
      </c>
      <c r="O281" s="336">
        <v>43</v>
      </c>
      <c r="P281" s="339">
        <v>0</v>
      </c>
      <c r="Q281" s="330"/>
      <c r="R281" s="330"/>
      <c r="S281" s="492"/>
      <c r="T281" s="618"/>
      <c r="U281" s="618"/>
      <c r="V281" s="618"/>
      <c r="W281" s="618"/>
      <c r="X281" s="652"/>
      <c r="Y281" s="528"/>
    </row>
    <row r="282" spans="1:25" s="5" customFormat="1" ht="0.75" customHeight="1">
      <c r="A282" s="309"/>
      <c r="B282" s="310"/>
      <c r="C282" s="320"/>
      <c r="D282" s="355"/>
      <c r="E282" s="388"/>
      <c r="F282" s="388"/>
      <c r="G282" s="436"/>
      <c r="H282" s="331"/>
      <c r="I282" s="334"/>
      <c r="J282" s="337"/>
      <c r="K282" s="337"/>
      <c r="L282" s="340"/>
      <c r="M282" s="334"/>
      <c r="N282" s="337"/>
      <c r="O282" s="337"/>
      <c r="P282" s="340"/>
      <c r="Q282" s="331"/>
      <c r="R282" s="331"/>
      <c r="S282" s="129"/>
      <c r="T282" s="258"/>
      <c r="U282" s="131"/>
      <c r="V282" s="131"/>
      <c r="W282" s="131"/>
      <c r="X282" s="127"/>
      <c r="Y282" s="528"/>
    </row>
    <row r="283" spans="1:25" s="5" customFormat="1" ht="15.75" hidden="1" customHeight="1">
      <c r="A283" s="309"/>
      <c r="B283" s="310"/>
      <c r="C283" s="320"/>
      <c r="D283" s="355"/>
      <c r="E283" s="388"/>
      <c r="F283" s="388"/>
      <c r="G283" s="436"/>
      <c r="H283" s="331"/>
      <c r="I283" s="334"/>
      <c r="J283" s="337"/>
      <c r="K283" s="337"/>
      <c r="L283" s="340"/>
      <c r="M283" s="334"/>
      <c r="N283" s="337"/>
      <c r="O283" s="337"/>
      <c r="P283" s="340"/>
      <c r="Q283" s="331"/>
      <c r="R283" s="331"/>
      <c r="S283" s="129"/>
      <c r="T283" s="258"/>
      <c r="U283" s="258"/>
      <c r="V283" s="258"/>
      <c r="W283" s="258"/>
      <c r="X283" s="257"/>
      <c r="Y283" s="528"/>
    </row>
    <row r="284" spans="1:25" s="5" customFormat="1" ht="16.5" hidden="1" customHeight="1" thickBot="1">
      <c r="A284" s="309"/>
      <c r="B284" s="310"/>
      <c r="C284" s="320"/>
      <c r="D284" s="355"/>
      <c r="E284" s="388"/>
      <c r="F284" s="388"/>
      <c r="G284" s="436"/>
      <c r="H284" s="331"/>
      <c r="I284" s="334"/>
      <c r="J284" s="337"/>
      <c r="K284" s="337"/>
      <c r="L284" s="340"/>
      <c r="M284" s="334"/>
      <c r="N284" s="337"/>
      <c r="O284" s="337"/>
      <c r="P284" s="340"/>
      <c r="Q284" s="331"/>
      <c r="R284" s="331"/>
      <c r="S284" s="130"/>
      <c r="T284" s="258"/>
      <c r="U284" s="258"/>
      <c r="V284" s="258"/>
      <c r="W284" s="258"/>
      <c r="X284" s="257"/>
      <c r="Y284" s="528"/>
    </row>
    <row r="285" spans="1:25" s="5" customFormat="1" ht="29.25" customHeight="1">
      <c r="A285" s="309"/>
      <c r="B285" s="310"/>
      <c r="C285" s="320"/>
      <c r="D285" s="355"/>
      <c r="E285" s="388"/>
      <c r="F285" s="388"/>
      <c r="G285" s="436"/>
      <c r="H285" s="331"/>
      <c r="I285" s="334"/>
      <c r="J285" s="337"/>
      <c r="K285" s="337"/>
      <c r="L285" s="340"/>
      <c r="M285" s="334"/>
      <c r="N285" s="337"/>
      <c r="O285" s="337"/>
      <c r="P285" s="340"/>
      <c r="Q285" s="331"/>
      <c r="R285" s="331"/>
      <c r="S285" s="154" t="s">
        <v>338</v>
      </c>
      <c r="T285" s="273" t="s">
        <v>105</v>
      </c>
      <c r="U285" s="273"/>
      <c r="V285" s="273">
        <v>6</v>
      </c>
      <c r="W285" s="273">
        <v>6</v>
      </c>
      <c r="X285" s="19">
        <v>7</v>
      </c>
      <c r="Y285" s="528"/>
    </row>
    <row r="286" spans="1:25" s="5" customFormat="1" ht="4.5" customHeight="1" thickBot="1">
      <c r="A286" s="294"/>
      <c r="B286" s="296"/>
      <c r="C286" s="298"/>
      <c r="D286" s="356"/>
      <c r="E286" s="302"/>
      <c r="F286" s="302"/>
      <c r="G286" s="304"/>
      <c r="H286" s="308"/>
      <c r="I286" s="444"/>
      <c r="J286" s="440"/>
      <c r="K286" s="440"/>
      <c r="L286" s="454"/>
      <c r="M286" s="444"/>
      <c r="N286" s="440"/>
      <c r="O286" s="440"/>
      <c r="P286" s="454"/>
      <c r="Q286" s="308"/>
      <c r="R286" s="308"/>
      <c r="S286" s="130"/>
      <c r="T286" s="250"/>
      <c r="U286" s="250"/>
      <c r="V286" s="250"/>
      <c r="W286" s="250"/>
      <c r="X286" s="128"/>
      <c r="Y286" s="528"/>
    </row>
    <row r="287" spans="1:25" s="5" customFormat="1" ht="14.25" customHeight="1" thickBot="1">
      <c r="A287" s="256" t="s">
        <v>42</v>
      </c>
      <c r="B287" s="252" t="s">
        <v>38</v>
      </c>
      <c r="C287" s="365" t="s">
        <v>18</v>
      </c>
      <c r="D287" s="366"/>
      <c r="E287" s="366"/>
      <c r="F287" s="366"/>
      <c r="G287" s="458"/>
      <c r="H287" s="262"/>
      <c r="I287" s="28">
        <f>I265+I280+I272+I256</f>
        <v>909</v>
      </c>
      <c r="J287" s="29">
        <f t="shared" ref="J287:L287" si="112">J265+J280+J272+J256</f>
        <v>843.9</v>
      </c>
      <c r="K287" s="29">
        <f t="shared" si="112"/>
        <v>671.2</v>
      </c>
      <c r="L287" s="30">
        <f t="shared" si="112"/>
        <v>65.099999999999994</v>
      </c>
      <c r="M287" s="28">
        <f>M265+M280+M272+M256</f>
        <v>1047.0999999999999</v>
      </c>
      <c r="N287" s="29">
        <f t="shared" ref="N287:R287" si="113">N265+N280+N272+N256</f>
        <v>1003.6</v>
      </c>
      <c r="O287" s="29">
        <f t="shared" si="113"/>
        <v>829.3</v>
      </c>
      <c r="P287" s="30">
        <f t="shared" si="113"/>
        <v>43.5</v>
      </c>
      <c r="Q287" s="28">
        <f t="shared" si="113"/>
        <v>942.4</v>
      </c>
      <c r="R287" s="28">
        <f t="shared" si="113"/>
        <v>966.1</v>
      </c>
      <c r="S287" s="619"/>
      <c r="T287" s="620"/>
      <c r="U287" s="620"/>
      <c r="V287" s="620"/>
      <c r="W287" s="620"/>
      <c r="X287" s="621"/>
      <c r="Y287" s="528"/>
    </row>
    <row r="288" spans="1:25" s="5" customFormat="1" ht="12" customHeight="1" thickBot="1">
      <c r="A288" s="256" t="s">
        <v>42</v>
      </c>
      <c r="B288" s="252" t="s">
        <v>40</v>
      </c>
      <c r="C288" s="359" t="s">
        <v>251</v>
      </c>
      <c r="D288" s="359"/>
      <c r="E288" s="359"/>
      <c r="F288" s="359"/>
      <c r="G288" s="359"/>
      <c r="H288" s="359"/>
      <c r="I288" s="359"/>
      <c r="J288" s="359"/>
      <c r="K288" s="359"/>
      <c r="L288" s="359"/>
      <c r="M288" s="359"/>
      <c r="N288" s="359"/>
      <c r="O288" s="359"/>
      <c r="P288" s="359"/>
      <c r="Q288" s="359"/>
      <c r="R288" s="359"/>
      <c r="S288" s="359"/>
      <c r="T288" s="359"/>
      <c r="U288" s="359"/>
      <c r="V288" s="359"/>
      <c r="W288" s="359"/>
      <c r="X288" s="359"/>
      <c r="Y288" s="528"/>
    </row>
    <row r="289" spans="1:25" s="5" customFormat="1" ht="15.75" customHeight="1">
      <c r="A289" s="293" t="s">
        <v>42</v>
      </c>
      <c r="B289" s="310" t="s">
        <v>40</v>
      </c>
      <c r="C289" s="297" t="s">
        <v>38</v>
      </c>
      <c r="D289" s="603" t="s">
        <v>237</v>
      </c>
      <c r="E289" s="301" t="s">
        <v>68</v>
      </c>
      <c r="F289" s="301" t="s">
        <v>135</v>
      </c>
      <c r="G289" s="303" t="s">
        <v>138</v>
      </c>
      <c r="H289" s="280" t="s">
        <v>21</v>
      </c>
      <c r="I289" s="236">
        <f t="shared" ref="I289:R291" si="114">I290</f>
        <v>2</v>
      </c>
      <c r="J289" s="278">
        <f t="shared" si="114"/>
        <v>2</v>
      </c>
      <c r="K289" s="278">
        <f t="shared" si="114"/>
        <v>0</v>
      </c>
      <c r="L289" s="235">
        <f t="shared" si="114"/>
        <v>0</v>
      </c>
      <c r="M289" s="236">
        <f t="shared" si="114"/>
        <v>3.5</v>
      </c>
      <c r="N289" s="278">
        <f t="shared" si="114"/>
        <v>3.5</v>
      </c>
      <c r="O289" s="278">
        <f t="shared" si="114"/>
        <v>0</v>
      </c>
      <c r="P289" s="235">
        <f t="shared" si="114"/>
        <v>0</v>
      </c>
      <c r="Q289" s="71">
        <f t="shared" si="114"/>
        <v>8</v>
      </c>
      <c r="R289" s="71">
        <f t="shared" si="114"/>
        <v>8</v>
      </c>
      <c r="S289" s="617" t="s">
        <v>239</v>
      </c>
      <c r="T289" s="615" t="s">
        <v>104</v>
      </c>
      <c r="U289" s="615">
        <v>3</v>
      </c>
      <c r="V289" s="615">
        <v>15</v>
      </c>
      <c r="W289" s="615">
        <v>16</v>
      </c>
      <c r="X289" s="615">
        <v>18</v>
      </c>
      <c r="Y289" s="528"/>
    </row>
    <row r="290" spans="1:25" s="5" customFormat="1" ht="16.5" customHeight="1">
      <c r="A290" s="309"/>
      <c r="B290" s="310"/>
      <c r="C290" s="452"/>
      <c r="D290" s="586"/>
      <c r="E290" s="388"/>
      <c r="F290" s="388"/>
      <c r="G290" s="436"/>
      <c r="H290" s="194" t="s">
        <v>39</v>
      </c>
      <c r="I290" s="65">
        <v>2</v>
      </c>
      <c r="J290" s="66">
        <v>2</v>
      </c>
      <c r="K290" s="66">
        <v>0</v>
      </c>
      <c r="L290" s="67">
        <v>0</v>
      </c>
      <c r="M290" s="65">
        <v>3.5</v>
      </c>
      <c r="N290" s="66">
        <v>3.5</v>
      </c>
      <c r="O290" s="66">
        <v>0</v>
      </c>
      <c r="P290" s="67">
        <v>0</v>
      </c>
      <c r="Q290" s="194">
        <v>8</v>
      </c>
      <c r="R290" s="194">
        <v>8</v>
      </c>
      <c r="S290" s="655"/>
      <c r="T290" s="616"/>
      <c r="U290" s="616"/>
      <c r="V290" s="616"/>
      <c r="W290" s="616"/>
      <c r="X290" s="616"/>
      <c r="Y290" s="528"/>
    </row>
    <row r="291" spans="1:25" s="5" customFormat="1" ht="15.75" customHeight="1">
      <c r="A291" s="309"/>
      <c r="B291" s="310"/>
      <c r="C291" s="451" t="s">
        <v>40</v>
      </c>
      <c r="D291" s="585" t="s">
        <v>238</v>
      </c>
      <c r="E291" s="388"/>
      <c r="F291" s="388"/>
      <c r="G291" s="436"/>
      <c r="H291" s="280" t="s">
        <v>21</v>
      </c>
      <c r="I291" s="236">
        <f t="shared" si="114"/>
        <v>8</v>
      </c>
      <c r="J291" s="278">
        <f t="shared" si="114"/>
        <v>8</v>
      </c>
      <c r="K291" s="278">
        <f t="shared" si="114"/>
        <v>0</v>
      </c>
      <c r="L291" s="235">
        <f t="shared" si="114"/>
        <v>0</v>
      </c>
      <c r="M291" s="236">
        <f t="shared" si="114"/>
        <v>0</v>
      </c>
      <c r="N291" s="278">
        <f t="shared" si="114"/>
        <v>0</v>
      </c>
      <c r="O291" s="278">
        <f t="shared" si="114"/>
        <v>0</v>
      </c>
      <c r="P291" s="235">
        <f t="shared" si="114"/>
        <v>0</v>
      </c>
      <c r="Q291" s="71">
        <f t="shared" si="114"/>
        <v>0</v>
      </c>
      <c r="R291" s="71">
        <f t="shared" si="114"/>
        <v>0</v>
      </c>
      <c r="S291" s="491" t="s">
        <v>240</v>
      </c>
      <c r="T291" s="596" t="s">
        <v>104</v>
      </c>
      <c r="U291" s="594">
        <v>3</v>
      </c>
      <c r="V291" s="594"/>
      <c r="W291" s="594"/>
      <c r="X291" s="594"/>
      <c r="Y291" s="528"/>
    </row>
    <row r="292" spans="1:25" s="5" customFormat="1" ht="18" customHeight="1" thickBot="1">
      <c r="A292" s="309"/>
      <c r="B292" s="310"/>
      <c r="C292" s="452"/>
      <c r="D292" s="586"/>
      <c r="E292" s="388"/>
      <c r="F292" s="388"/>
      <c r="G292" s="436"/>
      <c r="H292" s="194" t="s">
        <v>39</v>
      </c>
      <c r="I292" s="65">
        <v>8</v>
      </c>
      <c r="J292" s="66">
        <v>8</v>
      </c>
      <c r="K292" s="66">
        <v>0</v>
      </c>
      <c r="L292" s="67">
        <v>0</v>
      </c>
      <c r="M292" s="65"/>
      <c r="N292" s="66"/>
      <c r="O292" s="66"/>
      <c r="P292" s="67"/>
      <c r="Q292" s="194"/>
      <c r="R292" s="194"/>
      <c r="S292" s="493"/>
      <c r="T292" s="597"/>
      <c r="U292" s="595"/>
      <c r="V292" s="595"/>
      <c r="W292" s="595"/>
      <c r="X292" s="595"/>
      <c r="Y292" s="528"/>
    </row>
    <row r="293" spans="1:25" s="5" customFormat="1" ht="13.5" thickBot="1">
      <c r="A293" s="256" t="s">
        <v>42</v>
      </c>
      <c r="B293" s="252" t="s">
        <v>40</v>
      </c>
      <c r="C293" s="365" t="s">
        <v>18</v>
      </c>
      <c r="D293" s="366"/>
      <c r="E293" s="366"/>
      <c r="F293" s="366"/>
      <c r="G293" s="458"/>
      <c r="H293" s="262"/>
      <c r="I293" s="241">
        <f>I289+I291</f>
        <v>10</v>
      </c>
      <c r="J293" s="29">
        <f>J289+J291</f>
        <v>10</v>
      </c>
      <c r="K293" s="29">
        <f t="shared" ref="K293:L293" si="115">K289+K291</f>
        <v>0</v>
      </c>
      <c r="L293" s="46">
        <f t="shared" si="115"/>
        <v>0</v>
      </c>
      <c r="M293" s="241">
        <f>M289+M291</f>
        <v>3.5</v>
      </c>
      <c r="N293" s="29">
        <f>N289+N291</f>
        <v>3.5</v>
      </c>
      <c r="O293" s="29">
        <f t="shared" ref="O293:R293" si="116">O289+O291</f>
        <v>0</v>
      </c>
      <c r="P293" s="46">
        <f t="shared" si="116"/>
        <v>0</v>
      </c>
      <c r="Q293" s="28">
        <f t="shared" si="116"/>
        <v>8</v>
      </c>
      <c r="R293" s="28">
        <f t="shared" si="116"/>
        <v>8</v>
      </c>
      <c r="S293" s="619"/>
      <c r="T293" s="620"/>
      <c r="U293" s="620"/>
      <c r="V293" s="620"/>
      <c r="W293" s="620"/>
      <c r="X293" s="621"/>
      <c r="Y293" s="528"/>
    </row>
    <row r="294" spans="1:25" s="5" customFormat="1" ht="36.75" customHeight="1" thickBot="1">
      <c r="A294" s="256" t="s">
        <v>42</v>
      </c>
      <c r="B294" s="600" t="s">
        <v>19</v>
      </c>
      <c r="C294" s="601"/>
      <c r="D294" s="601"/>
      <c r="E294" s="601"/>
      <c r="F294" s="601"/>
      <c r="G294" s="602"/>
      <c r="H294" s="87"/>
      <c r="I294" s="123">
        <f>I287+I293</f>
        <v>919</v>
      </c>
      <c r="J294" s="120">
        <f t="shared" ref="J294:R294" si="117">J287+J293</f>
        <v>853.9</v>
      </c>
      <c r="K294" s="120">
        <f t="shared" si="117"/>
        <v>671.2</v>
      </c>
      <c r="L294" s="124">
        <f t="shared" si="117"/>
        <v>65.099999999999994</v>
      </c>
      <c r="M294" s="123">
        <f t="shared" si="117"/>
        <v>1050.5999999999999</v>
      </c>
      <c r="N294" s="120">
        <f t="shared" si="117"/>
        <v>1007.1</v>
      </c>
      <c r="O294" s="120">
        <f t="shared" si="117"/>
        <v>829.3</v>
      </c>
      <c r="P294" s="124">
        <f t="shared" si="117"/>
        <v>43.5</v>
      </c>
      <c r="Q294" s="96">
        <f t="shared" si="117"/>
        <v>950.4</v>
      </c>
      <c r="R294" s="96">
        <f t="shared" si="117"/>
        <v>974.1</v>
      </c>
      <c r="S294" s="392"/>
      <c r="T294" s="392"/>
      <c r="U294" s="392"/>
      <c r="V294" s="392"/>
      <c r="W294" s="392"/>
      <c r="X294" s="393"/>
      <c r="Y294" s="528"/>
    </row>
    <row r="295" spans="1:25" s="5" customFormat="1" ht="13.5" thickBot="1">
      <c r="A295" s="256" t="s">
        <v>44</v>
      </c>
      <c r="B295" s="571" t="s">
        <v>93</v>
      </c>
      <c r="C295" s="572"/>
      <c r="D295" s="572"/>
      <c r="E295" s="572"/>
      <c r="F295" s="572"/>
      <c r="G295" s="572"/>
      <c r="H295" s="572"/>
      <c r="I295" s="572"/>
      <c r="J295" s="572"/>
      <c r="K295" s="572"/>
      <c r="L295" s="572"/>
      <c r="M295" s="572"/>
      <c r="N295" s="572"/>
      <c r="O295" s="572"/>
      <c r="P295" s="572"/>
      <c r="Q295" s="572"/>
      <c r="R295" s="572"/>
      <c r="S295" s="572"/>
      <c r="T295" s="572"/>
      <c r="U295" s="572"/>
      <c r="V295" s="572"/>
      <c r="W295" s="572"/>
      <c r="X295" s="573"/>
      <c r="Y295" s="528"/>
    </row>
    <row r="296" spans="1:25" s="5" customFormat="1" ht="13.5" thickBot="1">
      <c r="A296" s="256" t="s">
        <v>44</v>
      </c>
      <c r="B296" s="252" t="s">
        <v>38</v>
      </c>
      <c r="C296" s="347" t="s">
        <v>252</v>
      </c>
      <c r="D296" s="348"/>
      <c r="E296" s="348"/>
      <c r="F296" s="348"/>
      <c r="G296" s="348"/>
      <c r="H296" s="348"/>
      <c r="I296" s="348"/>
      <c r="J296" s="348"/>
      <c r="K296" s="348"/>
      <c r="L296" s="348"/>
      <c r="M296" s="348"/>
      <c r="N296" s="348"/>
      <c r="O296" s="348"/>
      <c r="P296" s="348"/>
      <c r="Q296" s="348"/>
      <c r="R296" s="348"/>
      <c r="S296" s="348"/>
      <c r="T296" s="348"/>
      <c r="U296" s="348"/>
      <c r="V296" s="348"/>
      <c r="W296" s="348"/>
      <c r="X296" s="349"/>
      <c r="Y296" s="528"/>
    </row>
    <row r="297" spans="1:25" s="5" customFormat="1" ht="13.5" thickBot="1">
      <c r="A297" s="343" t="s">
        <v>44</v>
      </c>
      <c r="B297" s="593" t="s">
        <v>38</v>
      </c>
      <c r="C297" s="376" t="s">
        <v>38</v>
      </c>
      <c r="D297" s="372" t="s">
        <v>215</v>
      </c>
      <c r="E297" s="322" t="s">
        <v>57</v>
      </c>
      <c r="F297" s="301" t="s">
        <v>137</v>
      </c>
      <c r="G297" s="303" t="s">
        <v>140</v>
      </c>
      <c r="H297" s="51" t="s">
        <v>21</v>
      </c>
      <c r="I297" s="111">
        <f>I298+I299</f>
        <v>223.20000000000002</v>
      </c>
      <c r="J297" s="53">
        <f t="shared" ref="J297" si="118">J298+J299</f>
        <v>223.20000000000002</v>
      </c>
      <c r="K297" s="53">
        <f>K298+K299</f>
        <v>144.19999999999999</v>
      </c>
      <c r="L297" s="112">
        <f t="shared" ref="L297" si="119">L298+L299</f>
        <v>0</v>
      </c>
      <c r="M297" s="111">
        <f>M298+M299</f>
        <v>271.39999999999998</v>
      </c>
      <c r="N297" s="53">
        <f t="shared" ref="N297:R297" si="120">N298+N299</f>
        <v>256.3</v>
      </c>
      <c r="O297" s="53">
        <f>O298+O299</f>
        <v>185.3</v>
      </c>
      <c r="P297" s="112">
        <f>P298+P299</f>
        <v>15.1</v>
      </c>
      <c r="Q297" s="52">
        <f t="shared" si="120"/>
        <v>256.3</v>
      </c>
      <c r="R297" s="52">
        <f t="shared" si="120"/>
        <v>256.3</v>
      </c>
      <c r="S297" s="682" t="s">
        <v>126</v>
      </c>
      <c r="T297" s="598" t="s">
        <v>104</v>
      </c>
      <c r="U297" s="598">
        <v>10000</v>
      </c>
      <c r="V297" s="598">
        <v>10000</v>
      </c>
      <c r="W297" s="598">
        <v>10000</v>
      </c>
      <c r="X297" s="598">
        <v>10000</v>
      </c>
      <c r="Y297" s="528"/>
    </row>
    <row r="298" spans="1:25" s="5" customFormat="1" ht="13.5" thickBot="1">
      <c r="A298" s="343"/>
      <c r="B298" s="593"/>
      <c r="C298" s="437"/>
      <c r="D298" s="429"/>
      <c r="E298" s="411"/>
      <c r="F298" s="388"/>
      <c r="G298" s="436"/>
      <c r="H298" s="194" t="s">
        <v>103</v>
      </c>
      <c r="I298" s="188">
        <v>207.9</v>
      </c>
      <c r="J298" s="186">
        <v>207.9</v>
      </c>
      <c r="K298" s="186">
        <v>144.19999999999999</v>
      </c>
      <c r="L298" s="187">
        <v>0</v>
      </c>
      <c r="M298" s="188">
        <v>242.6</v>
      </c>
      <c r="N298" s="186">
        <v>242.6</v>
      </c>
      <c r="O298" s="186">
        <v>185.3</v>
      </c>
      <c r="P298" s="187">
        <v>0</v>
      </c>
      <c r="Q298" s="194">
        <v>240</v>
      </c>
      <c r="R298" s="194">
        <v>240</v>
      </c>
      <c r="S298" s="683"/>
      <c r="T298" s="599"/>
      <c r="U298" s="599"/>
      <c r="V298" s="599"/>
      <c r="W298" s="599"/>
      <c r="X298" s="599"/>
      <c r="Y298" s="528"/>
    </row>
    <row r="299" spans="1:25" s="5" customFormat="1" ht="72.75" thickBot="1">
      <c r="A299" s="343"/>
      <c r="B299" s="593"/>
      <c r="C299" s="437"/>
      <c r="D299" s="429"/>
      <c r="E299" s="411"/>
      <c r="F299" s="322"/>
      <c r="G299" s="485"/>
      <c r="H299" s="246" t="s">
        <v>39</v>
      </c>
      <c r="I299" s="188">
        <v>15.3</v>
      </c>
      <c r="J299" s="186">
        <v>15.3</v>
      </c>
      <c r="K299" s="186">
        <v>0</v>
      </c>
      <c r="L299" s="187">
        <v>0</v>
      </c>
      <c r="M299" s="188">
        <v>28.8</v>
      </c>
      <c r="N299" s="186">
        <v>13.7</v>
      </c>
      <c r="O299" s="186">
        <v>0</v>
      </c>
      <c r="P299" s="187">
        <v>15.1</v>
      </c>
      <c r="Q299" s="69" t="s">
        <v>241</v>
      </c>
      <c r="R299" s="69" t="s">
        <v>241</v>
      </c>
      <c r="S299" s="113" t="s">
        <v>243</v>
      </c>
      <c r="T299" s="114" t="s">
        <v>104</v>
      </c>
      <c r="U299" s="114">
        <v>5000</v>
      </c>
      <c r="V299" s="114">
        <v>5000</v>
      </c>
      <c r="W299" s="114">
        <v>5000</v>
      </c>
      <c r="X299" s="115">
        <v>5000</v>
      </c>
      <c r="Y299" s="528"/>
    </row>
    <row r="300" spans="1:25" s="5" customFormat="1" ht="13.5" customHeight="1" thickBot="1">
      <c r="A300" s="343"/>
      <c r="B300" s="593"/>
      <c r="C300" s="437"/>
      <c r="D300" s="429"/>
      <c r="E300" s="411"/>
      <c r="F300" s="350" t="s">
        <v>131</v>
      </c>
      <c r="G300" s="606" t="s">
        <v>155</v>
      </c>
      <c r="H300" s="438" t="s">
        <v>39</v>
      </c>
      <c r="I300" s="333">
        <v>4.5999999999999996</v>
      </c>
      <c r="J300" s="336">
        <v>4.5999999999999996</v>
      </c>
      <c r="K300" s="336">
        <v>4.5</v>
      </c>
      <c r="L300" s="339">
        <v>0</v>
      </c>
      <c r="M300" s="333">
        <v>4.7</v>
      </c>
      <c r="N300" s="336">
        <v>4.7</v>
      </c>
      <c r="O300" s="336">
        <v>4.5999999999999996</v>
      </c>
      <c r="P300" s="339">
        <v>0</v>
      </c>
      <c r="Q300" s="438" t="s">
        <v>154</v>
      </c>
      <c r="R300" s="438" t="s">
        <v>154</v>
      </c>
      <c r="S300" s="113" t="s">
        <v>216</v>
      </c>
      <c r="T300" s="17" t="s">
        <v>105</v>
      </c>
      <c r="U300" s="17">
        <v>100</v>
      </c>
      <c r="V300" s="17">
        <v>100</v>
      </c>
      <c r="W300" s="17">
        <v>100</v>
      </c>
      <c r="X300" s="18">
        <v>100</v>
      </c>
      <c r="Y300" s="528"/>
    </row>
    <row r="301" spans="1:25" s="5" customFormat="1" ht="16.5" customHeight="1" thickBot="1">
      <c r="A301" s="293"/>
      <c r="B301" s="295"/>
      <c r="C301" s="378"/>
      <c r="D301" s="373"/>
      <c r="E301" s="350"/>
      <c r="F301" s="388"/>
      <c r="G301" s="436"/>
      <c r="H301" s="292"/>
      <c r="I301" s="334"/>
      <c r="J301" s="337"/>
      <c r="K301" s="337"/>
      <c r="L301" s="340"/>
      <c r="M301" s="334"/>
      <c r="N301" s="337"/>
      <c r="O301" s="337"/>
      <c r="P301" s="340"/>
      <c r="Q301" s="439"/>
      <c r="R301" s="439"/>
      <c r="S301" s="117" t="s">
        <v>217</v>
      </c>
      <c r="T301" s="273" t="s">
        <v>105</v>
      </c>
      <c r="U301" s="273">
        <v>60</v>
      </c>
      <c r="V301" s="273">
        <v>60</v>
      </c>
      <c r="W301" s="273">
        <v>60</v>
      </c>
      <c r="X301" s="19">
        <v>60</v>
      </c>
      <c r="Y301" s="528"/>
    </row>
    <row r="302" spans="1:25" s="5" customFormat="1" ht="15" customHeight="1" thickBot="1">
      <c r="A302" s="256" t="s">
        <v>44</v>
      </c>
      <c r="B302" s="252" t="s">
        <v>38</v>
      </c>
      <c r="C302" s="365" t="s">
        <v>18</v>
      </c>
      <c r="D302" s="366"/>
      <c r="E302" s="366"/>
      <c r="F302" s="366"/>
      <c r="G302" s="458"/>
      <c r="H302" s="282"/>
      <c r="I302" s="241">
        <f t="shared" ref="I302:L302" si="121">I297+I300</f>
        <v>227.8</v>
      </c>
      <c r="J302" s="29">
        <f t="shared" si="121"/>
        <v>227.8</v>
      </c>
      <c r="K302" s="29">
        <f t="shared" si="121"/>
        <v>148.69999999999999</v>
      </c>
      <c r="L302" s="46">
        <f t="shared" si="121"/>
        <v>0</v>
      </c>
      <c r="M302" s="241">
        <f t="shared" ref="M302:R302" si="122">M297+M300</f>
        <v>276.09999999999997</v>
      </c>
      <c r="N302" s="29">
        <f t="shared" si="122"/>
        <v>261</v>
      </c>
      <c r="O302" s="29">
        <f t="shared" si="122"/>
        <v>189.9</v>
      </c>
      <c r="P302" s="46">
        <f t="shared" si="122"/>
        <v>15.1</v>
      </c>
      <c r="Q302" s="28">
        <f t="shared" si="122"/>
        <v>260.8</v>
      </c>
      <c r="R302" s="28">
        <f t="shared" si="122"/>
        <v>260.8</v>
      </c>
      <c r="S302" s="363"/>
      <c r="T302" s="353"/>
      <c r="U302" s="353"/>
      <c r="V302" s="353"/>
      <c r="W302" s="353"/>
      <c r="X302" s="354"/>
      <c r="Y302" s="528"/>
    </row>
    <row r="303" spans="1:25" s="5" customFormat="1" ht="14.25" customHeight="1" thickBot="1">
      <c r="A303" s="256" t="s">
        <v>44</v>
      </c>
      <c r="B303" s="252" t="s">
        <v>40</v>
      </c>
      <c r="C303" s="347" t="s">
        <v>159</v>
      </c>
      <c r="D303" s="348"/>
      <c r="E303" s="348"/>
      <c r="F303" s="348"/>
      <c r="G303" s="348"/>
      <c r="H303" s="348"/>
      <c r="I303" s="348"/>
      <c r="J303" s="348"/>
      <c r="K303" s="348"/>
      <c r="L303" s="348"/>
      <c r="M303" s="348"/>
      <c r="N303" s="348"/>
      <c r="O303" s="348"/>
      <c r="P303" s="348"/>
      <c r="Q303" s="348"/>
      <c r="R303" s="348"/>
      <c r="S303" s="348"/>
      <c r="T303" s="348"/>
      <c r="U303" s="348"/>
      <c r="V303" s="348"/>
      <c r="W303" s="348"/>
      <c r="X303" s="349"/>
      <c r="Y303" s="528"/>
    </row>
    <row r="304" spans="1:25" s="5" customFormat="1" ht="13.5" thickBot="1">
      <c r="A304" s="343" t="s">
        <v>44</v>
      </c>
      <c r="B304" s="593" t="s">
        <v>40</v>
      </c>
      <c r="C304" s="376" t="s">
        <v>38</v>
      </c>
      <c r="D304" s="372" t="s">
        <v>218</v>
      </c>
      <c r="E304" s="322" t="s">
        <v>57</v>
      </c>
      <c r="F304" s="301" t="s">
        <v>137</v>
      </c>
      <c r="G304" s="303" t="s">
        <v>140</v>
      </c>
      <c r="H304" s="51" t="s">
        <v>21</v>
      </c>
      <c r="I304" s="111">
        <f>I305+I306+I307</f>
        <v>41.5</v>
      </c>
      <c r="J304" s="53">
        <f t="shared" ref="J304:L304" si="123">J305+J306+J307</f>
        <v>41.5</v>
      </c>
      <c r="K304" s="53">
        <f t="shared" si="123"/>
        <v>0</v>
      </c>
      <c r="L304" s="112">
        <f t="shared" si="123"/>
        <v>0</v>
      </c>
      <c r="M304" s="111">
        <f>M305+M306+M307</f>
        <v>37.700000000000003</v>
      </c>
      <c r="N304" s="53">
        <f t="shared" ref="N304:R304" si="124">N305+N306+N307</f>
        <v>37.700000000000003</v>
      </c>
      <c r="O304" s="53">
        <f t="shared" si="124"/>
        <v>0</v>
      </c>
      <c r="P304" s="112">
        <f t="shared" si="124"/>
        <v>0</v>
      </c>
      <c r="Q304" s="52">
        <f>Q305+Q306+Q307</f>
        <v>0</v>
      </c>
      <c r="R304" s="52">
        <f t="shared" si="124"/>
        <v>0</v>
      </c>
      <c r="S304" s="470" t="s">
        <v>242</v>
      </c>
      <c r="T304" s="351" t="s">
        <v>161</v>
      </c>
      <c r="U304" s="291" t="s">
        <v>162</v>
      </c>
      <c r="V304" s="291" t="s">
        <v>162</v>
      </c>
      <c r="W304" s="291" t="s">
        <v>284</v>
      </c>
      <c r="X304" s="291" t="s">
        <v>284</v>
      </c>
      <c r="Y304" s="528"/>
    </row>
    <row r="305" spans="1:25" s="5" customFormat="1" ht="16.5" customHeight="1" thickBot="1">
      <c r="A305" s="343"/>
      <c r="B305" s="593"/>
      <c r="C305" s="437"/>
      <c r="D305" s="429"/>
      <c r="E305" s="411"/>
      <c r="F305" s="388"/>
      <c r="G305" s="436"/>
      <c r="H305" s="194" t="s">
        <v>160</v>
      </c>
      <c r="I305" s="188">
        <v>31.7</v>
      </c>
      <c r="J305" s="186">
        <v>31.7</v>
      </c>
      <c r="K305" s="186">
        <v>0</v>
      </c>
      <c r="L305" s="187">
        <v>0</v>
      </c>
      <c r="M305" s="188">
        <v>30</v>
      </c>
      <c r="N305" s="186">
        <v>30</v>
      </c>
      <c r="O305" s="186">
        <v>0</v>
      </c>
      <c r="P305" s="187">
        <v>0</v>
      </c>
      <c r="Q305" s="69" t="s">
        <v>284</v>
      </c>
      <c r="R305" s="194">
        <v>0</v>
      </c>
      <c r="S305" s="508"/>
      <c r="T305" s="506"/>
      <c r="U305" s="439"/>
      <c r="V305" s="439"/>
      <c r="W305" s="439"/>
      <c r="X305" s="439"/>
      <c r="Y305" s="528"/>
    </row>
    <row r="306" spans="1:25" ht="17.25" customHeight="1" thickBot="1">
      <c r="A306" s="343"/>
      <c r="B306" s="593"/>
      <c r="C306" s="437"/>
      <c r="D306" s="429"/>
      <c r="E306" s="411"/>
      <c r="F306" s="388"/>
      <c r="G306" s="436"/>
      <c r="H306" s="246" t="s">
        <v>113</v>
      </c>
      <c r="I306" s="188">
        <v>2.8</v>
      </c>
      <c r="J306" s="186">
        <v>2.8</v>
      </c>
      <c r="K306" s="186">
        <v>0</v>
      </c>
      <c r="L306" s="187">
        <v>0</v>
      </c>
      <c r="M306" s="188">
        <v>4</v>
      </c>
      <c r="N306" s="186">
        <v>4</v>
      </c>
      <c r="O306" s="186">
        <v>0</v>
      </c>
      <c r="P306" s="187">
        <v>0</v>
      </c>
      <c r="Q306" s="69" t="s">
        <v>284</v>
      </c>
      <c r="R306" s="69" t="s">
        <v>284</v>
      </c>
      <c r="S306" s="508"/>
      <c r="T306" s="506"/>
      <c r="U306" s="439"/>
      <c r="V306" s="439"/>
      <c r="W306" s="439"/>
      <c r="X306" s="439"/>
      <c r="Y306" s="528"/>
    </row>
    <row r="307" spans="1:25" s="12" customFormat="1" ht="13.5" customHeight="1" thickBot="1">
      <c r="A307" s="343"/>
      <c r="B307" s="593"/>
      <c r="C307" s="437"/>
      <c r="D307" s="429"/>
      <c r="E307" s="411"/>
      <c r="F307" s="388"/>
      <c r="G307" s="436"/>
      <c r="H307" s="70" t="s">
        <v>39</v>
      </c>
      <c r="I307" s="188">
        <v>7</v>
      </c>
      <c r="J307" s="186">
        <v>7</v>
      </c>
      <c r="K307" s="186">
        <v>0</v>
      </c>
      <c r="L307" s="187">
        <v>0</v>
      </c>
      <c r="M307" s="188">
        <v>3.7</v>
      </c>
      <c r="N307" s="186">
        <v>3.7</v>
      </c>
      <c r="O307" s="186">
        <v>0</v>
      </c>
      <c r="P307" s="187">
        <v>0</v>
      </c>
      <c r="Q307" s="70" t="s">
        <v>284</v>
      </c>
      <c r="R307" s="70" t="s">
        <v>284</v>
      </c>
      <c r="S307" s="508"/>
      <c r="T307" s="506"/>
      <c r="U307" s="292"/>
      <c r="V307" s="292"/>
      <c r="W307" s="292"/>
      <c r="X307" s="292"/>
      <c r="Y307" s="528"/>
    </row>
    <row r="308" spans="1:25" s="12" customFormat="1" ht="2.25" hidden="1" customHeight="1">
      <c r="A308" s="256" t="s">
        <v>44</v>
      </c>
      <c r="B308" s="252" t="s">
        <v>40</v>
      </c>
      <c r="C308" s="365" t="s">
        <v>18</v>
      </c>
      <c r="D308" s="366"/>
      <c r="E308" s="366"/>
      <c r="F308" s="366"/>
      <c r="G308" s="458"/>
      <c r="H308" s="282"/>
      <c r="I308" s="28">
        <f>I304</f>
        <v>41.5</v>
      </c>
      <c r="J308" s="29">
        <f t="shared" ref="J308:L308" si="125">J304</f>
        <v>41.5</v>
      </c>
      <c r="K308" s="29">
        <f t="shared" si="125"/>
        <v>0</v>
      </c>
      <c r="L308" s="30">
        <f t="shared" si="125"/>
        <v>0</v>
      </c>
      <c r="M308" s="28">
        <f>M304</f>
        <v>37.700000000000003</v>
      </c>
      <c r="N308" s="29">
        <f t="shared" ref="N308:R308" si="126">N304</f>
        <v>37.700000000000003</v>
      </c>
      <c r="O308" s="29">
        <f t="shared" si="126"/>
        <v>0</v>
      </c>
      <c r="P308" s="30">
        <f t="shared" si="126"/>
        <v>0</v>
      </c>
      <c r="Q308" s="116">
        <f t="shared" si="126"/>
        <v>0</v>
      </c>
      <c r="R308" s="116">
        <f t="shared" si="126"/>
        <v>0</v>
      </c>
      <c r="S308" s="363"/>
      <c r="T308" s="353"/>
      <c r="U308" s="353"/>
      <c r="V308" s="353"/>
      <c r="W308" s="353"/>
      <c r="X308" s="354"/>
      <c r="Y308" s="528"/>
    </row>
    <row r="309" spans="1:25" ht="15.75" customHeight="1" thickBot="1">
      <c r="A309" s="256" t="s">
        <v>44</v>
      </c>
      <c r="B309" s="562" t="s">
        <v>19</v>
      </c>
      <c r="C309" s="563"/>
      <c r="D309" s="563"/>
      <c r="E309" s="563"/>
      <c r="F309" s="563"/>
      <c r="G309" s="564"/>
      <c r="H309" s="87"/>
      <c r="I309" s="96">
        <f>I302+I308</f>
        <v>269.3</v>
      </c>
      <c r="J309" s="97">
        <f t="shared" ref="J309:L309" si="127">J302+J308</f>
        <v>269.3</v>
      </c>
      <c r="K309" s="97">
        <f t="shared" si="127"/>
        <v>148.69999999999999</v>
      </c>
      <c r="L309" s="98">
        <f t="shared" si="127"/>
        <v>0</v>
      </c>
      <c r="M309" s="96">
        <f>M302+M308</f>
        <v>313.79999999999995</v>
      </c>
      <c r="N309" s="97">
        <f t="shared" ref="N309:R309" si="128">N302+N308</f>
        <v>298.7</v>
      </c>
      <c r="O309" s="97">
        <f t="shared" si="128"/>
        <v>189.9</v>
      </c>
      <c r="P309" s="98">
        <f t="shared" si="128"/>
        <v>15.1</v>
      </c>
      <c r="Q309" s="99">
        <f t="shared" si="128"/>
        <v>260.8</v>
      </c>
      <c r="R309" s="99">
        <f t="shared" si="128"/>
        <v>260.8</v>
      </c>
      <c r="S309" s="391"/>
      <c r="T309" s="392"/>
      <c r="U309" s="392"/>
      <c r="V309" s="392"/>
      <c r="W309" s="392"/>
      <c r="X309" s="393"/>
      <c r="Y309" s="197"/>
    </row>
    <row r="310" spans="1:25" ht="16.5" customHeight="1" thickBot="1">
      <c r="A310" s="21" t="s">
        <v>68</v>
      </c>
      <c r="B310" s="551" t="s">
        <v>20</v>
      </c>
      <c r="C310" s="552"/>
      <c r="D310" s="552"/>
      <c r="E310" s="552"/>
      <c r="F310" s="552"/>
      <c r="G310" s="553"/>
      <c r="H310" s="44"/>
      <c r="I310" s="275">
        <f>I209+I245+I253+I294+I309</f>
        <v>13849.4</v>
      </c>
      <c r="J310" s="50">
        <f t="shared" ref="J310:L310" si="129">J209+J245+J253+J294+J309</f>
        <v>13783.3</v>
      </c>
      <c r="K310" s="50">
        <f t="shared" si="129"/>
        <v>1139</v>
      </c>
      <c r="L310" s="49">
        <f t="shared" si="129"/>
        <v>66.099999999999994</v>
      </c>
      <c r="M310" s="275">
        <f>M209+M245+M253+M294+M309</f>
        <v>14436.800000000001</v>
      </c>
      <c r="N310" s="50">
        <f t="shared" ref="N310:R310" si="130">N209+N245+N253+N294+N309</f>
        <v>14328.200000000003</v>
      </c>
      <c r="O310" s="50">
        <f t="shared" si="130"/>
        <v>1333.3</v>
      </c>
      <c r="P310" s="49">
        <f t="shared" si="130"/>
        <v>108.6</v>
      </c>
      <c r="Q310" s="22">
        <f>Q209+Q245+Q253+Q294+Q309</f>
        <v>13721.800000000001</v>
      </c>
      <c r="R310" s="22">
        <f t="shared" si="130"/>
        <v>13745.500000000002</v>
      </c>
      <c r="S310" s="556"/>
      <c r="T310" s="557"/>
      <c r="U310" s="557"/>
      <c r="V310" s="557"/>
      <c r="W310" s="557"/>
      <c r="X310" s="558"/>
      <c r="Y310" s="197"/>
    </row>
    <row r="311" spans="1:25" ht="12.75" customHeight="1">
      <c r="A311" s="9"/>
      <c r="B311" s="10"/>
      <c r="C311" s="10"/>
      <c r="D311" s="10"/>
      <c r="E311" s="10"/>
      <c r="F311" s="10"/>
      <c r="G311" s="10"/>
      <c r="H311" s="10"/>
      <c r="I311" s="11"/>
      <c r="J311" s="11"/>
      <c r="K311" s="11"/>
      <c r="L311" s="11"/>
      <c r="M311" s="11"/>
      <c r="N311" s="11"/>
      <c r="O311" s="11"/>
      <c r="P311" s="11"/>
      <c r="Q311" s="11"/>
      <c r="R311" s="11"/>
      <c r="S311" s="11"/>
      <c r="T311" s="11"/>
      <c r="U311" s="11"/>
      <c r="V311" s="11"/>
      <c r="W311" s="11"/>
      <c r="X311" s="11"/>
      <c r="Y311" s="197"/>
    </row>
    <row r="312" spans="1:25" ht="3.75" customHeight="1">
      <c r="A312" s="9"/>
      <c r="B312" s="10"/>
      <c r="C312" s="10"/>
      <c r="D312" s="10"/>
      <c r="E312" s="10"/>
      <c r="F312" s="10"/>
      <c r="G312" s="10"/>
      <c r="H312" s="10"/>
      <c r="I312" s="11"/>
      <c r="J312" s="11"/>
      <c r="K312" s="11"/>
      <c r="L312" s="11"/>
      <c r="M312" s="11"/>
      <c r="N312" s="11"/>
      <c r="O312" s="11"/>
      <c r="P312" s="11"/>
      <c r="Q312" s="11"/>
      <c r="R312" s="11"/>
      <c r="S312" s="11"/>
      <c r="T312" s="11"/>
      <c r="U312" s="11"/>
      <c r="V312" s="11"/>
      <c r="W312" s="11"/>
      <c r="X312" s="11"/>
    </row>
    <row r="313" spans="1:25" ht="11.25" customHeight="1">
      <c r="A313" s="675" t="s">
        <v>36</v>
      </c>
      <c r="B313" s="675"/>
      <c r="C313" s="675"/>
      <c r="D313" s="675"/>
      <c r="E313" s="675"/>
      <c r="F313" s="675"/>
      <c r="G313" s="675"/>
      <c r="H313" s="675"/>
      <c r="I313" s="675"/>
      <c r="J313" s="675"/>
      <c r="K313" s="675"/>
      <c r="L313" s="675"/>
      <c r="R313" s="197"/>
      <c r="S313" s="197"/>
      <c r="T313" s="197"/>
      <c r="U313" s="197"/>
      <c r="V313" s="197"/>
      <c r="W313" s="197"/>
      <c r="X313" s="197"/>
    </row>
    <row r="314" spans="1:25" ht="12.75" customHeight="1">
      <c r="A314" s="199"/>
      <c r="B314" s="199"/>
      <c r="C314" s="199"/>
      <c r="D314" s="199"/>
      <c r="E314" s="199"/>
      <c r="F314" s="199"/>
      <c r="G314" s="199"/>
      <c r="H314" s="199"/>
      <c r="I314" s="199"/>
      <c r="J314" s="199"/>
      <c r="K314" s="199"/>
      <c r="R314" s="197"/>
      <c r="S314" s="197"/>
      <c r="T314" s="197"/>
      <c r="U314" s="197"/>
      <c r="V314" s="197"/>
      <c r="W314" s="197"/>
      <c r="X314" s="197"/>
    </row>
    <row r="315" spans="1:25" ht="12" customHeight="1">
      <c r="A315" s="199"/>
      <c r="B315" s="663" t="s">
        <v>13</v>
      </c>
      <c r="C315" s="663"/>
      <c r="D315" s="663"/>
      <c r="E315" s="663"/>
      <c r="F315" s="663"/>
      <c r="G315" s="663"/>
      <c r="H315" s="663"/>
      <c r="I315" s="663"/>
      <c r="J315" s="663"/>
      <c r="K315" s="663"/>
      <c r="L315" s="663"/>
      <c r="R315" s="197"/>
      <c r="S315" s="197"/>
      <c r="T315" s="197"/>
      <c r="U315" s="197"/>
      <c r="V315" s="197"/>
      <c r="W315" s="197"/>
      <c r="X315" s="197"/>
    </row>
    <row r="316" spans="1:25" ht="4.5" customHeight="1" thickBot="1">
      <c r="C316" s="7"/>
      <c r="D316" s="8"/>
      <c r="E316" s="8"/>
      <c r="F316" s="118"/>
      <c r="G316" s="118"/>
      <c r="H316" s="118"/>
      <c r="I316" s="119"/>
      <c r="J316" s="119"/>
      <c r="K316" s="119"/>
      <c r="L316" s="119"/>
      <c r="M316" s="119"/>
      <c r="N316" s="119"/>
      <c r="O316" s="119"/>
      <c r="P316" s="119"/>
    </row>
    <row r="317" spans="1:25" ht="12.75" customHeight="1">
      <c r="A317" s="607" t="s">
        <v>22</v>
      </c>
      <c r="B317" s="608"/>
      <c r="C317" s="608"/>
      <c r="D317" s="608"/>
      <c r="E317" s="658" t="s">
        <v>274</v>
      </c>
      <c r="F317" s="658"/>
      <c r="G317" s="658" t="s">
        <v>270</v>
      </c>
      <c r="H317" s="658"/>
      <c r="I317" s="658" t="s">
        <v>233</v>
      </c>
      <c r="J317" s="658"/>
      <c r="K317" s="658" t="s">
        <v>271</v>
      </c>
      <c r="L317" s="667"/>
      <c r="M317" s="47"/>
      <c r="N317" s="119"/>
      <c r="O317" s="119"/>
      <c r="P317" s="119"/>
    </row>
    <row r="318" spans="1:25" ht="15.75" customHeight="1">
      <c r="A318" s="609"/>
      <c r="B318" s="610"/>
      <c r="C318" s="610"/>
      <c r="D318" s="610"/>
      <c r="E318" s="659"/>
      <c r="F318" s="659"/>
      <c r="G318" s="659"/>
      <c r="H318" s="659"/>
      <c r="I318" s="659"/>
      <c r="J318" s="659"/>
      <c r="K318" s="659"/>
      <c r="L318" s="668"/>
      <c r="M318" s="47"/>
    </row>
    <row r="319" spans="1:25" ht="12.75" customHeight="1">
      <c r="A319" s="609"/>
      <c r="B319" s="610"/>
      <c r="C319" s="610"/>
      <c r="D319" s="610"/>
      <c r="E319" s="659"/>
      <c r="F319" s="659"/>
      <c r="G319" s="659"/>
      <c r="H319" s="659"/>
      <c r="I319" s="659"/>
      <c r="J319" s="659"/>
      <c r="K319" s="659"/>
      <c r="L319" s="668"/>
      <c r="M319" s="47"/>
    </row>
    <row r="320" spans="1:25" ht="12.75" customHeight="1">
      <c r="A320" s="609"/>
      <c r="B320" s="610"/>
      <c r="C320" s="610"/>
      <c r="D320" s="610"/>
      <c r="E320" s="659"/>
      <c r="F320" s="659"/>
      <c r="G320" s="659"/>
      <c r="H320" s="659"/>
      <c r="I320" s="659"/>
      <c r="J320" s="659"/>
      <c r="K320" s="659"/>
      <c r="L320" s="668"/>
      <c r="M320" s="47"/>
    </row>
    <row r="321" spans="1:15" ht="12.75" customHeight="1">
      <c r="A321" s="575" t="s">
        <v>23</v>
      </c>
      <c r="B321" s="576"/>
      <c r="C321" s="576"/>
      <c r="D321" s="576"/>
      <c r="E321" s="662">
        <f>E322+E324</f>
        <v>13849.4</v>
      </c>
      <c r="F321" s="662"/>
      <c r="G321" s="662">
        <f>G322+G324</f>
        <v>14436.800000000003</v>
      </c>
      <c r="H321" s="662"/>
      <c r="I321" s="662">
        <f>I322+I324</f>
        <v>13721.800000000001</v>
      </c>
      <c r="J321" s="662"/>
      <c r="K321" s="662">
        <f>K322+K324</f>
        <v>13745.500000000002</v>
      </c>
      <c r="L321" s="665"/>
      <c r="M321" s="47"/>
    </row>
    <row r="322" spans="1:15" ht="14.25" customHeight="1">
      <c r="A322" s="579" t="s">
        <v>24</v>
      </c>
      <c r="B322" s="580"/>
      <c r="C322" s="580"/>
      <c r="D322" s="580"/>
      <c r="E322" s="661">
        <f>J310</f>
        <v>13783.3</v>
      </c>
      <c r="F322" s="661"/>
      <c r="G322" s="661">
        <f>N310</f>
        <v>14328.200000000003</v>
      </c>
      <c r="H322" s="661"/>
      <c r="I322" s="661">
        <f>Q310-I324</f>
        <v>13689.800000000001</v>
      </c>
      <c r="J322" s="661"/>
      <c r="K322" s="661">
        <f>R310-K324</f>
        <v>13706.500000000002</v>
      </c>
      <c r="L322" s="666"/>
      <c r="M322" s="48"/>
    </row>
    <row r="323" spans="1:15" ht="14.25" customHeight="1">
      <c r="A323" s="577" t="s">
        <v>25</v>
      </c>
      <c r="B323" s="578"/>
      <c r="C323" s="578"/>
      <c r="D323" s="578"/>
      <c r="E323" s="661">
        <f>K310</f>
        <v>1139</v>
      </c>
      <c r="F323" s="661"/>
      <c r="G323" s="661">
        <f>O310</f>
        <v>1333.3</v>
      </c>
      <c r="H323" s="661"/>
      <c r="I323" s="661">
        <v>1859.4</v>
      </c>
      <c r="J323" s="661"/>
      <c r="K323" s="661">
        <v>1884.8</v>
      </c>
      <c r="L323" s="666"/>
      <c r="M323" s="48"/>
    </row>
    <row r="324" spans="1:15" ht="15.75" customHeight="1">
      <c r="A324" s="579" t="s">
        <v>26</v>
      </c>
      <c r="B324" s="580"/>
      <c r="C324" s="580"/>
      <c r="D324" s="580"/>
      <c r="E324" s="661">
        <f>L310</f>
        <v>66.099999999999994</v>
      </c>
      <c r="F324" s="661"/>
      <c r="G324" s="661">
        <f>P310</f>
        <v>108.6</v>
      </c>
      <c r="H324" s="661"/>
      <c r="I324" s="661">
        <v>32</v>
      </c>
      <c r="J324" s="661"/>
      <c r="K324" s="661">
        <v>39</v>
      </c>
      <c r="L324" s="666"/>
      <c r="M324" s="48"/>
    </row>
    <row r="325" spans="1:15" ht="24.75" customHeight="1">
      <c r="A325" s="575" t="s">
        <v>27</v>
      </c>
      <c r="B325" s="576"/>
      <c r="C325" s="576"/>
      <c r="D325" s="576"/>
      <c r="E325" s="662">
        <f>E326+E330+E331+E332</f>
        <v>13849.400000000001</v>
      </c>
      <c r="F325" s="662"/>
      <c r="G325" s="662">
        <f>G326+G330+G331+G332</f>
        <v>14436.8</v>
      </c>
      <c r="H325" s="662"/>
      <c r="I325" s="662">
        <f>I326+I330+I331+I332</f>
        <v>13721.8</v>
      </c>
      <c r="J325" s="662"/>
      <c r="K325" s="662">
        <f>K326+K330+K331+K332</f>
        <v>13745.5</v>
      </c>
      <c r="L325" s="665"/>
      <c r="M325" s="47"/>
    </row>
    <row r="326" spans="1:15" ht="18" customHeight="1">
      <c r="A326" s="581" t="s">
        <v>28</v>
      </c>
      <c r="B326" s="582"/>
      <c r="C326" s="582"/>
      <c r="D326" s="582"/>
      <c r="E326" s="660">
        <f>E327</f>
        <v>5273.3000000000011</v>
      </c>
      <c r="F326" s="660"/>
      <c r="G326" s="660">
        <f>G327</f>
        <v>6148.6999999999989</v>
      </c>
      <c r="H326" s="660"/>
      <c r="I326" s="660">
        <f>I327</f>
        <v>5850.9</v>
      </c>
      <c r="J326" s="660"/>
      <c r="K326" s="660">
        <f>K327</f>
        <v>5874.6</v>
      </c>
      <c r="L326" s="664"/>
      <c r="M326" s="47"/>
    </row>
    <row r="327" spans="1:15" ht="23.25" customHeight="1">
      <c r="A327" s="579" t="s">
        <v>29</v>
      </c>
      <c r="B327" s="580"/>
      <c r="C327" s="580"/>
      <c r="D327" s="580"/>
      <c r="E327" s="589">
        <f>E328+E329</f>
        <v>5273.3000000000011</v>
      </c>
      <c r="F327" s="589"/>
      <c r="G327" s="589">
        <f>G328+G329</f>
        <v>6148.6999999999989</v>
      </c>
      <c r="H327" s="589"/>
      <c r="I327" s="589">
        <f>I328+I329</f>
        <v>5850.9</v>
      </c>
      <c r="J327" s="589"/>
      <c r="K327" s="589">
        <f>K328+K329</f>
        <v>5874.6</v>
      </c>
      <c r="L327" s="676"/>
      <c r="M327" s="47"/>
    </row>
    <row r="328" spans="1:15" ht="14.25" customHeight="1">
      <c r="A328" s="583" t="s">
        <v>127</v>
      </c>
      <c r="B328" s="584"/>
      <c r="C328" s="584"/>
      <c r="D328" s="584"/>
      <c r="E328" s="673">
        <f>I18+I36+I46++I58+I51+I52+I54+I60+I62+I71+I91+I93+I98+I128+I137+I143+I159+I213+I217+I221+I233+I237+I241+I299+I307+I151+I300+I243+I273+I257+I155+I147+I24+I108+I69+I292+I290+I141</f>
        <v>3761.2000000000003</v>
      </c>
      <c r="F328" s="673"/>
      <c r="G328" s="677">
        <f>M18+M36+M46+M51+M52+M54+M60+M62+M71+M91+M93+M98+M128+M137+M143+M147+M151+M159+M213+M217++M221+M233+M237+M241+M243+M299+M300+M307+M155+M58+M290+M292+M273+M257+M24+M108+M69+M141</f>
        <v>4343.3999999999996</v>
      </c>
      <c r="H328" s="678"/>
      <c r="I328" s="673">
        <f>Q18+Q36+Q46+Q51+Q52+Q54+Q60+Q62+Q71+Q91+Q93+Q98+Q137+Q143+Q147+Q151+Q159+Q213+Q217+Q221+Q233+Q237+Q241+Q243+Q299+Q300+Q307+Q128+Q155+Q58+Q290+Q292+Q273+Q257+Q24+Q108+Q69+Q141</f>
        <v>4115.5</v>
      </c>
      <c r="J328" s="673"/>
      <c r="K328" s="673">
        <f>R18+R36+R46+R51+R52+R54+R60+R62+R71+R91+R93+R98+R137+R143+R147+R151+R159+R213+R217+R221+R233+R237+R241+R243+R299+R300+R307+R128+R155+R58+R290+R292+R273+R257+R24+R108+R69+R141</f>
        <v>4139.2</v>
      </c>
      <c r="L328" s="674"/>
      <c r="M328" s="48"/>
      <c r="N328" s="14"/>
      <c r="O328" s="14"/>
    </row>
    <row r="329" spans="1:15" ht="29.25" customHeight="1">
      <c r="A329" s="583" t="s">
        <v>128</v>
      </c>
      <c r="B329" s="584"/>
      <c r="C329" s="584"/>
      <c r="D329" s="584"/>
      <c r="E329" s="673">
        <f>I42+I44+I66+I67+I77+I79+I96+I104+I106+I163+I249+I298+I80+I192+I100+I201+I191+I190+I189+I188+I187+I186+I185+I184+I199</f>
        <v>1512.1000000000004</v>
      </c>
      <c r="F329" s="673"/>
      <c r="G329" s="673">
        <f>M42+M44+M66+M67+M77+M79+M96+M104+M106+M163+M249+M298+M80+M100+M183+M201+M199</f>
        <v>1805.2999999999995</v>
      </c>
      <c r="H329" s="673"/>
      <c r="I329" s="673">
        <f>Q42+Q44+Q66+Q67+Q77+Q79+Q96+Q104+Q106+Q163+Q249+Q298+Q281+Q266+Q80+Q201+Q100+Q199</f>
        <v>1735.4</v>
      </c>
      <c r="J329" s="673"/>
      <c r="K329" s="673">
        <f>R42+R44+R66+R67+R77+R79+R96+R104+R106+R163+R249+R298+R281+R266+R80+R201+R100+R199</f>
        <v>1735.4</v>
      </c>
      <c r="L329" s="674"/>
      <c r="M329" s="48"/>
      <c r="N329" s="14"/>
      <c r="O329" s="14"/>
    </row>
    <row r="330" spans="1:15" ht="23.25" customHeight="1">
      <c r="A330" s="581" t="s">
        <v>30</v>
      </c>
      <c r="B330" s="582"/>
      <c r="C330" s="582"/>
      <c r="D330" s="582"/>
      <c r="E330" s="660">
        <f>I20+I22+I32+I34+I120+I124+I306+I116+I112+I114+I73+I38+I72+I122+I207+I195+I194+I180+I178+I193+I205</f>
        <v>8416.2000000000007</v>
      </c>
      <c r="F330" s="660"/>
      <c r="G330" s="660">
        <f>M20+M22+M32+M34+M120+M124+M306+M116+M112+M114+M73+M38+M72+M122+M26+M28+M207+M180+M178+M195+M194+M193+M281+M266+M263+M205+M94</f>
        <v>8185.8999999999987</v>
      </c>
      <c r="H330" s="660"/>
      <c r="I330" s="660">
        <f>Q20+Q22+Q32+Q34+Q120+Q124+Q112+Q116+Q306+Q114+Q73+Q38+Q72+Q122+Q26+Q28+Q207+Q205</f>
        <v>7870.9</v>
      </c>
      <c r="J330" s="660"/>
      <c r="K330" s="671">
        <f>R20+R22+R32+R34+R120+R124+R112+R116+R306+R114+R73+R38+R72+R122+R26+R28+R207+R205</f>
        <v>7870.9</v>
      </c>
      <c r="L330" s="672"/>
      <c r="M330" s="47"/>
      <c r="N330" s="15"/>
      <c r="O330" s="15"/>
    </row>
    <row r="331" spans="1:15" ht="29.25" customHeight="1">
      <c r="A331" s="581" t="s">
        <v>31</v>
      </c>
      <c r="B331" s="582"/>
      <c r="C331" s="582"/>
      <c r="D331" s="582"/>
      <c r="E331" s="660">
        <f>I305+I175+I279+I264</f>
        <v>159.9</v>
      </c>
      <c r="F331" s="660"/>
      <c r="G331" s="660">
        <f>M305+M174+M171+M170+M169+M168+M167+M172+M173+M279+M264</f>
        <v>102.19999999999999</v>
      </c>
      <c r="H331" s="660"/>
      <c r="I331" s="660">
        <f>Q166+Q305</f>
        <v>0</v>
      </c>
      <c r="J331" s="660"/>
      <c r="K331" s="669">
        <f>R305</f>
        <v>0</v>
      </c>
      <c r="L331" s="670"/>
      <c r="M331" s="47"/>
    </row>
    <row r="332" spans="1:15" ht="28.5" customHeight="1" thickBot="1">
      <c r="A332" s="604" t="s">
        <v>32</v>
      </c>
      <c r="B332" s="605"/>
      <c r="C332" s="605"/>
      <c r="D332" s="605"/>
      <c r="E332" s="590">
        <v>0</v>
      </c>
      <c r="F332" s="590"/>
      <c r="G332" s="590">
        <v>0</v>
      </c>
      <c r="H332" s="590"/>
      <c r="I332" s="590">
        <v>0</v>
      </c>
      <c r="J332" s="590"/>
      <c r="K332" s="590">
        <v>0</v>
      </c>
      <c r="L332" s="591"/>
      <c r="M332" s="47"/>
    </row>
    <row r="334" spans="1:15" ht="12.75">
      <c r="A334" s="592" t="s">
        <v>33</v>
      </c>
      <c r="B334" s="592"/>
      <c r="C334" s="592"/>
      <c r="D334" s="592"/>
      <c r="E334" s="592"/>
      <c r="F334" s="592"/>
      <c r="G334" s="592"/>
      <c r="H334" s="592"/>
      <c r="I334" s="592"/>
      <c r="J334" s="592"/>
      <c r="K334" s="592"/>
    </row>
    <row r="335" spans="1:15" ht="12.75">
      <c r="A335" s="574" t="s">
        <v>34</v>
      </c>
      <c r="B335" s="574"/>
      <c r="C335" s="574"/>
      <c r="D335" s="574"/>
      <c r="E335" s="574"/>
      <c r="F335" s="574"/>
      <c r="G335" s="574"/>
      <c r="H335" s="574"/>
      <c r="I335" s="574"/>
      <c r="J335" s="574"/>
      <c r="K335" s="574"/>
    </row>
    <row r="336" spans="1:15" ht="12.75">
      <c r="A336" s="574" t="s">
        <v>35</v>
      </c>
      <c r="B336" s="574"/>
      <c r="C336" s="574"/>
      <c r="D336" s="574"/>
      <c r="E336" s="574"/>
      <c r="F336" s="574"/>
      <c r="G336" s="574"/>
      <c r="H336" s="574"/>
      <c r="I336" s="574"/>
      <c r="J336" s="574"/>
      <c r="K336" s="574"/>
    </row>
    <row r="337" spans="1:11" ht="12.75">
      <c r="A337" s="198"/>
      <c r="B337" s="198"/>
      <c r="C337" s="198"/>
      <c r="D337" s="198"/>
      <c r="E337" s="198"/>
      <c r="F337" s="198"/>
      <c r="G337" s="198"/>
      <c r="H337" s="198"/>
      <c r="I337" s="198"/>
      <c r="J337" s="198"/>
      <c r="K337" s="198"/>
    </row>
    <row r="338" spans="1:11" ht="12.75">
      <c r="A338" s="198"/>
      <c r="B338" s="198"/>
      <c r="C338" s="198"/>
      <c r="D338" s="198"/>
      <c r="E338" s="198"/>
      <c r="F338" s="198"/>
      <c r="G338" s="198"/>
      <c r="H338" s="198"/>
      <c r="I338" s="198"/>
      <c r="J338" s="198"/>
      <c r="K338" s="198"/>
    </row>
  </sheetData>
  <sheetProtection selectLockedCells="1" selectUnlockedCells="1"/>
  <mergeCells count="1000">
    <mergeCell ref="U204:U205"/>
    <mergeCell ref="V204:V205"/>
    <mergeCell ref="W204:W205"/>
    <mergeCell ref="X204:X205"/>
    <mergeCell ref="A204:A205"/>
    <mergeCell ref="B204:B205"/>
    <mergeCell ref="C204:C205"/>
    <mergeCell ref="D204:D205"/>
    <mergeCell ref="E204:E205"/>
    <mergeCell ref="F204:F205"/>
    <mergeCell ref="G204:G205"/>
    <mergeCell ref="S204:S205"/>
    <mergeCell ref="T204:T205"/>
    <mergeCell ref="A200:A201"/>
    <mergeCell ref="B200:B201"/>
    <mergeCell ref="C200:C201"/>
    <mergeCell ref="D200:D201"/>
    <mergeCell ref="E200:E201"/>
    <mergeCell ref="F200:F201"/>
    <mergeCell ref="G200:G201"/>
    <mergeCell ref="S200:S201"/>
    <mergeCell ref="T200:T201"/>
    <mergeCell ref="A177:A178"/>
    <mergeCell ref="B177:B178"/>
    <mergeCell ref="C177:C178"/>
    <mergeCell ref="D177:D178"/>
    <mergeCell ref="E177:E178"/>
    <mergeCell ref="F177:F178"/>
    <mergeCell ref="G177:G178"/>
    <mergeCell ref="S177:S178"/>
    <mergeCell ref="T177:T178"/>
    <mergeCell ref="T1:X1"/>
    <mergeCell ref="W6:X6"/>
    <mergeCell ref="S196:X196"/>
    <mergeCell ref="S169:S174"/>
    <mergeCell ref="S154:S155"/>
    <mergeCell ref="V158:V159"/>
    <mergeCell ref="X154:X155"/>
    <mergeCell ref="X183:X195"/>
    <mergeCell ref="W166:W168"/>
    <mergeCell ref="V166:V168"/>
    <mergeCell ref="C182:X182"/>
    <mergeCell ref="E183:E195"/>
    <mergeCell ref="V183:V195"/>
    <mergeCell ref="W183:W195"/>
    <mergeCell ref="X65:X66"/>
    <mergeCell ref="V65:V66"/>
    <mergeCell ref="U65:U66"/>
    <mergeCell ref="T65:T66"/>
    <mergeCell ref="S65:S66"/>
    <mergeCell ref="X166:X168"/>
    <mergeCell ref="P80:P81"/>
    <mergeCell ref="Q80:Q81"/>
    <mergeCell ref="S156:X156"/>
    <mergeCell ref="I128:I133"/>
    <mergeCell ref="S308:X308"/>
    <mergeCell ref="W304:W307"/>
    <mergeCell ref="X297:X298"/>
    <mergeCell ref="O266:O271"/>
    <mergeCell ref="N266:N271"/>
    <mergeCell ref="F297:F299"/>
    <mergeCell ref="G297:G299"/>
    <mergeCell ref="E297:E301"/>
    <mergeCell ref="P300:P301"/>
    <mergeCell ref="N300:N301"/>
    <mergeCell ref="O300:O301"/>
    <mergeCell ref="S304:S307"/>
    <mergeCell ref="M300:M301"/>
    <mergeCell ref="W272:W273"/>
    <mergeCell ref="Q300:Q301"/>
    <mergeCell ref="R300:R301"/>
    <mergeCell ref="S297:S298"/>
    <mergeCell ref="T297:T298"/>
    <mergeCell ref="S287:X287"/>
    <mergeCell ref="S302:X302"/>
    <mergeCell ref="S289:S290"/>
    <mergeCell ref="F272:F279"/>
    <mergeCell ref="G272:G279"/>
    <mergeCell ref="S294:X294"/>
    <mergeCell ref="B166:B174"/>
    <mergeCell ref="C160:G160"/>
    <mergeCell ref="U232:U233"/>
    <mergeCell ref="S234:X234"/>
    <mergeCell ref="S230:X230"/>
    <mergeCell ref="T212:T213"/>
    <mergeCell ref="C212:C213"/>
    <mergeCell ref="B209:G209"/>
    <mergeCell ref="T166:T168"/>
    <mergeCell ref="S166:S168"/>
    <mergeCell ref="X162:X163"/>
    <mergeCell ref="W162:W163"/>
    <mergeCell ref="V162:V163"/>
    <mergeCell ref="U162:U163"/>
    <mergeCell ref="T162:T163"/>
    <mergeCell ref="U166:U168"/>
    <mergeCell ref="S164:X164"/>
    <mergeCell ref="C164:G164"/>
    <mergeCell ref="B162:B163"/>
    <mergeCell ref="F162:F163"/>
    <mergeCell ref="W232:W233"/>
    <mergeCell ref="B216:B217"/>
    <mergeCell ref="M221:M229"/>
    <mergeCell ref="L221:L229"/>
    <mergeCell ref="G332:H332"/>
    <mergeCell ref="I332:J332"/>
    <mergeCell ref="E332:F332"/>
    <mergeCell ref="I331:J331"/>
    <mergeCell ref="I330:J330"/>
    <mergeCell ref="I329:J329"/>
    <mergeCell ref="I328:J328"/>
    <mergeCell ref="G331:H331"/>
    <mergeCell ref="E331:F331"/>
    <mergeCell ref="E330:F330"/>
    <mergeCell ref="G330:H330"/>
    <mergeCell ref="G329:H329"/>
    <mergeCell ref="G328:H328"/>
    <mergeCell ref="E329:F329"/>
    <mergeCell ref="E328:F328"/>
    <mergeCell ref="W289:W290"/>
    <mergeCell ref="Q273:Q278"/>
    <mergeCell ref="T289:T290"/>
    <mergeCell ref="V272:V273"/>
    <mergeCell ref="K331:L331"/>
    <mergeCell ref="K330:L330"/>
    <mergeCell ref="K329:L329"/>
    <mergeCell ref="K328:L328"/>
    <mergeCell ref="A313:L313"/>
    <mergeCell ref="K327:L327"/>
    <mergeCell ref="K321:L321"/>
    <mergeCell ref="E322:F322"/>
    <mergeCell ref="E321:F321"/>
    <mergeCell ref="A327:D327"/>
    <mergeCell ref="A321:D321"/>
    <mergeCell ref="A322:D322"/>
    <mergeCell ref="G327:H327"/>
    <mergeCell ref="G324:H324"/>
    <mergeCell ref="G323:H323"/>
    <mergeCell ref="E317:F320"/>
    <mergeCell ref="E325:F325"/>
    <mergeCell ref="G317:H320"/>
    <mergeCell ref="G326:H326"/>
    <mergeCell ref="G325:H325"/>
    <mergeCell ref="I317:J320"/>
    <mergeCell ref="I326:J326"/>
    <mergeCell ref="I327:J327"/>
    <mergeCell ref="C308:G308"/>
    <mergeCell ref="G322:H322"/>
    <mergeCell ref="G321:H321"/>
    <mergeCell ref="C302:G302"/>
    <mergeCell ref="I323:J323"/>
    <mergeCell ref="E326:F326"/>
    <mergeCell ref="E324:F324"/>
    <mergeCell ref="E323:F323"/>
    <mergeCell ref="I322:J322"/>
    <mergeCell ref="I321:J321"/>
    <mergeCell ref="I324:J324"/>
    <mergeCell ref="I325:J325"/>
    <mergeCell ref="B315:L315"/>
    <mergeCell ref="K326:L326"/>
    <mergeCell ref="K325:L325"/>
    <mergeCell ref="K324:L324"/>
    <mergeCell ref="K323:L323"/>
    <mergeCell ref="K322:L322"/>
    <mergeCell ref="K317:L320"/>
    <mergeCell ref="B146:B147"/>
    <mergeCell ref="D146:D147"/>
    <mergeCell ref="S144:X144"/>
    <mergeCell ref="E142:E143"/>
    <mergeCell ref="F142:F143"/>
    <mergeCell ref="G142:G143"/>
    <mergeCell ref="A136:A137"/>
    <mergeCell ref="A146:A147"/>
    <mergeCell ref="L300:L301"/>
    <mergeCell ref="J300:J301"/>
    <mergeCell ref="K300:K301"/>
    <mergeCell ref="C293:G293"/>
    <mergeCell ref="G289:G292"/>
    <mergeCell ref="B297:B301"/>
    <mergeCell ref="U291:U292"/>
    <mergeCell ref="V289:V290"/>
    <mergeCell ref="X280:X281"/>
    <mergeCell ref="R281:R286"/>
    <mergeCell ref="Q281:Q286"/>
    <mergeCell ref="S272:S273"/>
    <mergeCell ref="T272:T273"/>
    <mergeCell ref="U272:U273"/>
    <mergeCell ref="V280:V281"/>
    <mergeCell ref="X272:X273"/>
    <mergeCell ref="W25:W28"/>
    <mergeCell ref="V25:V28"/>
    <mergeCell ref="Q128:Q133"/>
    <mergeCell ref="O128:O133"/>
    <mergeCell ref="U127:U128"/>
    <mergeCell ref="E136:E137"/>
    <mergeCell ref="E146:E147"/>
    <mergeCell ref="C149:X149"/>
    <mergeCell ref="C148:G148"/>
    <mergeCell ref="F146:F147"/>
    <mergeCell ref="T142:T143"/>
    <mergeCell ref="S142:S143"/>
    <mergeCell ref="V146:V147"/>
    <mergeCell ref="W146:W147"/>
    <mergeCell ref="X142:X143"/>
    <mergeCell ref="W142:W143"/>
    <mergeCell ref="V142:V143"/>
    <mergeCell ref="U142:U143"/>
    <mergeCell ref="C145:X145"/>
    <mergeCell ref="X146:X147"/>
    <mergeCell ref="S146:S147"/>
    <mergeCell ref="T146:T147"/>
    <mergeCell ref="C40:X40"/>
    <mergeCell ref="E41:E46"/>
    <mergeCell ref="B206:B207"/>
    <mergeCell ref="C206:C207"/>
    <mergeCell ref="D206:D207"/>
    <mergeCell ref="F17:F28"/>
    <mergeCell ref="U31:U38"/>
    <mergeCell ref="T31:T38"/>
    <mergeCell ref="S31:S38"/>
    <mergeCell ref="C30:X30"/>
    <mergeCell ref="C33:C34"/>
    <mergeCell ref="D33:D34"/>
    <mergeCell ref="C35:C36"/>
    <mergeCell ref="D35:D36"/>
    <mergeCell ref="T17:T28"/>
    <mergeCell ref="G17:G28"/>
    <mergeCell ref="C25:C26"/>
    <mergeCell ref="D25:D26"/>
    <mergeCell ref="C23:C24"/>
    <mergeCell ref="D23:D24"/>
    <mergeCell ref="S17:S24"/>
    <mergeCell ref="U17:U24"/>
    <mergeCell ref="V17:V24"/>
    <mergeCell ref="C29:G29"/>
    <mergeCell ref="W17:W24"/>
    <mergeCell ref="X17:X24"/>
    <mergeCell ref="V256:V257"/>
    <mergeCell ref="W256:W257"/>
    <mergeCell ref="D256:D264"/>
    <mergeCell ref="F280:F286"/>
    <mergeCell ref="G280:G286"/>
    <mergeCell ref="P281:P286"/>
    <mergeCell ref="O281:O286"/>
    <mergeCell ref="I281:I286"/>
    <mergeCell ref="E289:E292"/>
    <mergeCell ref="H273:H278"/>
    <mergeCell ref="I273:I278"/>
    <mergeCell ref="J273:J278"/>
    <mergeCell ref="K273:K278"/>
    <mergeCell ref="L273:L278"/>
    <mergeCell ref="M273:M278"/>
    <mergeCell ref="F289:F292"/>
    <mergeCell ref="N273:N278"/>
    <mergeCell ref="O273:O278"/>
    <mergeCell ref="P273:P278"/>
    <mergeCell ref="E280:E286"/>
    <mergeCell ref="C287:G287"/>
    <mergeCell ref="E272:E279"/>
    <mergeCell ref="C288:X288"/>
    <mergeCell ref="U280:U281"/>
    <mergeCell ref="X240:X241"/>
    <mergeCell ref="X242:X243"/>
    <mergeCell ref="X248:X249"/>
    <mergeCell ref="S253:X253"/>
    <mergeCell ref="B253:G253"/>
    <mergeCell ref="X265:X266"/>
    <mergeCell ref="D265:D271"/>
    <mergeCell ref="G256:G264"/>
    <mergeCell ref="S256:S257"/>
    <mergeCell ref="V265:V266"/>
    <mergeCell ref="X256:X257"/>
    <mergeCell ref="U265:U266"/>
    <mergeCell ref="T256:T257"/>
    <mergeCell ref="U256:U257"/>
    <mergeCell ref="W265:W266"/>
    <mergeCell ref="K266:K271"/>
    <mergeCell ref="C255:X255"/>
    <mergeCell ref="M266:M271"/>
    <mergeCell ref="J266:J271"/>
    <mergeCell ref="T265:T266"/>
    <mergeCell ref="R266:R271"/>
    <mergeCell ref="Q266:Q271"/>
    <mergeCell ref="P266:P271"/>
    <mergeCell ref="H266:H271"/>
    <mergeCell ref="U248:U249"/>
    <mergeCell ref="L249:L251"/>
    <mergeCell ref="K249:K251"/>
    <mergeCell ref="O249:O251"/>
    <mergeCell ref="M249:M251"/>
    <mergeCell ref="N249:N251"/>
    <mergeCell ref="B248:B251"/>
    <mergeCell ref="G248:G251"/>
    <mergeCell ref="F248:F251"/>
    <mergeCell ref="T248:T249"/>
    <mergeCell ref="D248:D251"/>
    <mergeCell ref="E248:E251"/>
    <mergeCell ref="P249:P251"/>
    <mergeCell ref="A240:A243"/>
    <mergeCell ref="R249:R251"/>
    <mergeCell ref="Q249:Q251"/>
    <mergeCell ref="B246:X246"/>
    <mergeCell ref="C244:G244"/>
    <mergeCell ref="W248:W249"/>
    <mergeCell ref="D242:D243"/>
    <mergeCell ref="C242:C243"/>
    <mergeCell ref="U240:U241"/>
    <mergeCell ref="W242:W243"/>
    <mergeCell ref="V248:V249"/>
    <mergeCell ref="B240:B243"/>
    <mergeCell ref="C240:C241"/>
    <mergeCell ref="F240:F243"/>
    <mergeCell ref="J249:J251"/>
    <mergeCell ref="I249:I251"/>
    <mergeCell ref="H249:H251"/>
    <mergeCell ref="S245:X245"/>
    <mergeCell ref="V242:V243"/>
    <mergeCell ref="S248:S249"/>
    <mergeCell ref="B245:G245"/>
    <mergeCell ref="E240:E243"/>
    <mergeCell ref="W240:W241"/>
    <mergeCell ref="V240:V241"/>
    <mergeCell ref="C230:G230"/>
    <mergeCell ref="Q221:Q229"/>
    <mergeCell ref="P221:P229"/>
    <mergeCell ref="O221:O229"/>
    <mergeCell ref="B220:B229"/>
    <mergeCell ref="N221:N229"/>
    <mergeCell ref="A216:A217"/>
    <mergeCell ref="D220:D229"/>
    <mergeCell ref="C220:C229"/>
    <mergeCell ref="A220:A229"/>
    <mergeCell ref="C219:X219"/>
    <mergeCell ref="J221:J229"/>
    <mergeCell ref="I221:I229"/>
    <mergeCell ref="H221:H229"/>
    <mergeCell ref="G220:G229"/>
    <mergeCell ref="F220:F229"/>
    <mergeCell ref="R221:R229"/>
    <mergeCell ref="D216:D217"/>
    <mergeCell ref="F216:F217"/>
    <mergeCell ref="K221:K229"/>
    <mergeCell ref="X220:X221"/>
    <mergeCell ref="V220:V221"/>
    <mergeCell ref="S220:S221"/>
    <mergeCell ref="C218:G218"/>
    <mergeCell ref="C216:C217"/>
    <mergeCell ref="T216:T217"/>
    <mergeCell ref="S216:S217"/>
    <mergeCell ref="V216:V217"/>
    <mergeCell ref="U216:U217"/>
    <mergeCell ref="X216:X217"/>
    <mergeCell ref="W216:W217"/>
    <mergeCell ref="G216:G217"/>
    <mergeCell ref="S212:S213"/>
    <mergeCell ref="U212:U213"/>
    <mergeCell ref="E216:E217"/>
    <mergeCell ref="C215:X215"/>
    <mergeCell ref="E212:E213"/>
    <mergeCell ref="C165:X165"/>
    <mergeCell ref="C202:G202"/>
    <mergeCell ref="S202:X202"/>
    <mergeCell ref="C197:X197"/>
    <mergeCell ref="U200:U201"/>
    <mergeCell ref="V200:V201"/>
    <mergeCell ref="W200:W201"/>
    <mergeCell ref="X200:X201"/>
    <mergeCell ref="C176:X176"/>
    <mergeCell ref="X169:X174"/>
    <mergeCell ref="W169:W174"/>
    <mergeCell ref="V169:V174"/>
    <mergeCell ref="U177:U178"/>
    <mergeCell ref="V177:V178"/>
    <mergeCell ref="W177:W178"/>
    <mergeCell ref="X177:X178"/>
    <mergeCell ref="U183:U195"/>
    <mergeCell ref="U169:U174"/>
    <mergeCell ref="V179:V180"/>
    <mergeCell ref="W179:W180"/>
    <mergeCell ref="X179:X180"/>
    <mergeCell ref="C181:G181"/>
    <mergeCell ref="S181:X181"/>
    <mergeCell ref="C179:C180"/>
    <mergeCell ref="C166:C174"/>
    <mergeCell ref="F166:F174"/>
    <mergeCell ref="G166:G174"/>
    <mergeCell ref="A183:A195"/>
    <mergeCell ref="B183:B195"/>
    <mergeCell ref="A179:A180"/>
    <mergeCell ref="B179:B180"/>
    <mergeCell ref="X212:X213"/>
    <mergeCell ref="V212:V213"/>
    <mergeCell ref="C196:G196"/>
    <mergeCell ref="D179:D180"/>
    <mergeCell ref="E179:E180"/>
    <mergeCell ref="F179:F180"/>
    <mergeCell ref="G179:G180"/>
    <mergeCell ref="E206:E207"/>
    <mergeCell ref="F206:F207"/>
    <mergeCell ref="W206:W207"/>
    <mergeCell ref="X206:X207"/>
    <mergeCell ref="S208:X208"/>
    <mergeCell ref="G206:G207"/>
    <mergeCell ref="C208:G208"/>
    <mergeCell ref="S175:X175"/>
    <mergeCell ref="B210:X210"/>
    <mergeCell ref="B212:B213"/>
    <mergeCell ref="A206:A207"/>
    <mergeCell ref="C231:X231"/>
    <mergeCell ref="X232:X233"/>
    <mergeCell ref="V232:V233"/>
    <mergeCell ref="T232:T233"/>
    <mergeCell ref="T136:T137"/>
    <mergeCell ref="C136:C137"/>
    <mergeCell ref="S138:X138"/>
    <mergeCell ref="V136:V137"/>
    <mergeCell ref="C138:G138"/>
    <mergeCell ref="D136:D137"/>
    <mergeCell ref="U136:U137"/>
    <mergeCell ref="C214:G214"/>
    <mergeCell ref="S214:X214"/>
    <mergeCell ref="F212:F213"/>
    <mergeCell ref="W212:W213"/>
    <mergeCell ref="G212:G213"/>
    <mergeCell ref="E166:E174"/>
    <mergeCell ref="F154:F155"/>
    <mergeCell ref="V154:V155"/>
    <mergeCell ref="X158:X159"/>
    <mergeCell ref="U154:U155"/>
    <mergeCell ref="E154:E155"/>
    <mergeCell ref="A212:A213"/>
    <mergeCell ref="U236:U237"/>
    <mergeCell ref="B256:B271"/>
    <mergeCell ref="C256:C271"/>
    <mergeCell ref="S265:S266"/>
    <mergeCell ref="I300:I301"/>
    <mergeCell ref="C296:X296"/>
    <mergeCell ref="L281:L286"/>
    <mergeCell ref="K281:K286"/>
    <mergeCell ref="J281:J286"/>
    <mergeCell ref="N281:N286"/>
    <mergeCell ref="M281:M286"/>
    <mergeCell ref="U297:U298"/>
    <mergeCell ref="V297:V298"/>
    <mergeCell ref="D280:D286"/>
    <mergeCell ref="X289:X290"/>
    <mergeCell ref="U289:U290"/>
    <mergeCell ref="S280:S281"/>
    <mergeCell ref="T280:T281"/>
    <mergeCell ref="W280:W281"/>
    <mergeCell ref="H281:H286"/>
    <mergeCell ref="S293:X293"/>
    <mergeCell ref="X291:X292"/>
    <mergeCell ref="L266:L271"/>
    <mergeCell ref="E265:E271"/>
    <mergeCell ref="X236:X237"/>
    <mergeCell ref="E232:E233"/>
    <mergeCell ref="F232:F233"/>
    <mergeCell ref="D240:D241"/>
    <mergeCell ref="A336:K336"/>
    <mergeCell ref="A332:D332"/>
    <mergeCell ref="A330:D330"/>
    <mergeCell ref="F300:F301"/>
    <mergeCell ref="G300:G301"/>
    <mergeCell ref="A329:D329"/>
    <mergeCell ref="A317:D320"/>
    <mergeCell ref="G232:G233"/>
    <mergeCell ref="A232:A233"/>
    <mergeCell ref="B232:B233"/>
    <mergeCell ref="C232:C233"/>
    <mergeCell ref="D232:D233"/>
    <mergeCell ref="C248:C251"/>
    <mergeCell ref="C247:X247"/>
    <mergeCell ref="S244:X244"/>
    <mergeCell ref="S236:S237"/>
    <mergeCell ref="T240:T241"/>
    <mergeCell ref="A248:A251"/>
    <mergeCell ref="W236:W237"/>
    <mergeCell ref="V236:V237"/>
    <mergeCell ref="A334:K334"/>
    <mergeCell ref="G265:G271"/>
    <mergeCell ref="A304:A307"/>
    <mergeCell ref="B304:B307"/>
    <mergeCell ref="C304:C307"/>
    <mergeCell ref="D304:D307"/>
    <mergeCell ref="A297:A301"/>
    <mergeCell ref="E304:E307"/>
    <mergeCell ref="C303:X303"/>
    <mergeCell ref="X304:X307"/>
    <mergeCell ref="F304:F307"/>
    <mergeCell ref="G304:G307"/>
    <mergeCell ref="T304:T307"/>
    <mergeCell ref="U304:U307"/>
    <mergeCell ref="V304:V307"/>
    <mergeCell ref="W291:W292"/>
    <mergeCell ref="V291:V292"/>
    <mergeCell ref="T291:T292"/>
    <mergeCell ref="W297:W298"/>
    <mergeCell ref="B294:G294"/>
    <mergeCell ref="D289:D290"/>
    <mergeCell ref="C289:C290"/>
    <mergeCell ref="S309:X309"/>
    <mergeCell ref="R273:R278"/>
    <mergeCell ref="A335:K335"/>
    <mergeCell ref="A325:D325"/>
    <mergeCell ref="A323:D323"/>
    <mergeCell ref="A324:D324"/>
    <mergeCell ref="A331:D331"/>
    <mergeCell ref="A326:D326"/>
    <mergeCell ref="A328:D328"/>
    <mergeCell ref="E256:E264"/>
    <mergeCell ref="F256:F264"/>
    <mergeCell ref="I266:I271"/>
    <mergeCell ref="C291:C292"/>
    <mergeCell ref="D291:D292"/>
    <mergeCell ref="D272:D279"/>
    <mergeCell ref="A272:A286"/>
    <mergeCell ref="B272:B286"/>
    <mergeCell ref="C272:C286"/>
    <mergeCell ref="E327:F327"/>
    <mergeCell ref="A256:A271"/>
    <mergeCell ref="A289:A292"/>
    <mergeCell ref="B289:B292"/>
    <mergeCell ref="C297:C301"/>
    <mergeCell ref="D297:D301"/>
    <mergeCell ref="H300:H301"/>
    <mergeCell ref="K332:L332"/>
    <mergeCell ref="Y9:Y308"/>
    <mergeCell ref="B310:G310"/>
    <mergeCell ref="U11:X11"/>
    <mergeCell ref="S310:X310"/>
    <mergeCell ref="S29:X29"/>
    <mergeCell ref="A14:X14"/>
    <mergeCell ref="E10:E13"/>
    <mergeCell ref="B309:G309"/>
    <mergeCell ref="D17:D18"/>
    <mergeCell ref="C17:C18"/>
    <mergeCell ref="C16:X16"/>
    <mergeCell ref="S10:X10"/>
    <mergeCell ref="M10:P11"/>
    <mergeCell ref="B10:B13"/>
    <mergeCell ref="G10:G13"/>
    <mergeCell ref="H10:H13"/>
    <mergeCell ref="A162:A163"/>
    <mergeCell ref="S136:S137"/>
    <mergeCell ref="C252:G252"/>
    <mergeCell ref="S252:X252"/>
    <mergeCell ref="B295:X295"/>
    <mergeCell ref="F265:F271"/>
    <mergeCell ref="B254:X254"/>
    <mergeCell ref="S291:S292"/>
    <mergeCell ref="W3:X3"/>
    <mergeCell ref="B15:X15"/>
    <mergeCell ref="A5:X5"/>
    <mergeCell ref="W4:X4"/>
    <mergeCell ref="A10:A13"/>
    <mergeCell ref="D10:D13"/>
    <mergeCell ref="A9:X9"/>
    <mergeCell ref="P12:P13"/>
    <mergeCell ref="J12:K12"/>
    <mergeCell ref="Q10:Q13"/>
    <mergeCell ref="X12:X13"/>
    <mergeCell ref="W12:W13"/>
    <mergeCell ref="V12:V13"/>
    <mergeCell ref="U12:U13"/>
    <mergeCell ref="T11:T13"/>
    <mergeCell ref="S11:S13"/>
    <mergeCell ref="W8:X8"/>
    <mergeCell ref="C10:C13"/>
    <mergeCell ref="R10:R13"/>
    <mergeCell ref="F10:F13"/>
    <mergeCell ref="I12:I13"/>
    <mergeCell ref="N12:O12"/>
    <mergeCell ref="I10:L11"/>
    <mergeCell ref="L12:L13"/>
    <mergeCell ref="G240:G243"/>
    <mergeCell ref="W80:W81"/>
    <mergeCell ref="X80:X81"/>
    <mergeCell ref="T80:T87"/>
    <mergeCell ref="V80:V81"/>
    <mergeCell ref="W78:W79"/>
    <mergeCell ref="A17:A28"/>
    <mergeCell ref="B17:B28"/>
    <mergeCell ref="C19:C20"/>
    <mergeCell ref="D19:D20"/>
    <mergeCell ref="C27:C28"/>
    <mergeCell ref="B31:B38"/>
    <mergeCell ref="B41:B46"/>
    <mergeCell ref="C31:C32"/>
    <mergeCell ref="D31:D32"/>
    <mergeCell ref="C39:G39"/>
    <mergeCell ref="A31:A38"/>
    <mergeCell ref="E17:E28"/>
    <mergeCell ref="G31:G38"/>
    <mergeCell ref="F31:F38"/>
    <mergeCell ref="E31:E38"/>
    <mergeCell ref="C117:G117"/>
    <mergeCell ref="C152:G152"/>
    <mergeCell ref="W95:W99"/>
    <mergeCell ref="X25:X28"/>
    <mergeCell ref="A41:A46"/>
    <mergeCell ref="D41:D42"/>
    <mergeCell ref="C41:C42"/>
    <mergeCell ref="D43:D44"/>
    <mergeCell ref="M12:M13"/>
    <mergeCell ref="C48:X48"/>
    <mergeCell ref="X41:X46"/>
    <mergeCell ref="W41:W46"/>
    <mergeCell ref="V41:V46"/>
    <mergeCell ref="U41:U46"/>
    <mergeCell ref="T41:T46"/>
    <mergeCell ref="S41:S46"/>
    <mergeCell ref="X31:X38"/>
    <mergeCell ref="W31:W38"/>
    <mergeCell ref="V31:V38"/>
    <mergeCell ref="S39:X39"/>
    <mergeCell ref="C47:G47"/>
    <mergeCell ref="C21:C22"/>
    <mergeCell ref="D21:D22"/>
    <mergeCell ref="D37:D38"/>
    <mergeCell ref="C37:C38"/>
    <mergeCell ref="C45:C46"/>
    <mergeCell ref="D45:D46"/>
    <mergeCell ref="D27:D28"/>
    <mergeCell ref="S47:X47"/>
    <mergeCell ref="S25:S28"/>
    <mergeCell ref="U25:U28"/>
    <mergeCell ref="B65:B73"/>
    <mergeCell ref="A65:A73"/>
    <mergeCell ref="C65:C67"/>
    <mergeCell ref="E57:E62"/>
    <mergeCell ref="A49:A54"/>
    <mergeCell ref="B49:B54"/>
    <mergeCell ref="X53:X54"/>
    <mergeCell ref="W53:W54"/>
    <mergeCell ref="U53:U54"/>
    <mergeCell ref="D61:D62"/>
    <mergeCell ref="W49:W50"/>
    <mergeCell ref="W57:W58"/>
    <mergeCell ref="V57:V58"/>
    <mergeCell ref="V59:V60"/>
    <mergeCell ref="U59:U60"/>
    <mergeCell ref="G49:G54"/>
    <mergeCell ref="T53:T54"/>
    <mergeCell ref="X49:X50"/>
    <mergeCell ref="A57:A62"/>
    <mergeCell ref="B57:B62"/>
    <mergeCell ref="E65:E73"/>
    <mergeCell ref="C88:G88"/>
    <mergeCell ref="X61:X62"/>
    <mergeCell ref="W61:W62"/>
    <mergeCell ref="W65:W66"/>
    <mergeCell ref="L80:L81"/>
    <mergeCell ref="B76:B87"/>
    <mergeCell ref="A76:A87"/>
    <mergeCell ref="V61:V62"/>
    <mergeCell ref="T61:T62"/>
    <mergeCell ref="C75:X75"/>
    <mergeCell ref="E76:E79"/>
    <mergeCell ref="V78:V79"/>
    <mergeCell ref="U78:U79"/>
    <mergeCell ref="C80:C87"/>
    <mergeCell ref="C76:C77"/>
    <mergeCell ref="T78:T79"/>
    <mergeCell ref="D76:D77"/>
    <mergeCell ref="C78:C79"/>
    <mergeCell ref="S76:S77"/>
    <mergeCell ref="U76:U77"/>
    <mergeCell ref="T76:T77"/>
    <mergeCell ref="G65:G73"/>
    <mergeCell ref="W76:W77"/>
    <mergeCell ref="C55:G55"/>
    <mergeCell ref="M80:M81"/>
    <mergeCell ref="N80:N81"/>
    <mergeCell ref="F57:F62"/>
    <mergeCell ref="X78:X79"/>
    <mergeCell ref="F80:F81"/>
    <mergeCell ref="G80:G81"/>
    <mergeCell ref="K80:K81"/>
    <mergeCell ref="F76:F79"/>
    <mergeCell ref="G76:G79"/>
    <mergeCell ref="D80:D81"/>
    <mergeCell ref="E80:E87"/>
    <mergeCell ref="U80:U81"/>
    <mergeCell ref="S61:S62"/>
    <mergeCell ref="I80:I81"/>
    <mergeCell ref="J80:J81"/>
    <mergeCell ref="X57:X58"/>
    <mergeCell ref="C63:G63"/>
    <mergeCell ref="S78:S79"/>
    <mergeCell ref="R80:R81"/>
    <mergeCell ref="S80:S87"/>
    <mergeCell ref="C56:X56"/>
    <mergeCell ref="S63:X63"/>
    <mergeCell ref="H80:H81"/>
    <mergeCell ref="U49:U50"/>
    <mergeCell ref="V53:V54"/>
    <mergeCell ref="D68:D69"/>
    <mergeCell ref="C70:C73"/>
    <mergeCell ref="S57:S58"/>
    <mergeCell ref="E90:E100"/>
    <mergeCell ref="S55:X55"/>
    <mergeCell ref="C61:C62"/>
    <mergeCell ref="T59:T60"/>
    <mergeCell ref="G57:G62"/>
    <mergeCell ref="E49:E54"/>
    <mergeCell ref="S53:S54"/>
    <mergeCell ref="S74:X74"/>
    <mergeCell ref="C97:C98"/>
    <mergeCell ref="X95:X99"/>
    <mergeCell ref="X90:X91"/>
    <mergeCell ref="W90:W91"/>
    <mergeCell ref="X92:X94"/>
    <mergeCell ref="F90:F100"/>
    <mergeCell ref="O80:O81"/>
    <mergeCell ref="W92:W94"/>
    <mergeCell ref="S88:X88"/>
    <mergeCell ref="T92:T94"/>
    <mergeCell ref="C89:X89"/>
    <mergeCell ref="D59:D60"/>
    <mergeCell ref="C49:C52"/>
    <mergeCell ref="C53:C54"/>
    <mergeCell ref="D53:D54"/>
    <mergeCell ref="U95:U99"/>
    <mergeCell ref="C92:C94"/>
    <mergeCell ref="C43:C44"/>
    <mergeCell ref="F41:F46"/>
    <mergeCell ref="D71:D72"/>
    <mergeCell ref="G41:G46"/>
    <mergeCell ref="C68:C69"/>
    <mergeCell ref="F65:F73"/>
    <mergeCell ref="D78:D79"/>
    <mergeCell ref="C64:X64"/>
    <mergeCell ref="T49:T50"/>
    <mergeCell ref="S49:S50"/>
    <mergeCell ref="X59:X60"/>
    <mergeCell ref="W59:W60"/>
    <mergeCell ref="S59:S60"/>
    <mergeCell ref="U57:U58"/>
    <mergeCell ref="T57:T58"/>
    <mergeCell ref="V49:V50"/>
    <mergeCell ref="C74:G74"/>
    <mergeCell ref="X76:X77"/>
    <mergeCell ref="V76:V77"/>
    <mergeCell ref="F49:F54"/>
    <mergeCell ref="U61:U62"/>
    <mergeCell ref="C57:C58"/>
    <mergeCell ref="C59:C60"/>
    <mergeCell ref="A166:A174"/>
    <mergeCell ref="C125:G125"/>
    <mergeCell ref="B154:B155"/>
    <mergeCell ref="D158:D159"/>
    <mergeCell ref="E158:E159"/>
    <mergeCell ref="C156:G156"/>
    <mergeCell ref="C157:X157"/>
    <mergeCell ref="G154:G155"/>
    <mergeCell ref="C158:C159"/>
    <mergeCell ref="U158:U159"/>
    <mergeCell ref="T158:T159"/>
    <mergeCell ref="S158:S159"/>
    <mergeCell ref="W158:W159"/>
    <mergeCell ref="T154:T155"/>
    <mergeCell ref="C142:C143"/>
    <mergeCell ref="P128:P133"/>
    <mergeCell ref="E150:E151"/>
    <mergeCell ref="G136:G137"/>
    <mergeCell ref="C134:G134"/>
    <mergeCell ref="E127:E133"/>
    <mergeCell ref="G127:G133"/>
    <mergeCell ref="F127:F133"/>
    <mergeCell ref="C139:X139"/>
    <mergeCell ref="W136:W137"/>
    <mergeCell ref="A127:A133"/>
    <mergeCell ref="A119:A124"/>
    <mergeCell ref="W115:W116"/>
    <mergeCell ref="V115:V116"/>
    <mergeCell ref="D123:D124"/>
    <mergeCell ref="C119:C120"/>
    <mergeCell ref="C127:C133"/>
    <mergeCell ref="X127:X128"/>
    <mergeCell ref="W127:W128"/>
    <mergeCell ref="V127:V128"/>
    <mergeCell ref="D127:D133"/>
    <mergeCell ref="R128:R133"/>
    <mergeCell ref="J128:J133"/>
    <mergeCell ref="L128:L133"/>
    <mergeCell ref="T127:T128"/>
    <mergeCell ref="S127:S128"/>
    <mergeCell ref="S115:S116"/>
    <mergeCell ref="F136:F137"/>
    <mergeCell ref="C135:X135"/>
    <mergeCell ref="G119:G124"/>
    <mergeCell ref="F119:F124"/>
    <mergeCell ref="C113:C114"/>
    <mergeCell ref="W113:W114"/>
    <mergeCell ref="X113:X114"/>
    <mergeCell ref="D115:D116"/>
    <mergeCell ref="E119:E124"/>
    <mergeCell ref="E111:E116"/>
    <mergeCell ref="U119:U120"/>
    <mergeCell ref="C111:C112"/>
    <mergeCell ref="V111:V112"/>
    <mergeCell ref="C115:C116"/>
    <mergeCell ref="U111:U112"/>
    <mergeCell ref="S134:X134"/>
    <mergeCell ref="N128:N133"/>
    <mergeCell ref="M128:M133"/>
    <mergeCell ref="C118:X118"/>
    <mergeCell ref="X115:X116"/>
    <mergeCell ref="X119:X120"/>
    <mergeCell ref="S113:S114"/>
    <mergeCell ref="T113:T114"/>
    <mergeCell ref="U113:U114"/>
    <mergeCell ref="V113:V114"/>
    <mergeCell ref="T119:T120"/>
    <mergeCell ref="S119:S120"/>
    <mergeCell ref="U115:U116"/>
    <mergeCell ref="T115:T116"/>
    <mergeCell ref="W119:W120"/>
    <mergeCell ref="V119:V120"/>
    <mergeCell ref="F111:F116"/>
    <mergeCell ref="D111:D112"/>
    <mergeCell ref="S117:X117"/>
    <mergeCell ref="X111:X112"/>
    <mergeCell ref="T111:T112"/>
    <mergeCell ref="S111:S112"/>
    <mergeCell ref="W111:W112"/>
    <mergeCell ref="D119:D120"/>
    <mergeCell ref="B90:B100"/>
    <mergeCell ref="D103:D104"/>
    <mergeCell ref="G111:G116"/>
    <mergeCell ref="B111:B116"/>
    <mergeCell ref="D113:D114"/>
    <mergeCell ref="B136:B137"/>
    <mergeCell ref="B127:B133"/>
    <mergeCell ref="C123:C124"/>
    <mergeCell ref="A158:A159"/>
    <mergeCell ref="B158:B159"/>
    <mergeCell ref="C121:C122"/>
    <mergeCell ref="D121:D122"/>
    <mergeCell ref="A154:A155"/>
    <mergeCell ref="B119:B124"/>
    <mergeCell ref="D142:D143"/>
    <mergeCell ref="C126:X126"/>
    <mergeCell ref="H128:H133"/>
    <mergeCell ref="K128:K133"/>
    <mergeCell ref="S125:X125"/>
    <mergeCell ref="X136:X137"/>
    <mergeCell ref="C144:G144"/>
    <mergeCell ref="B150:B151"/>
    <mergeCell ref="C150:C151"/>
    <mergeCell ref="G146:G147"/>
    <mergeCell ref="C110:X110"/>
    <mergeCell ref="X107:X108"/>
    <mergeCell ref="U103:U104"/>
    <mergeCell ref="C102:X102"/>
    <mergeCell ref="S101:X101"/>
    <mergeCell ref="V103:V104"/>
    <mergeCell ref="W103:W104"/>
    <mergeCell ref="X103:X104"/>
    <mergeCell ref="W107:W108"/>
    <mergeCell ref="C107:C108"/>
    <mergeCell ref="C109:G109"/>
    <mergeCell ref="D105:D106"/>
    <mergeCell ref="E103:E108"/>
    <mergeCell ref="S109:X109"/>
    <mergeCell ref="T107:T108"/>
    <mergeCell ref="C101:G101"/>
    <mergeCell ref="C105:C106"/>
    <mergeCell ref="V107:V108"/>
    <mergeCell ref="D107:D108"/>
    <mergeCell ref="C103:C104"/>
    <mergeCell ref="V95:V99"/>
    <mergeCell ref="G90:G100"/>
    <mergeCell ref="C99:C100"/>
    <mergeCell ref="D99:D100"/>
    <mergeCell ref="U92:U94"/>
    <mergeCell ref="T103:T104"/>
    <mergeCell ref="S103:S104"/>
    <mergeCell ref="S107:S108"/>
    <mergeCell ref="U107:U108"/>
    <mergeCell ref="G103:G108"/>
    <mergeCell ref="F103:F108"/>
    <mergeCell ref="V90:V91"/>
    <mergeCell ref="S92:S94"/>
    <mergeCell ref="U90:U91"/>
    <mergeCell ref="T95:T99"/>
    <mergeCell ref="S95:S99"/>
    <mergeCell ref="V92:V94"/>
    <mergeCell ref="C95:C96"/>
    <mergeCell ref="T90:T91"/>
    <mergeCell ref="S90:S91"/>
    <mergeCell ref="D90:D91"/>
    <mergeCell ref="D92:D94"/>
    <mergeCell ref="C90:C91"/>
    <mergeCell ref="D97:D98"/>
    <mergeCell ref="T220:T221"/>
    <mergeCell ref="U220:U221"/>
    <mergeCell ref="W220:W221"/>
    <mergeCell ref="S218:X218"/>
    <mergeCell ref="C153:X153"/>
    <mergeCell ref="F158:F159"/>
    <mergeCell ref="C211:X211"/>
    <mergeCell ref="C203:X203"/>
    <mergeCell ref="U206:U207"/>
    <mergeCell ref="V206:V207"/>
    <mergeCell ref="T206:T207"/>
    <mergeCell ref="S179:S180"/>
    <mergeCell ref="T179:T180"/>
    <mergeCell ref="U179:U180"/>
    <mergeCell ref="S183:S195"/>
    <mergeCell ref="T183:T195"/>
    <mergeCell ref="S206:S207"/>
    <mergeCell ref="C183:C193"/>
    <mergeCell ref="T169:T174"/>
    <mergeCell ref="C175:G175"/>
    <mergeCell ref="W154:W155"/>
    <mergeCell ref="E220:E229"/>
    <mergeCell ref="D212:D213"/>
    <mergeCell ref="S209:X209"/>
    <mergeCell ref="S152:X152"/>
    <mergeCell ref="S160:X160"/>
    <mergeCell ref="D162:D163"/>
    <mergeCell ref="G158:G159"/>
    <mergeCell ref="G162:G163"/>
    <mergeCell ref="C146:C147"/>
    <mergeCell ref="C154:C155"/>
    <mergeCell ref="D154:D155"/>
    <mergeCell ref="C162:C163"/>
    <mergeCell ref="S232:S233"/>
    <mergeCell ref="A236:A237"/>
    <mergeCell ref="U242:U243"/>
    <mergeCell ref="T242:T243"/>
    <mergeCell ref="S242:S243"/>
    <mergeCell ref="B236:B237"/>
    <mergeCell ref="C161:X161"/>
    <mergeCell ref="E162:E163"/>
    <mergeCell ref="U146:U147"/>
    <mergeCell ref="S148:X148"/>
    <mergeCell ref="A150:A151"/>
    <mergeCell ref="S162:S163"/>
    <mergeCell ref="T236:T237"/>
    <mergeCell ref="D236:D237"/>
    <mergeCell ref="S240:S241"/>
    <mergeCell ref="C235:X235"/>
    <mergeCell ref="C234:G234"/>
    <mergeCell ref="S238:X238"/>
    <mergeCell ref="F236:F237"/>
    <mergeCell ref="C239:X239"/>
    <mergeCell ref="C238:G238"/>
    <mergeCell ref="E236:E237"/>
    <mergeCell ref="G236:G237"/>
    <mergeCell ref="C236:C237"/>
    <mergeCell ref="Q257:Q262"/>
    <mergeCell ref="R257:R262"/>
    <mergeCell ref="H257:H262"/>
    <mergeCell ref="I257:I262"/>
    <mergeCell ref="J257:J262"/>
    <mergeCell ref="K257:K262"/>
    <mergeCell ref="L257:L262"/>
    <mergeCell ref="M257:M262"/>
    <mergeCell ref="N257:N262"/>
    <mergeCell ref="O257:O262"/>
    <mergeCell ref="P257:P262"/>
    <mergeCell ref="A140:A143"/>
    <mergeCell ref="B140:B143"/>
    <mergeCell ref="U140:U141"/>
    <mergeCell ref="V140:V141"/>
    <mergeCell ref="W140:W141"/>
    <mergeCell ref="X140:X141"/>
    <mergeCell ref="S51:S52"/>
    <mergeCell ref="T51:T52"/>
    <mergeCell ref="U51:U52"/>
    <mergeCell ref="V51:V52"/>
    <mergeCell ref="W51:W52"/>
    <mergeCell ref="X51:X52"/>
    <mergeCell ref="C140:C141"/>
    <mergeCell ref="D140:D141"/>
    <mergeCell ref="E140:E141"/>
    <mergeCell ref="F140:F141"/>
    <mergeCell ref="G140:G141"/>
    <mergeCell ref="S140:S141"/>
    <mergeCell ref="T140:T141"/>
    <mergeCell ref="A90:A100"/>
    <mergeCell ref="A103:A108"/>
    <mergeCell ref="B103:B108"/>
    <mergeCell ref="A111:A116"/>
    <mergeCell ref="D95:D96"/>
    <mergeCell ref="U198:U199"/>
    <mergeCell ref="V198:V199"/>
    <mergeCell ref="W198:W199"/>
    <mergeCell ref="X198:X199"/>
    <mergeCell ref="A198:A199"/>
    <mergeCell ref="B198:B199"/>
    <mergeCell ref="C198:C199"/>
    <mergeCell ref="D198:D199"/>
    <mergeCell ref="E198:E199"/>
    <mergeCell ref="F198:F199"/>
    <mergeCell ref="G198:G199"/>
    <mergeCell ref="S198:S199"/>
    <mergeCell ref="T198:T199"/>
  </mergeCells>
  <pageMargins left="0.39370078740157483" right="0.39370078740157483" top="0.59055118110236215" bottom="0.39370078740157483" header="0.31496062992125984" footer="0.31496062992125984"/>
  <pageSetup paperSize="9" scale="65" firstPageNumber="0" fitToHeight="0" orientation="landscape" r:id="rId1"/>
  <headerFooter alignWithMargins="0"/>
  <rowBreaks count="8" manualBreakCount="8">
    <brk id="39" max="23" man="1"/>
    <brk id="73" max="23" man="1"/>
    <brk id="117" max="23" man="1"/>
    <brk id="164" max="23" man="1"/>
    <brk id="195" max="23" man="1"/>
    <brk id="229" max="23" man="1"/>
    <brk id="272" max="23" man="1"/>
    <brk id="310"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Vilma Krukonienė</cp:lastModifiedBy>
  <cp:lastPrinted>2022-06-22T12:48:37Z</cp:lastPrinted>
  <dcterms:created xsi:type="dcterms:W3CDTF">2012-09-04T10:49:59Z</dcterms:created>
  <dcterms:modified xsi:type="dcterms:W3CDTF">2022-06-27T05:28:45Z</dcterms:modified>
</cp:coreProperties>
</file>