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Prismontiene\Desktop\TARYBOS SPRENDIMAI\Pasirašomi\"/>
    </mc:Choice>
  </mc:AlternateContent>
  <xr:revisionPtr revIDLastSave="0" documentId="13_ncr:1_{33C3F857-0ED7-4E77-BC39-31E83E4627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PRIEDAS" sheetId="2" r:id="rId1"/>
    <sheet name="2 PRIEDAS" sheetId="3" r:id="rId2"/>
  </sheets>
  <calcPr calcId="181029"/>
</workbook>
</file>

<file path=xl/calcChain.xml><?xml version="1.0" encoding="utf-8"?>
<calcChain xmlns="http://schemas.openxmlformats.org/spreadsheetml/2006/main">
  <c r="G10" i="2" l="1"/>
  <c r="H10" i="2"/>
  <c r="I10" i="2"/>
  <c r="J10" i="2"/>
  <c r="K10" i="2"/>
  <c r="L10" i="2"/>
  <c r="M10" i="2"/>
  <c r="N10" i="2"/>
  <c r="O10" i="2"/>
  <c r="P10" i="2"/>
  <c r="Q10" i="2"/>
  <c r="F10" i="2"/>
  <c r="Q55" i="2"/>
  <c r="P55" i="2"/>
  <c r="O55" i="2"/>
  <c r="N55" i="2"/>
  <c r="M55" i="2"/>
  <c r="L55" i="2"/>
  <c r="K55" i="2"/>
  <c r="J55" i="2"/>
  <c r="I55" i="2"/>
  <c r="H55" i="2"/>
  <c r="G55" i="2"/>
  <c r="F55" i="2"/>
  <c r="F34" i="3" l="1"/>
  <c r="E34" i="3"/>
  <c r="E97" i="2" l="1"/>
  <c r="F97" i="2"/>
  <c r="F96" i="2" s="1"/>
  <c r="G97" i="2"/>
  <c r="H97" i="2"/>
  <c r="I97" i="2"/>
  <c r="J97" i="2"/>
  <c r="K97" i="2"/>
  <c r="L97" i="2"/>
  <c r="M97" i="2"/>
  <c r="N97" i="2"/>
  <c r="O97" i="2"/>
  <c r="O96" i="2" s="1"/>
  <c r="E98" i="2"/>
  <c r="F98" i="2"/>
  <c r="G98" i="2"/>
  <c r="H98" i="2"/>
  <c r="I98" i="2"/>
  <c r="J98" i="2"/>
  <c r="K98" i="2"/>
  <c r="L98" i="2"/>
  <c r="M98" i="2"/>
  <c r="M96" i="2" s="1"/>
  <c r="N98" i="2"/>
  <c r="O98" i="2"/>
  <c r="D98" i="2"/>
  <c r="D97" i="2"/>
  <c r="D96" i="2" s="1"/>
  <c r="E96" i="2"/>
  <c r="H96" i="2"/>
  <c r="K96" i="2" l="1"/>
  <c r="I96" i="2"/>
  <c r="N96" i="2"/>
  <c r="L96" i="2"/>
  <c r="J96" i="2"/>
  <c r="G96" i="2"/>
  <c r="B11" i="3"/>
  <c r="D11" i="3"/>
  <c r="C11" i="3" s="1"/>
  <c r="C12" i="3"/>
  <c r="C13" i="3"/>
  <c r="C14" i="3"/>
  <c r="D16" i="3"/>
  <c r="E16" i="3"/>
  <c r="F16" i="3"/>
  <c r="B17" i="3"/>
  <c r="B16" i="3" s="1"/>
  <c r="D17" i="3"/>
  <c r="G17" i="3"/>
  <c r="G16" i="3" s="1"/>
  <c r="H17" i="3"/>
  <c r="H16" i="3" s="1"/>
  <c r="H15" i="3" s="1"/>
  <c r="H11" i="3" s="1"/>
  <c r="C19" i="3"/>
  <c r="C17" i="3" s="1"/>
  <c r="C16" i="3" s="1"/>
  <c r="C15" i="3" s="1"/>
  <c r="C26" i="3"/>
  <c r="C28" i="3"/>
  <c r="C31" i="3"/>
  <c r="B34" i="3"/>
  <c r="D34" i="3"/>
  <c r="C34" i="3" s="1"/>
  <c r="G34" i="3"/>
  <c r="H34" i="3"/>
  <c r="C35" i="3"/>
  <c r="C36" i="3"/>
  <c r="C37" i="3"/>
  <c r="D15" i="3" l="1"/>
  <c r="B15" i="3"/>
  <c r="G15" i="3"/>
  <c r="G11" i="3" s="1"/>
  <c r="F15" i="3"/>
  <c r="F11" i="3" s="1"/>
  <c r="E15" i="3"/>
  <c r="E11" i="3" s="1"/>
  <c r="F23" i="2"/>
  <c r="G23" i="2"/>
  <c r="H23" i="2"/>
  <c r="I23" i="2"/>
  <c r="J23" i="2"/>
  <c r="K23" i="2"/>
  <c r="L23" i="2"/>
  <c r="M23" i="2"/>
  <c r="N23" i="2"/>
  <c r="O23" i="2"/>
  <c r="P23" i="2"/>
  <c r="Q23" i="2"/>
  <c r="F29" i="2"/>
  <c r="G29" i="2"/>
  <c r="H29" i="2"/>
  <c r="I29" i="2"/>
  <c r="J29" i="2"/>
  <c r="K29" i="2"/>
  <c r="L29" i="2"/>
  <c r="M29" i="2"/>
  <c r="N29" i="2"/>
  <c r="O29" i="2"/>
  <c r="P29" i="2"/>
  <c r="Q29" i="2"/>
  <c r="F34" i="2"/>
  <c r="G34" i="2"/>
  <c r="H34" i="2"/>
  <c r="I34" i="2"/>
  <c r="J34" i="2"/>
  <c r="K34" i="2"/>
  <c r="L34" i="2"/>
  <c r="M34" i="2"/>
  <c r="N34" i="2"/>
  <c r="O34" i="2"/>
  <c r="P34" i="2"/>
  <c r="Q34" i="2"/>
  <c r="F38" i="2"/>
  <c r="G38" i="2"/>
  <c r="H38" i="2"/>
  <c r="I38" i="2"/>
  <c r="J38" i="2"/>
  <c r="K38" i="2"/>
  <c r="L38" i="2"/>
  <c r="M38" i="2"/>
  <c r="N38" i="2"/>
  <c r="O38" i="2"/>
  <c r="P38" i="2"/>
  <c r="Q38" i="2"/>
  <c r="F44" i="2"/>
  <c r="G44" i="2"/>
  <c r="H44" i="2"/>
  <c r="I44" i="2"/>
  <c r="J44" i="2"/>
  <c r="K44" i="2"/>
  <c r="L44" i="2"/>
  <c r="M44" i="2"/>
  <c r="N44" i="2"/>
  <c r="O44" i="2"/>
  <c r="P44" i="2"/>
  <c r="Q44" i="2"/>
  <c r="F49" i="2"/>
  <c r="G49" i="2"/>
  <c r="H49" i="2"/>
  <c r="I49" i="2"/>
  <c r="J49" i="2"/>
  <c r="K49" i="2"/>
  <c r="L49" i="2"/>
  <c r="M49" i="2"/>
  <c r="N49" i="2"/>
  <c r="O49" i="2"/>
  <c r="P49" i="2"/>
  <c r="Q49" i="2"/>
  <c r="F65" i="2"/>
  <c r="G65" i="2"/>
  <c r="H65" i="2"/>
  <c r="I65" i="2"/>
  <c r="J65" i="2"/>
  <c r="K65" i="2"/>
  <c r="L65" i="2"/>
  <c r="M65" i="2"/>
  <c r="N65" i="2"/>
  <c r="O65" i="2"/>
  <c r="P65" i="2"/>
  <c r="Q65" i="2"/>
  <c r="F75" i="2"/>
  <c r="F73" i="2" s="1"/>
  <c r="G75" i="2"/>
  <c r="G73" i="2" s="1"/>
  <c r="H75" i="2"/>
  <c r="H73" i="2" s="1"/>
  <c r="I75" i="2"/>
  <c r="I73" i="2" s="1"/>
  <c r="J75" i="2"/>
  <c r="J73" i="2" s="1"/>
  <c r="K75" i="2"/>
  <c r="K73" i="2" s="1"/>
  <c r="L75" i="2"/>
  <c r="L73" i="2" s="1"/>
  <c r="M75" i="2"/>
  <c r="M73" i="2" s="1"/>
  <c r="N75" i="2"/>
  <c r="N73" i="2" s="1"/>
  <c r="O75" i="2"/>
  <c r="O73" i="2" s="1"/>
  <c r="P75" i="2"/>
  <c r="P73" i="2" s="1"/>
  <c r="Q75" i="2"/>
  <c r="Q73" i="2" s="1"/>
  <c r="D87" i="2"/>
  <c r="E87" i="2"/>
  <c r="F87" i="2"/>
  <c r="G87" i="2"/>
  <c r="H87" i="2"/>
  <c r="I87" i="2"/>
  <c r="J87" i="2"/>
  <c r="K87" i="2"/>
  <c r="L87" i="2"/>
  <c r="M87" i="2"/>
  <c r="N87" i="2"/>
  <c r="O87" i="2"/>
  <c r="D91" i="2"/>
  <c r="E91" i="2"/>
  <c r="F91" i="2"/>
  <c r="G91" i="2"/>
  <c r="H91" i="2"/>
  <c r="I91" i="2"/>
  <c r="J91" i="2"/>
  <c r="K91" i="2"/>
  <c r="L91" i="2"/>
  <c r="M91" i="2"/>
  <c r="N91" i="2"/>
  <c r="O91" i="2"/>
  <c r="L86" i="2" l="1"/>
  <c r="L99" i="2" s="1"/>
  <c r="N22" i="2"/>
  <c r="N12" i="2" s="1"/>
  <c r="N11" i="2" s="1"/>
  <c r="K86" i="2"/>
  <c r="K99" i="2" s="1"/>
  <c r="M22" i="2"/>
  <c r="M12" i="2" s="1"/>
  <c r="M11" i="2" s="1"/>
  <c r="F22" i="2"/>
  <c r="F12" i="2" s="1"/>
  <c r="O86" i="2"/>
  <c r="O99" i="2" s="1"/>
  <c r="I86" i="2"/>
  <c r="I99" i="2" s="1"/>
  <c r="Q22" i="2"/>
  <c r="Q12" i="2" s="1"/>
  <c r="Q11" i="2" s="1"/>
  <c r="K22" i="2"/>
  <c r="K12" i="2" s="1"/>
  <c r="K11" i="2" s="1"/>
  <c r="F86" i="2"/>
  <c r="F99" i="2" s="1"/>
  <c r="G22" i="2"/>
  <c r="G12" i="2" s="1"/>
  <c r="G11" i="2" s="1"/>
  <c r="J86" i="2"/>
  <c r="J99" i="2" s="1"/>
  <c r="N86" i="2"/>
  <c r="N99" i="2" s="1"/>
  <c r="H86" i="2"/>
  <c r="H99" i="2" s="1"/>
  <c r="P22" i="2"/>
  <c r="P12" i="2" s="1"/>
  <c r="P11" i="2" s="1"/>
  <c r="J22" i="2"/>
  <c r="J12" i="2" s="1"/>
  <c r="J11" i="2" s="1"/>
  <c r="H22" i="2"/>
  <c r="H12" i="2" s="1"/>
  <c r="H11" i="2" s="1"/>
  <c r="E86" i="2"/>
  <c r="E99" i="2" s="1"/>
  <c r="D86" i="2"/>
  <c r="D99" i="2" s="1"/>
  <c r="L22" i="2"/>
  <c r="L12" i="2" s="1"/>
  <c r="L11" i="2" s="1"/>
  <c r="M86" i="2"/>
  <c r="M99" i="2" s="1"/>
  <c r="G86" i="2"/>
  <c r="G99" i="2" s="1"/>
  <c r="O22" i="2"/>
  <c r="O12" i="2" s="1"/>
  <c r="O11" i="2" s="1"/>
  <c r="I22" i="2"/>
  <c r="I12" i="2" s="1"/>
  <c r="I11" i="2"/>
  <c r="F11" i="2"/>
</calcChain>
</file>

<file path=xl/sharedStrings.xml><?xml version="1.0" encoding="utf-8"?>
<sst xmlns="http://schemas.openxmlformats.org/spreadsheetml/2006/main" count="202" uniqueCount="130">
  <si>
    <t>Kodas</t>
  </si>
  <si>
    <t>Pavadinimas</t>
  </si>
  <si>
    <t>SP lėšos</t>
  </si>
  <si>
    <t>Iš viso</t>
  </si>
  <si>
    <t>Išlaidoms</t>
  </si>
  <si>
    <t>turtui įsigyti</t>
  </si>
  <si>
    <t>Papildomai skirta, nuimta, perkelta</t>
  </si>
  <si>
    <t>Patikslintas biudžeto planas</t>
  </si>
  <si>
    <t>Iš jų darbo užmokesčiui</t>
  </si>
  <si>
    <t>04.</t>
  </si>
  <si>
    <t>Savivaldybės valdymo ir pagrindinių funkcijų vykdymo programa</t>
  </si>
  <si>
    <t>04.01.</t>
  </si>
  <si>
    <t>Didinti viešojo valdymo ir įgyvendinimų funkcijų efektyvumą</t>
  </si>
  <si>
    <t>04.01.01.</t>
  </si>
  <si>
    <t>Užtikrinti tinkamą savivaldybės ir jos institucijų darbo organizavimą ir priskirtų funkcijų vykdymą</t>
  </si>
  <si>
    <t>04.01.01.01.</t>
  </si>
  <si>
    <t>Savivaldybės tarybos darbo organizavimas</t>
  </si>
  <si>
    <t>SB (KR)</t>
  </si>
  <si>
    <t>04.01.01.02.</t>
  </si>
  <si>
    <t>Mero fondas</t>
  </si>
  <si>
    <t>04.01.01.03.</t>
  </si>
  <si>
    <t>Savivaldybės Kontrolės ir audito tarnybos darbo organizavimas</t>
  </si>
  <si>
    <t>04.01.01.04.</t>
  </si>
  <si>
    <t>Savivaldybės padalinių (seniūnijų) darbo organizavimas</t>
  </si>
  <si>
    <t>04.01.01.04.01.</t>
  </si>
  <si>
    <t>"Akmenės seniūnijos darbo organizavimas"</t>
  </si>
  <si>
    <t>BĮP</t>
  </si>
  <si>
    <t>BDK</t>
  </si>
  <si>
    <t>AL (BIPL)</t>
  </si>
  <si>
    <t>SB (deleg)</t>
  </si>
  <si>
    <t>04.01.01.04.02.</t>
  </si>
  <si>
    <t>"Kruopių seniūnijos darbo organizavimas"</t>
  </si>
  <si>
    <t>04.01.01.04.03.</t>
  </si>
  <si>
    <t>"Naujosios Akmenės kaimiškosios seniūnijos darbo organizavimas"</t>
  </si>
  <si>
    <t>04.01.01.04.04.</t>
  </si>
  <si>
    <t>"Naujosios Akmenės miesto seniūnijos darbo organizavimas"</t>
  </si>
  <si>
    <t>04.01.01.04.05.</t>
  </si>
  <si>
    <t>"Papilės seniūnijos darbo organizavimas"</t>
  </si>
  <si>
    <t>04.01.01.04.06.</t>
  </si>
  <si>
    <t>"Ventos seniūnijos darbo organizavimas"</t>
  </si>
  <si>
    <t>04.01.01.05.</t>
  </si>
  <si>
    <t>Savivaldybės administracijos darbo organizavimas ir materialinės bazės gerinimas</t>
  </si>
  <si>
    <t>SB (VB)</t>
  </si>
  <si>
    <t>AL (KR)</t>
  </si>
  <si>
    <t>04.01.01.06.</t>
  </si>
  <si>
    <t>Savivaldybės administracijos direktoriaus rezervas</t>
  </si>
  <si>
    <t>04.01.01.07.</t>
  </si>
  <si>
    <t>Mobilizacijos ir civilinės saugos administravimas, ugniagesių komandos veiklos organizavimas</t>
  </si>
  <si>
    <t>04.01.01.08.</t>
  </si>
  <si>
    <t>Viešosios tvarkos užtikrinimas ir prevencija</t>
  </si>
  <si>
    <t>04.01.01.09.</t>
  </si>
  <si>
    <t>Administracinės naštos mažinimo priemonių įgyvendinimas</t>
  </si>
  <si>
    <t>04.01.01.10.</t>
  </si>
  <si>
    <t>Lygių galimybių politikos įgyvendinimas</t>
  </si>
  <si>
    <t>04.01.01.10.01</t>
  </si>
  <si>
    <t>Lygių galimybių politikos įgyvendinimo vykdymas</t>
  </si>
  <si>
    <t>04.01.02.</t>
  </si>
  <si>
    <t>Užtikrinti savalaikį prisiimtų įsipareigojimų vykdymą</t>
  </si>
  <si>
    <t>04.01.02.01.</t>
  </si>
  <si>
    <t>Palūkanos ir išlaidos, susijusios su finansinių įsipareigojimų vykdymu</t>
  </si>
  <si>
    <t>04.01.02.02.</t>
  </si>
  <si>
    <t>Ilgalaikių paskolų grąžinimas</t>
  </si>
  <si>
    <t>2.1.</t>
  </si>
  <si>
    <t>1. Savivaldybės biudžetas</t>
  </si>
  <si>
    <t>2.1.1.</t>
  </si>
  <si>
    <t>Valstybės biudžeto specialioji tikslinė dotacija, iš jos:</t>
  </si>
  <si>
    <t>bendrosios dotacijos kompensacija</t>
  </si>
  <si>
    <t>valstybės deleguotoms funkcijom vykdyti</t>
  </si>
  <si>
    <t>Valstybės biudžeto lėšos</t>
  </si>
  <si>
    <t>2.1.2.</t>
  </si>
  <si>
    <t>Apyvartos lėšos, iš jų:</t>
  </si>
  <si>
    <t>biudžetinių įstaigų pajamų likučiai</t>
  </si>
  <si>
    <t>laisvi biudžeto lėšų likučiai</t>
  </si>
  <si>
    <t>Biudžetinių įstaigų pajamos</t>
  </si>
  <si>
    <t>Savivaldybės biudžeto lėšos kitoms reikmėms atlikti</t>
  </si>
  <si>
    <t>IŠ VISO:</t>
  </si>
  <si>
    <t>Priemonės kodas</t>
  </si>
  <si>
    <t>Priemonės pavadinimas</t>
  </si>
  <si>
    <t>Vykdytojo kodas</t>
  </si>
  <si>
    <t>2019 m  asignavimų poreikis</t>
  </si>
  <si>
    <t>2019-ųjų m. patvirtinta taryboje</t>
  </si>
  <si>
    <t>Asignavimų patikslinimai 2019-ųjų m. eigoje</t>
  </si>
  <si>
    <t>2020-ųjų m. asignavimų poreikis</t>
  </si>
  <si>
    <t>2021-ųjų m. asignavimų poreikis</t>
  </si>
  <si>
    <t>2019-2021 M. VALDYMO IR PAGRINDINIŲ FUNKCIJŲ VYKDYMO PROGRAMOS NR. 4</t>
  </si>
  <si>
    <t>TIKSLŲ, UŽDAVINIŲ, PRIEMONIŲ IR ASIGNAVIMŲ SUVESTINĖ</t>
  </si>
  <si>
    <r>
      <t xml:space="preserve">2.2.3. Kitos lėšos </t>
    </r>
    <r>
      <rPr>
        <b/>
        <sz val="12"/>
        <rFont val="Times New Roman"/>
        <family val="1"/>
        <charset val="186"/>
      </rPr>
      <t>(KT)</t>
    </r>
  </si>
  <si>
    <r>
      <t xml:space="preserve">2.2.2. Europos Sąjungos lėšos </t>
    </r>
    <r>
      <rPr>
        <b/>
        <sz val="12"/>
        <rFont val="Times New Roman"/>
        <family val="1"/>
        <charset val="186"/>
      </rPr>
      <t>(ES)</t>
    </r>
  </si>
  <si>
    <r>
      <t xml:space="preserve">2.2.1. Valstybės biudžeto lėšos </t>
    </r>
    <r>
      <rPr>
        <b/>
        <sz val="12"/>
        <rFont val="Times New Roman"/>
        <family val="1"/>
        <charset val="186"/>
      </rPr>
      <t>(VB)</t>
    </r>
  </si>
  <si>
    <r>
      <t>2.2. Kiti šaltiniai:</t>
    </r>
    <r>
      <rPr>
        <sz val="12"/>
        <rFont val="Times New Roman"/>
        <family val="1"/>
        <charset val="186"/>
      </rPr>
      <t xml:space="preserve"> </t>
    </r>
  </si>
  <si>
    <r>
      <t xml:space="preserve">2.1.9.VIPA dotacijos </t>
    </r>
    <r>
      <rPr>
        <b/>
        <sz val="12"/>
        <rFont val="Times New Roman"/>
        <family val="1"/>
        <charset val="186"/>
      </rPr>
      <t>(VIPA)</t>
    </r>
  </si>
  <si>
    <r>
      <t xml:space="preserve">2.1.8. Kelių priežiūros ir plėtros lėšos </t>
    </r>
    <r>
      <rPr>
        <b/>
        <sz val="12"/>
        <rFont val="Times New Roman"/>
        <family val="1"/>
        <charset val="186"/>
      </rPr>
      <t>(KP)</t>
    </r>
  </si>
  <si>
    <r>
      <t xml:space="preserve">2.1.7. Apyvartos lėšos </t>
    </r>
    <r>
      <rPr>
        <b/>
        <sz val="12"/>
        <rFont val="Times New Roman"/>
        <family val="1"/>
        <charset val="186"/>
      </rPr>
      <t>(AL(LBL))</t>
    </r>
  </si>
  <si>
    <r>
      <t>2.1.6. Europos Sąjungos lėšos</t>
    </r>
    <r>
      <rPr>
        <b/>
        <sz val="12"/>
        <rFont val="Times New Roman"/>
        <family val="1"/>
        <charset val="186"/>
      </rPr>
      <t xml:space="preserve"> (SB(ES))</t>
    </r>
  </si>
  <si>
    <r>
      <t xml:space="preserve">2.1.5. Aplinkos apsaugos rėmimo specialioji programa </t>
    </r>
    <r>
      <rPr>
        <b/>
        <sz val="12"/>
        <rFont val="Times New Roman"/>
        <family val="1"/>
        <charset val="186"/>
      </rPr>
      <t>(SB (AA))</t>
    </r>
  </si>
  <si>
    <r>
      <t xml:space="preserve">2.1.4. Biudžetinių įstaigų pajamos </t>
    </r>
    <r>
      <rPr>
        <b/>
        <sz val="12"/>
        <rFont val="Times New Roman"/>
        <family val="1"/>
        <charset val="186"/>
      </rPr>
      <t>(BĮP)</t>
    </r>
  </si>
  <si>
    <r>
      <t xml:space="preserve">2.1.3. Skolintos lėšos </t>
    </r>
    <r>
      <rPr>
        <b/>
        <sz val="12"/>
        <rFont val="Times New Roman"/>
        <family val="1"/>
        <charset val="186"/>
      </rPr>
      <t>(SL)</t>
    </r>
  </si>
  <si>
    <r>
      <t xml:space="preserve">2.1.2. Savivaldybės biudžeto lėšos kitoms reikmėms atlikti </t>
    </r>
    <r>
      <rPr>
        <b/>
        <sz val="12"/>
        <color rgb="FF000000"/>
        <rFont val="Times New Roman"/>
        <family val="1"/>
        <charset val="186"/>
      </rPr>
      <t>(SB (KR))</t>
    </r>
  </si>
  <si>
    <r>
      <t xml:space="preserve">2.1.1.7. nepanaudota bendrosios dotacijos kompensacija </t>
    </r>
    <r>
      <rPr>
        <b/>
        <sz val="12"/>
        <rFont val="Times New Roman"/>
        <family val="1"/>
        <charset val="186"/>
      </rPr>
      <t>(NBDK)</t>
    </r>
  </si>
  <si>
    <r>
      <t>2.1.1.6.</t>
    </r>
    <r>
      <rPr>
        <sz val="12"/>
        <rFont val="Times New Roman"/>
        <family val="1"/>
        <charset val="186"/>
      </rPr>
      <t xml:space="preserve"> bendrosios dotacijos kompensacija </t>
    </r>
    <r>
      <rPr>
        <b/>
        <sz val="12"/>
        <rFont val="Times New Roman"/>
        <family val="1"/>
        <charset val="186"/>
      </rPr>
      <t>(BDK)</t>
    </r>
  </si>
  <si>
    <r>
      <t>2.1.1.5. Apyvartos lėšos</t>
    </r>
    <r>
      <rPr>
        <b/>
        <sz val="12"/>
        <color rgb="FF000000"/>
        <rFont val="Times New Roman"/>
        <family val="1"/>
        <charset val="186"/>
      </rPr>
      <t xml:space="preserve"> (SB  (VB)</t>
    </r>
    <r>
      <rPr>
        <sz val="12"/>
        <color rgb="FF000000"/>
        <rFont val="Times New Roman"/>
        <family val="1"/>
        <charset val="186"/>
      </rPr>
      <t>)</t>
    </r>
  </si>
  <si>
    <r>
      <t xml:space="preserve">2.1.1.4. </t>
    </r>
    <r>
      <rPr>
        <sz val="12"/>
        <rFont val="Times New Roman"/>
        <family val="1"/>
        <charset val="186"/>
      </rPr>
      <t xml:space="preserve">valstybės investicijų programa </t>
    </r>
    <r>
      <rPr>
        <b/>
        <sz val="12"/>
        <rFont val="Times New Roman"/>
        <family val="1"/>
        <charset val="186"/>
      </rPr>
      <t>(VIP)</t>
    </r>
  </si>
  <si>
    <r>
      <t xml:space="preserve">2.1.1.3. kitos spec. dotacijos- kitoms savivaldybėms  perduotoms  įstaigoms išlaikyti </t>
    </r>
    <r>
      <rPr>
        <b/>
        <sz val="12"/>
        <color rgb="FF000000"/>
        <rFont val="Times New Roman"/>
        <family val="1"/>
        <charset val="186"/>
      </rPr>
      <t>(SB (KSD))</t>
    </r>
  </si>
  <si>
    <r>
      <t xml:space="preserve">2.1.1.2. ugdymo reikmėms finansuoti </t>
    </r>
    <r>
      <rPr>
        <b/>
        <sz val="12"/>
        <color rgb="FF000000"/>
        <rFont val="Times New Roman"/>
        <family val="1"/>
        <charset val="186"/>
      </rPr>
      <t>(MK)</t>
    </r>
  </si>
  <si>
    <r>
      <t xml:space="preserve">2.1.1.1. valstybės deleguotoms funkcijoms vykdyti </t>
    </r>
    <r>
      <rPr>
        <b/>
        <sz val="12"/>
        <color rgb="FF000000"/>
        <rFont val="Times New Roman"/>
        <family val="1"/>
        <charset val="186"/>
      </rPr>
      <t>(SB (deleg))</t>
    </r>
  </si>
  <si>
    <t>iš jos:</t>
  </si>
  <si>
    <t xml:space="preserve">2.1.1. Valstybės biudžeto specialioji tikslinė dotacija </t>
  </si>
  <si>
    <t>2.1. Savivaldybės biudžetas:</t>
  </si>
  <si>
    <t>2.   Finansavimo šaltiniai:</t>
  </si>
  <si>
    <t>1.2. Turtui įsigyti</t>
  </si>
  <si>
    <t>1.1.1. iš jų darbo užmokesčiui</t>
  </si>
  <si>
    <t>1.1. Išlaidoms:</t>
  </si>
  <si>
    <t xml:space="preserve">1. Iš viso asignavimų </t>
  </si>
  <si>
    <t>2021 m. asignavimų poreikis</t>
  </si>
  <si>
    <t>2020 m. asignavimų poreikis</t>
  </si>
  <si>
    <t xml:space="preserve">2019 m. patvirtinta </t>
  </si>
  <si>
    <t>Pakeitimas / Naujas</t>
  </si>
  <si>
    <t>Bazinis biudžetas (2018 m. patvirtinta)</t>
  </si>
  <si>
    <t>Ekonominės klasifikacijos grupės</t>
  </si>
  <si>
    <t>Eurais</t>
  </si>
  <si>
    <t>lėšų poreikis (asignavimai) ir numatomi finansavimo šaltiniai</t>
  </si>
  <si>
    <t>Valdymo ir pagrindinių funkcijų vykdymo programos Nr. 4</t>
  </si>
  <si>
    <t xml:space="preserve">AKMENĖS RAJONO SAVIVALDYBĖS </t>
  </si>
  <si>
    <t>KT</t>
  </si>
  <si>
    <t>VB</t>
  </si>
  <si>
    <t>2.2</t>
  </si>
  <si>
    <t>2. Kiti šaltiniai</t>
  </si>
  <si>
    <t>Kiti šaltiniai</t>
  </si>
  <si>
    <t>Valdymo ir pagrindinių funkcijų vykdymo programos patvirtintos 2019 m. vasario 15 d. Akmenės rajono tarybos sprendimu T-4, 4 priedas (Akmenės rajono savivaldybės tarybos 2020 m. rugpjūčio 31 d. sprendimo Nr. T-157 redakcija)</t>
  </si>
  <si>
    <t>Valdymo ir pragrindinių fukncijų vykdymo programos, patvirtintos 2019 m. vasario 15 d. Akmenės rajono tarybos sprendimu T-4, 2 priedas (Akmenės rajono savivaldybės tarybos 2020 m. rugpjūčio 31 d. sprendimo Nr. T-157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</si>
</sst>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.00;\-#,##0.00;&quot;&quot;"/>
    <numFmt numFmtId="165" formatCode="#,##0.00_ ;\-#,##0.00\ "/>
  </numFmts>
  <fonts count="20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  <charset val="186"/>
    </font>
    <font>
      <sz val="12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rgb="FF000000"/>
      <name val="times New Roman"/>
      <family val="2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rgb="FFFF0000"/>
      <name val="Calibri"/>
      <family val="2"/>
    </font>
    <font>
      <b/>
      <sz val="12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9DADA"/>
        <bgColor rgb="FFF9DADA"/>
      </patternFill>
    </fill>
    <fill>
      <patternFill patternType="solid">
        <fgColor rgb="FFF2F1EA"/>
        <bgColor rgb="FFF2F1E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3">
    <xf numFmtId="0" fontId="0" fillId="0" borderId="0" applyBorder="0"/>
    <xf numFmtId="0" fontId="9" fillId="2" borderId="0"/>
    <xf numFmtId="0" fontId="13" fillId="2" borderId="0"/>
  </cellStyleXfs>
  <cellXfs count="100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left" vertical="top" readingOrder="1"/>
      <protection locked="0"/>
    </xf>
    <xf numFmtId="0" fontId="2" fillId="2" borderId="0" xfId="0" applyNumberFormat="1" applyFont="1" applyFill="1" applyAlignment="1" applyProtection="1">
      <alignment horizontal="center" vertical="top" readingOrder="1"/>
      <protection locked="0"/>
    </xf>
    <xf numFmtId="0" fontId="2" fillId="2" borderId="0" xfId="0" applyNumberFormat="1" applyFont="1" applyFill="1" applyAlignment="1" applyProtection="1">
      <alignment horizontal="right" vertical="top" readingOrder="1"/>
      <protection locked="0"/>
    </xf>
    <xf numFmtId="0" fontId="0" fillId="2" borderId="0" xfId="0" applyNumberFormat="1" applyFill="1" applyAlignment="1" applyProtection="1"/>
    <xf numFmtId="0" fontId="0" fillId="2" borderId="0" xfId="0" applyFill="1" applyBorder="1"/>
    <xf numFmtId="0" fontId="1" fillId="2" borderId="0" xfId="0" applyNumberFormat="1" applyFont="1" applyFill="1" applyAlignment="1" applyProtection="1"/>
    <xf numFmtId="0" fontId="3" fillId="2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7" fillId="3" borderId="11" xfId="0" applyNumberFormat="1" applyFont="1" applyFill="1" applyBorder="1" applyAlignment="1" applyProtection="1">
      <alignment vertical="top" readingOrder="1"/>
      <protection locked="0"/>
    </xf>
    <xf numFmtId="0" fontId="7" fillId="3" borderId="1" xfId="0" applyNumberFormat="1" applyFont="1" applyFill="1" applyBorder="1" applyAlignment="1" applyProtection="1">
      <alignment vertical="top" wrapText="1" readingOrder="1"/>
      <protection locked="0"/>
    </xf>
    <xf numFmtId="0" fontId="7" fillId="3" borderId="1" xfId="0" applyNumberFormat="1" applyFont="1" applyFill="1" applyBorder="1" applyAlignment="1" applyProtection="1">
      <alignment horizontal="left" vertical="top" readingOrder="1"/>
      <protection locked="0"/>
    </xf>
    <xf numFmtId="164" fontId="7" fillId="3" borderId="1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11" xfId="0" applyNumberFormat="1" applyFont="1" applyFill="1" applyBorder="1" applyAlignment="1" applyProtection="1">
      <alignment vertical="top" readingOrder="1"/>
      <protection locked="0"/>
    </xf>
    <xf numFmtId="0" fontId="8" fillId="0" borderId="1" xfId="0" applyNumberFormat="1" applyFont="1" applyFill="1" applyBorder="1" applyAlignment="1" applyProtection="1">
      <alignment vertical="top" wrapText="1" readingOrder="1"/>
      <protection locked="0"/>
    </xf>
    <xf numFmtId="0" fontId="8" fillId="0" borderId="1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readingOrder="1"/>
    </xf>
    <xf numFmtId="164" fontId="8" fillId="0" borderId="12" xfId="0" applyNumberFormat="1" applyFont="1" applyFill="1" applyBorder="1" applyAlignment="1" applyProtection="1">
      <alignment horizontal="right" vertical="top" readingOrder="1"/>
    </xf>
    <xf numFmtId="0" fontId="8" fillId="0" borderId="7" xfId="0" applyNumberFormat="1" applyFont="1" applyFill="1" applyBorder="1" applyAlignment="1" applyProtection="1">
      <alignment vertical="top" readingOrder="1"/>
      <protection locked="0"/>
    </xf>
    <xf numFmtId="0" fontId="8" fillId="0" borderId="2" xfId="0" applyNumberFormat="1" applyFont="1" applyFill="1" applyBorder="1" applyAlignment="1" applyProtection="1">
      <alignment vertical="top" wrapText="1" readingOrder="1"/>
      <protection locked="0"/>
    </xf>
    <xf numFmtId="0" fontId="8" fillId="0" borderId="2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2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8" fillId="4" borderId="11" xfId="0" applyNumberFormat="1" applyFont="1" applyFill="1" applyBorder="1" applyAlignment="1" applyProtection="1">
      <alignment vertical="top" readingOrder="1"/>
      <protection locked="0"/>
    </xf>
    <xf numFmtId="0" fontId="8" fillId="4" borderId="1" xfId="0" applyNumberFormat="1" applyFont="1" applyFill="1" applyBorder="1" applyAlignment="1" applyProtection="1">
      <alignment vertical="top" wrapText="1" readingOrder="1"/>
      <protection locked="0"/>
    </xf>
    <xf numFmtId="0" fontId="8" fillId="4" borderId="1" xfId="0" applyNumberFormat="1" applyFont="1" applyFill="1" applyBorder="1" applyAlignment="1" applyProtection="1">
      <alignment horizontal="left" vertical="top" readingOrder="1"/>
      <protection locked="0"/>
    </xf>
    <xf numFmtId="164" fontId="8" fillId="4" borderId="1" xfId="0" applyNumberFormat="1" applyFont="1" applyFill="1" applyBorder="1" applyAlignment="1" applyProtection="1">
      <alignment horizontal="right" vertical="top" readingOrder="1"/>
      <protection locked="0"/>
    </xf>
    <xf numFmtId="164" fontId="8" fillId="4" borderId="12" xfId="0" applyNumberFormat="1" applyFont="1" applyFill="1" applyBorder="1" applyAlignment="1" applyProtection="1">
      <alignment horizontal="right" vertical="top" readingOrder="1"/>
      <protection locked="0"/>
    </xf>
    <xf numFmtId="164" fontId="8" fillId="4" borderId="1" xfId="0" applyNumberFormat="1" applyFont="1" applyFill="1" applyBorder="1" applyAlignment="1" applyProtection="1">
      <alignment horizontal="right" vertical="top" readingOrder="1"/>
    </xf>
    <xf numFmtId="164" fontId="8" fillId="4" borderId="12" xfId="0" applyNumberFormat="1" applyFont="1" applyFill="1" applyBorder="1" applyAlignment="1" applyProtection="1">
      <alignment horizontal="right" vertical="top" readingOrder="1"/>
    </xf>
    <xf numFmtId="164" fontId="8" fillId="0" borderId="1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13" xfId="0" applyNumberFormat="1" applyFont="1" applyFill="1" applyBorder="1" applyAlignment="1" applyProtection="1">
      <alignment vertical="top" readingOrder="1"/>
      <protection locked="0"/>
    </xf>
    <xf numFmtId="0" fontId="8" fillId="0" borderId="14" xfId="0" applyNumberFormat="1" applyFont="1" applyFill="1" applyBorder="1" applyAlignment="1" applyProtection="1">
      <alignment vertical="top" wrapText="1" readingOrder="1"/>
      <protection locked="0"/>
    </xf>
    <xf numFmtId="0" fontId="8" fillId="0" borderId="14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14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8" fillId="2" borderId="0" xfId="0" applyNumberFormat="1" applyFont="1" applyFill="1" applyAlignment="1" applyProtection="1">
      <alignment vertical="top" readingOrder="1"/>
      <protection locked="0"/>
    </xf>
    <xf numFmtId="0" fontId="8" fillId="2" borderId="0" xfId="0" applyNumberFormat="1" applyFont="1" applyFill="1" applyAlignment="1" applyProtection="1">
      <alignment horizontal="left" vertical="top" readingOrder="1"/>
      <protection locked="0"/>
    </xf>
    <xf numFmtId="164" fontId="8" fillId="2" borderId="0" xfId="0" applyNumberFormat="1" applyFont="1" applyFill="1" applyAlignment="1" applyProtection="1">
      <alignment horizontal="right" vertical="top" readingOrder="1"/>
      <protection locked="0"/>
    </xf>
    <xf numFmtId="0" fontId="4" fillId="0" borderId="0" xfId="0" applyNumberFormat="1" applyFont="1" applyFill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2" xfId="0" applyNumberFormat="1" applyFont="1" applyFill="1" applyBorder="1" applyAlignment="1" applyProtection="1">
      <alignment vertical="top" readingOrder="1"/>
      <protection locked="0"/>
    </xf>
    <xf numFmtId="164" fontId="8" fillId="0" borderId="2" xfId="0" applyNumberFormat="1" applyFont="1" applyFill="1" applyBorder="1" applyAlignment="1" applyProtection="1">
      <alignment horizontal="right" vertical="top" readingOrder="1"/>
    </xf>
    <xf numFmtId="0" fontId="9" fillId="2" borderId="0" xfId="1"/>
    <xf numFmtId="0" fontId="9" fillId="2" borderId="16" xfId="1" applyBorder="1"/>
    <xf numFmtId="4" fontId="10" fillId="2" borderId="17" xfId="1" applyNumberFormat="1" applyFont="1" applyBorder="1" applyAlignment="1">
      <alignment horizontal="right" vertical="top" wrapText="1"/>
    </xf>
    <xf numFmtId="4" fontId="10" fillId="2" borderId="18" xfId="1" applyNumberFormat="1" applyFont="1" applyBorder="1" applyAlignment="1">
      <alignment horizontal="right" vertical="top" wrapText="1"/>
    </xf>
    <xf numFmtId="0" fontId="10" fillId="2" borderId="19" xfId="1" applyFont="1" applyBorder="1" applyAlignment="1">
      <alignment vertical="center" wrapText="1"/>
    </xf>
    <xf numFmtId="4" fontId="10" fillId="2" borderId="20" xfId="1" applyNumberFormat="1" applyFont="1" applyBorder="1" applyAlignment="1">
      <alignment horizontal="right" vertical="top" wrapText="1"/>
    </xf>
    <xf numFmtId="4" fontId="10" fillId="2" borderId="21" xfId="1" applyNumberFormat="1" applyFont="1" applyBorder="1" applyAlignment="1">
      <alignment horizontal="right" vertical="top" wrapText="1"/>
    </xf>
    <xf numFmtId="0" fontId="10" fillId="2" borderId="22" xfId="1" applyFont="1" applyBorder="1" applyAlignment="1">
      <alignment vertical="center" wrapText="1"/>
    </xf>
    <xf numFmtId="0" fontId="9" fillId="2" borderId="23" xfId="1" applyBorder="1"/>
    <xf numFmtId="4" fontId="10" fillId="5" borderId="20" xfId="1" applyNumberFormat="1" applyFont="1" applyFill="1" applyBorder="1" applyAlignment="1">
      <alignment horizontal="right" vertical="top" wrapText="1"/>
    </xf>
    <xf numFmtId="4" fontId="10" fillId="5" borderId="21" xfId="1" applyNumberFormat="1" applyFont="1" applyFill="1" applyBorder="1" applyAlignment="1">
      <alignment horizontal="right" vertical="top" wrapText="1"/>
    </xf>
    <xf numFmtId="0" fontId="11" fillId="5" borderId="22" xfId="1" applyFont="1" applyFill="1" applyBorder="1" applyAlignment="1">
      <alignment vertical="center" wrapText="1"/>
    </xf>
    <xf numFmtId="0" fontId="12" fillId="2" borderId="22" xfId="1" applyFont="1" applyBorder="1" applyAlignment="1">
      <alignment vertical="center" wrapText="1"/>
    </xf>
    <xf numFmtId="4" fontId="10" fillId="6" borderId="21" xfId="1" applyNumberFormat="1" applyFont="1" applyFill="1" applyBorder="1" applyAlignment="1">
      <alignment horizontal="right" vertical="top" wrapText="1"/>
    </xf>
    <xf numFmtId="0" fontId="11" fillId="2" borderId="22" xfId="1" applyFont="1" applyBorder="1" applyAlignment="1">
      <alignment vertical="center" wrapText="1"/>
    </xf>
    <xf numFmtId="4" fontId="10" fillId="5" borderId="24" xfId="1" applyNumberFormat="1" applyFont="1" applyFill="1" applyBorder="1" applyAlignment="1">
      <alignment horizontal="right" vertical="top" wrapText="1"/>
    </xf>
    <xf numFmtId="0" fontId="11" fillId="7" borderId="21" xfId="1" applyFont="1" applyFill="1" applyBorder="1" applyAlignment="1">
      <alignment horizontal="center" vertical="center" wrapText="1"/>
    </xf>
    <xf numFmtId="0" fontId="14" fillId="2" borderId="0" xfId="2" applyFont="1"/>
    <xf numFmtId="0" fontId="15" fillId="2" borderId="0" xfId="1" applyFont="1" applyAlignment="1">
      <alignment horizontal="left" vertical="top" wrapText="1"/>
    </xf>
    <xf numFmtId="0" fontId="16" fillId="2" borderId="0" xfId="2" applyFont="1"/>
    <xf numFmtId="0" fontId="16" fillId="2" borderId="0" xfId="2" applyFont="1" applyAlignment="1">
      <alignment wrapText="1"/>
    </xf>
    <xf numFmtId="0" fontId="17" fillId="2" borderId="0" xfId="1" applyFont="1" applyAlignment="1">
      <alignment horizontal="right"/>
    </xf>
    <xf numFmtId="0" fontId="15" fillId="2" borderId="0" xfId="1" applyFont="1"/>
    <xf numFmtId="0" fontId="0" fillId="2" borderId="0" xfId="0" applyFill="1" applyBorder="1"/>
    <xf numFmtId="165" fontId="0" fillId="0" borderId="0" xfId="0" applyNumberFormat="1" applyFill="1" applyAlignment="1" applyProtection="1"/>
    <xf numFmtId="0" fontId="18" fillId="2" borderId="0" xfId="0" applyFont="1" applyFill="1" applyBorder="1"/>
    <xf numFmtId="0" fontId="7" fillId="0" borderId="2" xfId="0" applyNumberFormat="1" applyFont="1" applyFill="1" applyBorder="1" applyAlignment="1" applyProtection="1">
      <alignment vertical="top" readingOrder="1"/>
      <protection locked="0"/>
    </xf>
    <xf numFmtId="0" fontId="7" fillId="0" borderId="2" xfId="0" applyNumberFormat="1" applyFont="1" applyFill="1" applyBorder="1" applyAlignment="1" applyProtection="1">
      <alignment horizontal="right" vertical="top" readingOrder="1"/>
      <protection locked="0"/>
    </xf>
    <xf numFmtId="164" fontId="19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25" xfId="0" applyNumberFormat="1" applyFont="1" applyFill="1" applyBorder="1" applyAlignment="1" applyProtection="1">
      <alignment vertical="top" readingOrder="1"/>
      <protection locked="0"/>
    </xf>
    <xf numFmtId="0" fontId="8" fillId="0" borderId="26" xfId="0" applyNumberFormat="1" applyFont="1" applyFill="1" applyBorder="1" applyAlignment="1" applyProtection="1">
      <alignment vertical="top" wrapText="1" readingOrder="1"/>
      <protection locked="0"/>
    </xf>
    <xf numFmtId="0" fontId="8" fillId="0" borderId="26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26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27" xfId="0" applyNumberFormat="1" applyFont="1" applyFill="1" applyBorder="1" applyAlignment="1" applyProtection="1">
      <alignment horizontal="right" vertical="top" readingOrder="1"/>
      <protection locked="0"/>
    </xf>
    <xf numFmtId="0" fontId="0" fillId="0" borderId="0" xfId="0" applyFill="1" applyBorder="1"/>
    <xf numFmtId="0" fontId="18" fillId="0" borderId="0" xfId="0" applyFont="1" applyFill="1" applyBorder="1"/>
    <xf numFmtId="0" fontId="6" fillId="0" borderId="2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 readingOrder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center" vertical="center" wrapText="1" readingOrder="1"/>
    </xf>
    <xf numFmtId="0" fontId="6" fillId="0" borderId="7" xfId="0" applyNumberFormat="1" applyFont="1" applyFill="1" applyBorder="1" applyAlignment="1" applyProtection="1">
      <alignment horizontal="center" vertical="center" wrapText="1" readingOrder="1"/>
    </xf>
    <xf numFmtId="0" fontId="6" fillId="0" borderId="9" xfId="0" applyNumberFormat="1" applyFont="1" applyFill="1" applyBorder="1" applyAlignment="1" applyProtection="1">
      <alignment horizontal="center" vertical="center" wrapText="1" readingOrder="1"/>
    </xf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0" fillId="2" borderId="0" xfId="0" applyFill="1" applyBorder="1"/>
    <xf numFmtId="0" fontId="6" fillId="0" borderId="6" xfId="0" applyNumberFormat="1" applyFont="1" applyFill="1" applyBorder="1" applyAlignment="1" applyProtection="1">
      <alignment horizontal="center" vertical="center" wrapText="1" readingOrder="1"/>
    </xf>
    <xf numFmtId="0" fontId="6" fillId="0" borderId="8" xfId="0" applyNumberFormat="1" applyFont="1" applyFill="1" applyBorder="1" applyAlignment="1" applyProtection="1">
      <alignment horizontal="center" vertical="center" wrapText="1" readingOrder="1"/>
    </xf>
    <xf numFmtId="0" fontId="6" fillId="0" borderId="10" xfId="0" applyNumberFormat="1" applyFont="1" applyFill="1" applyBorder="1" applyAlignment="1" applyProtection="1">
      <alignment horizontal="center" vertical="center" wrapText="1" readingOrder="1"/>
    </xf>
    <xf numFmtId="0" fontId="15" fillId="2" borderId="0" xfId="1" applyFont="1" applyAlignment="1">
      <alignment horizontal="left" vertical="top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21" xfId="2" applyFont="1" applyFill="1" applyBorder="1" applyAlignment="1">
      <alignment horizontal="center" vertical="center" wrapText="1"/>
    </xf>
    <xf numFmtId="0" fontId="11" fillId="2" borderId="0" xfId="2" applyFont="1" applyAlignment="1">
      <alignment horizontal="center" vertical="center" wrapText="1"/>
    </xf>
    <xf numFmtId="0" fontId="14" fillId="2" borderId="0" xfId="2" applyFont="1" applyAlignment="1">
      <alignment horizontal="right"/>
    </xf>
  </cellXfs>
  <cellStyles count="3">
    <cellStyle name="Įprastas" xfId="0" builtinId="0"/>
    <cellStyle name="Įprastas 2" xfId="1" xr:uid="{41FBEBA4-21AF-45CF-AE6D-6D494B537560}"/>
    <cellStyle name="Normal 3" xfId="2" xr:uid="{274F5917-1DE0-467C-99D0-0AF9F3274B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05"/>
  <sheetViews>
    <sheetView tabSelected="1" zoomScale="70" zoomScaleNormal="70" workbookViewId="0">
      <pane xSplit="1" ySplit="10" topLeftCell="B76" activePane="bottomRight" state="frozen"/>
      <selection pane="topRight" activeCell="B1" sqref="B1"/>
      <selection pane="bottomLeft" activeCell="A11" sqref="A11"/>
      <selection pane="bottomRight" activeCell="E1" sqref="E1:E1048576"/>
    </sheetView>
  </sheetViews>
  <sheetFormatPr defaultRowHeight="15" x14ac:dyDescent="0.25"/>
  <cols>
    <col min="2" max="2" width="15.140625" customWidth="1"/>
    <col min="3" max="3" width="44.28515625" customWidth="1"/>
    <col min="4" max="5" width="15.85546875" customWidth="1"/>
    <col min="6" max="7" width="20.140625" customWidth="1"/>
    <col min="8" max="8" width="18.140625" customWidth="1"/>
    <col min="9" max="9" width="18.5703125" customWidth="1"/>
    <col min="10" max="11" width="20.140625" customWidth="1"/>
    <col min="12" max="12" width="17.85546875" customWidth="1"/>
    <col min="13" max="13" width="17.5703125" customWidth="1"/>
    <col min="14" max="14" width="18.5703125" customWidth="1"/>
    <col min="15" max="17" width="20.140625" customWidth="1"/>
    <col min="18" max="18" width="50.7109375" customWidth="1"/>
    <col min="19" max="20" width="5.7109375" customWidth="1"/>
    <col min="21" max="21" width="6.85546875" customWidth="1"/>
    <col min="22" max="22" width="5.7109375" customWidth="1"/>
    <col min="23" max="23" width="6.85546875" customWidth="1"/>
    <col min="24" max="24" width="5.7109375" customWidth="1"/>
    <col min="25" max="25" width="6.85546875" customWidth="1"/>
  </cols>
  <sheetData>
    <row r="1" spans="2:25" s="1" customFormat="1" ht="1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6" t="s">
        <v>128</v>
      </c>
      <c r="O1" s="86"/>
      <c r="P1" s="86"/>
      <c r="Q1" s="86"/>
      <c r="R1" s="7"/>
      <c r="S1" s="7"/>
      <c r="T1" s="7"/>
      <c r="U1" s="7"/>
      <c r="V1" s="7"/>
      <c r="W1" s="7"/>
      <c r="X1" s="7"/>
      <c r="Y1" s="7"/>
    </row>
    <row r="2" spans="2:25" ht="15" customHeight="1" x14ac:dyDescent="0.25">
      <c r="H2" s="8" t="s">
        <v>122</v>
      </c>
      <c r="N2" s="86"/>
      <c r="O2" s="86"/>
      <c r="P2" s="86"/>
      <c r="Q2" s="86"/>
    </row>
    <row r="3" spans="2:25" ht="15.75" x14ac:dyDescent="0.25">
      <c r="H3" s="9" t="s">
        <v>84</v>
      </c>
      <c r="N3" s="86"/>
      <c r="O3" s="86"/>
      <c r="P3" s="86"/>
      <c r="Q3" s="86"/>
    </row>
    <row r="4" spans="2:25" ht="15.75" x14ac:dyDescent="0.25">
      <c r="H4" s="8" t="s">
        <v>85</v>
      </c>
      <c r="N4" s="86"/>
      <c r="O4" s="86"/>
      <c r="P4" s="86"/>
      <c r="Q4" s="86"/>
    </row>
    <row r="5" spans="2:25" x14ac:dyDescent="0.25">
      <c r="N5" s="86"/>
      <c r="O5" s="86"/>
      <c r="P5" s="86"/>
      <c r="Q5" s="86"/>
    </row>
    <row r="7" spans="2:25" ht="30" customHeight="1" x14ac:dyDescent="0.25">
      <c r="B7" s="87" t="s">
        <v>76</v>
      </c>
      <c r="C7" s="84" t="s">
        <v>77</v>
      </c>
      <c r="D7" s="84" t="s">
        <v>78</v>
      </c>
      <c r="E7" s="84" t="s">
        <v>2</v>
      </c>
      <c r="F7" s="84" t="s">
        <v>79</v>
      </c>
      <c r="G7" s="85"/>
      <c r="H7" s="85"/>
      <c r="I7" s="85"/>
      <c r="J7" s="84" t="s">
        <v>80</v>
      </c>
      <c r="K7" s="85"/>
      <c r="L7" s="85"/>
      <c r="M7" s="85"/>
      <c r="N7" s="84" t="s">
        <v>81</v>
      </c>
      <c r="O7" s="85"/>
      <c r="P7" s="84" t="s">
        <v>82</v>
      </c>
      <c r="Q7" s="92" t="s">
        <v>83</v>
      </c>
      <c r="R7" s="91"/>
      <c r="S7" s="91"/>
      <c r="T7" s="91"/>
      <c r="U7" s="91"/>
      <c r="V7" s="91"/>
      <c r="W7" s="91"/>
      <c r="X7" s="91"/>
      <c r="Y7" s="91"/>
    </row>
    <row r="8" spans="2:25" ht="23.25" customHeight="1" x14ac:dyDescent="0.25">
      <c r="B8" s="88"/>
      <c r="C8" s="82"/>
      <c r="D8" s="82"/>
      <c r="E8" s="82"/>
      <c r="F8" s="82" t="s">
        <v>3</v>
      </c>
      <c r="G8" s="82" t="s">
        <v>4</v>
      </c>
      <c r="H8" s="83"/>
      <c r="I8" s="82" t="s">
        <v>5</v>
      </c>
      <c r="J8" s="82" t="s">
        <v>3</v>
      </c>
      <c r="K8" s="82" t="s">
        <v>4</v>
      </c>
      <c r="L8" s="83"/>
      <c r="M8" s="82" t="s">
        <v>5</v>
      </c>
      <c r="N8" s="82" t="s">
        <v>6</v>
      </c>
      <c r="O8" s="82" t="s">
        <v>7</v>
      </c>
      <c r="P8" s="82"/>
      <c r="Q8" s="93"/>
      <c r="R8" s="91"/>
      <c r="S8" s="91"/>
      <c r="T8" s="91"/>
      <c r="U8" s="91"/>
      <c r="V8" s="91"/>
      <c r="W8" s="91"/>
      <c r="X8" s="91"/>
      <c r="Y8" s="91"/>
    </row>
    <row r="9" spans="2:25" ht="41.25" customHeight="1" x14ac:dyDescent="0.25">
      <c r="B9" s="89"/>
      <c r="C9" s="90"/>
      <c r="D9" s="90"/>
      <c r="E9" s="90"/>
      <c r="F9" s="90"/>
      <c r="G9" s="10" t="s">
        <v>3</v>
      </c>
      <c r="H9" s="10" t="s">
        <v>8</v>
      </c>
      <c r="I9" s="90"/>
      <c r="J9" s="90"/>
      <c r="K9" s="10" t="s">
        <v>3</v>
      </c>
      <c r="L9" s="10" t="s">
        <v>8</v>
      </c>
      <c r="M9" s="90"/>
      <c r="N9" s="90"/>
      <c r="O9" s="90"/>
      <c r="P9" s="90"/>
      <c r="Q9" s="94"/>
      <c r="R9" s="91"/>
      <c r="S9" s="91"/>
      <c r="T9" s="6"/>
      <c r="U9" s="6"/>
      <c r="V9" s="6"/>
      <c r="W9" s="6"/>
      <c r="X9" s="6"/>
      <c r="Y9" s="6"/>
    </row>
    <row r="10" spans="2:25" ht="31.5" x14ac:dyDescent="0.25">
      <c r="B10" s="11" t="s">
        <v>9</v>
      </c>
      <c r="C10" s="12" t="s">
        <v>10</v>
      </c>
      <c r="D10" s="13"/>
      <c r="E10" s="13"/>
      <c r="F10" s="14">
        <f>SUM(F11)</f>
        <v>3920639.53</v>
      </c>
      <c r="G10" s="14">
        <f t="shared" ref="G10:Q10" si="0">SUM(G11)</f>
        <v>3721739.53</v>
      </c>
      <c r="H10" s="14">
        <f t="shared" si="0"/>
        <v>2543998.56</v>
      </c>
      <c r="I10" s="14">
        <f t="shared" si="0"/>
        <v>198900</v>
      </c>
      <c r="J10" s="14">
        <f t="shared" si="0"/>
        <v>3525226.23</v>
      </c>
      <c r="K10" s="14">
        <f t="shared" si="0"/>
        <v>3452624.7199999997</v>
      </c>
      <c r="L10" s="14">
        <f t="shared" si="0"/>
        <v>2535419.84</v>
      </c>
      <c r="M10" s="14">
        <f t="shared" si="0"/>
        <v>72601.509999999995</v>
      </c>
      <c r="N10" s="14">
        <f t="shared" si="0"/>
        <v>408757.80999999994</v>
      </c>
      <c r="O10" s="14">
        <f t="shared" si="0"/>
        <v>3933984.04</v>
      </c>
      <c r="P10" s="14">
        <f t="shared" si="0"/>
        <v>3869245</v>
      </c>
      <c r="Q10" s="14">
        <f t="shared" si="0"/>
        <v>4021393</v>
      </c>
      <c r="R10" s="6"/>
      <c r="S10" s="6"/>
      <c r="T10" s="6"/>
      <c r="U10" s="6"/>
      <c r="V10" s="6"/>
      <c r="W10" s="6"/>
      <c r="X10" s="6"/>
      <c r="Y10" s="6"/>
    </row>
    <row r="11" spans="2:25" ht="30" x14ac:dyDescent="0.25">
      <c r="B11" s="15" t="s">
        <v>11</v>
      </c>
      <c r="C11" s="16" t="s">
        <v>12</v>
      </c>
      <c r="D11" s="17"/>
      <c r="E11" s="17"/>
      <c r="F11" s="18">
        <f t="shared" ref="F11:Q11" si="1">F12+F73</f>
        <v>3920639.53</v>
      </c>
      <c r="G11" s="18">
        <f t="shared" si="1"/>
        <v>3721739.53</v>
      </c>
      <c r="H11" s="18">
        <f t="shared" si="1"/>
        <v>2543998.56</v>
      </c>
      <c r="I11" s="18">
        <f t="shared" si="1"/>
        <v>198900</v>
      </c>
      <c r="J11" s="18">
        <f t="shared" si="1"/>
        <v>3525226.23</v>
      </c>
      <c r="K11" s="18">
        <f t="shared" si="1"/>
        <v>3452624.7199999997</v>
      </c>
      <c r="L11" s="18">
        <f t="shared" si="1"/>
        <v>2535419.84</v>
      </c>
      <c r="M11" s="18">
        <f t="shared" si="1"/>
        <v>72601.509999999995</v>
      </c>
      <c r="N11" s="18">
        <f t="shared" si="1"/>
        <v>408757.80999999994</v>
      </c>
      <c r="O11" s="18">
        <f t="shared" si="1"/>
        <v>3933984.04</v>
      </c>
      <c r="P11" s="18">
        <f t="shared" si="1"/>
        <v>3869245</v>
      </c>
      <c r="Q11" s="19">
        <f t="shared" si="1"/>
        <v>4021393</v>
      </c>
      <c r="R11" s="6"/>
      <c r="S11" s="6"/>
      <c r="T11" s="6"/>
      <c r="U11" s="6"/>
      <c r="V11" s="6"/>
      <c r="W11" s="6"/>
      <c r="X11" s="6"/>
      <c r="Y11" s="6"/>
    </row>
    <row r="12" spans="2:25" ht="45" x14ac:dyDescent="0.25">
      <c r="B12" s="15" t="s">
        <v>13</v>
      </c>
      <c r="C12" s="16" t="s">
        <v>14</v>
      </c>
      <c r="D12" s="17"/>
      <c r="E12" s="17"/>
      <c r="F12" s="18">
        <f t="shared" ref="F12:Q12" si="2">F13+F14+F15+F16+F17+F18+F19+F20+F21+F22+F55+F64+F65+F69+F70+F71</f>
        <v>3889639.53</v>
      </c>
      <c r="G12" s="18">
        <f t="shared" si="2"/>
        <v>3690739.53</v>
      </c>
      <c r="H12" s="18">
        <f t="shared" si="2"/>
        <v>2543998.56</v>
      </c>
      <c r="I12" s="18">
        <f t="shared" si="2"/>
        <v>198900</v>
      </c>
      <c r="J12" s="18">
        <f t="shared" si="2"/>
        <v>3494226.23</v>
      </c>
      <c r="K12" s="18">
        <f t="shared" si="2"/>
        <v>3421624.7199999997</v>
      </c>
      <c r="L12" s="18">
        <f t="shared" si="2"/>
        <v>2535419.84</v>
      </c>
      <c r="M12" s="18">
        <f t="shared" si="2"/>
        <v>72601.509999999995</v>
      </c>
      <c r="N12" s="18">
        <f t="shared" si="2"/>
        <v>36261.47</v>
      </c>
      <c r="O12" s="18">
        <f t="shared" si="2"/>
        <v>3530487.7</v>
      </c>
      <c r="P12" s="18">
        <f t="shared" si="2"/>
        <v>3838245</v>
      </c>
      <c r="Q12" s="19">
        <f t="shared" si="2"/>
        <v>3990393</v>
      </c>
      <c r="R12" s="6"/>
      <c r="S12" s="6"/>
      <c r="T12" s="6"/>
      <c r="U12" s="6"/>
      <c r="V12" s="6"/>
      <c r="W12" s="6"/>
      <c r="X12" s="6"/>
      <c r="Y12" s="6"/>
    </row>
    <row r="13" spans="2:25" hidden="1" x14ac:dyDescent="0.25">
      <c r="B13" s="20"/>
      <c r="C13" s="21"/>
      <c r="D13" s="22"/>
      <c r="E13" s="22"/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6"/>
      <c r="S13" s="6"/>
      <c r="T13" s="6"/>
      <c r="U13" s="6"/>
      <c r="V13" s="6"/>
      <c r="W13" s="6"/>
      <c r="X13" s="6"/>
      <c r="Y13" s="6"/>
    </row>
    <row r="14" spans="2:25" hidden="1" x14ac:dyDescent="0.25">
      <c r="B14" s="20"/>
      <c r="C14" s="21"/>
      <c r="D14" s="22"/>
      <c r="E14" s="22"/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6"/>
      <c r="S14" s="6"/>
      <c r="T14" s="6"/>
      <c r="U14" s="6"/>
      <c r="V14" s="6"/>
      <c r="W14" s="6"/>
      <c r="X14" s="6"/>
      <c r="Y14" s="6"/>
    </row>
    <row r="15" spans="2:25" hidden="1" x14ac:dyDescent="0.25">
      <c r="B15" s="20"/>
      <c r="C15" s="21"/>
      <c r="D15" s="22"/>
      <c r="E15" s="22"/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6"/>
      <c r="S15" s="6"/>
      <c r="T15" s="6"/>
      <c r="U15" s="6"/>
      <c r="V15" s="6"/>
      <c r="W15" s="6"/>
      <c r="X15" s="6"/>
      <c r="Y15" s="6"/>
    </row>
    <row r="16" spans="2:25" hidden="1" x14ac:dyDescent="0.25">
      <c r="B16" s="20"/>
      <c r="C16" s="21"/>
      <c r="D16" s="22"/>
      <c r="E16" s="22"/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6"/>
      <c r="S16" s="6"/>
      <c r="T16" s="6"/>
      <c r="U16" s="6"/>
      <c r="V16" s="6"/>
      <c r="W16" s="6"/>
      <c r="X16" s="6"/>
      <c r="Y16" s="6"/>
    </row>
    <row r="17" spans="2:25" hidden="1" x14ac:dyDescent="0.25">
      <c r="B17" s="20"/>
      <c r="C17" s="21"/>
      <c r="D17" s="22"/>
      <c r="E17" s="22"/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6"/>
      <c r="S17" s="6"/>
      <c r="T17" s="6"/>
      <c r="U17" s="6"/>
      <c r="V17" s="6"/>
      <c r="W17" s="6"/>
      <c r="X17" s="6"/>
      <c r="Y17" s="6"/>
    </row>
    <row r="18" spans="2:25" hidden="1" x14ac:dyDescent="0.25">
      <c r="B18" s="20"/>
      <c r="C18" s="21"/>
      <c r="D18" s="22"/>
      <c r="E18" s="22"/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v>0</v>
      </c>
      <c r="R18" s="6"/>
      <c r="S18" s="6"/>
      <c r="T18" s="6"/>
      <c r="U18" s="6"/>
      <c r="V18" s="6"/>
      <c r="W18" s="6"/>
      <c r="X18" s="6"/>
      <c r="Y18" s="6"/>
    </row>
    <row r="19" spans="2:25" ht="30" x14ac:dyDescent="0.25">
      <c r="B19" s="25" t="s">
        <v>15</v>
      </c>
      <c r="C19" s="26" t="s">
        <v>16</v>
      </c>
      <c r="D19" s="27">
        <v>1</v>
      </c>
      <c r="E19" s="27" t="s">
        <v>17</v>
      </c>
      <c r="F19" s="28">
        <v>298486</v>
      </c>
      <c r="G19" s="28">
        <v>298486</v>
      </c>
      <c r="H19" s="28">
        <v>156852</v>
      </c>
      <c r="I19" s="28">
        <v>0</v>
      </c>
      <c r="J19" s="28">
        <v>298486</v>
      </c>
      <c r="K19" s="28">
        <v>298486</v>
      </c>
      <c r="L19" s="28">
        <v>156852</v>
      </c>
      <c r="M19" s="28">
        <v>0</v>
      </c>
      <c r="N19" s="28">
        <v>6235.86</v>
      </c>
      <c r="O19" s="28">
        <v>304721.86</v>
      </c>
      <c r="P19" s="28">
        <v>278920</v>
      </c>
      <c r="Q19" s="29">
        <v>285000</v>
      </c>
      <c r="R19" s="6"/>
      <c r="S19" s="6"/>
      <c r="T19" s="6"/>
      <c r="U19" s="6"/>
      <c r="V19" s="6"/>
      <c r="W19" s="6"/>
      <c r="X19" s="6"/>
      <c r="Y19" s="6"/>
    </row>
    <row r="20" spans="2:25" x14ac:dyDescent="0.25">
      <c r="B20" s="25" t="s">
        <v>18</v>
      </c>
      <c r="C20" s="26" t="s">
        <v>19</v>
      </c>
      <c r="D20" s="27">
        <v>1</v>
      </c>
      <c r="E20" s="27" t="s">
        <v>17</v>
      </c>
      <c r="F20" s="28">
        <v>14473</v>
      </c>
      <c r="G20" s="28">
        <v>14473</v>
      </c>
      <c r="H20" s="28">
        <v>0</v>
      </c>
      <c r="I20" s="28">
        <v>0</v>
      </c>
      <c r="J20" s="28">
        <v>14473</v>
      </c>
      <c r="K20" s="28">
        <v>14473</v>
      </c>
      <c r="L20" s="28">
        <v>0</v>
      </c>
      <c r="M20" s="28">
        <v>0</v>
      </c>
      <c r="N20" s="28">
        <v>0</v>
      </c>
      <c r="O20" s="28">
        <v>14473</v>
      </c>
      <c r="P20" s="28">
        <v>15000</v>
      </c>
      <c r="Q20" s="29">
        <v>16000</v>
      </c>
      <c r="R20" s="6"/>
      <c r="S20" s="6"/>
      <c r="T20" s="6"/>
      <c r="U20" s="6"/>
      <c r="V20" s="6"/>
      <c r="W20" s="6"/>
      <c r="X20" s="6"/>
      <c r="Y20" s="6"/>
    </row>
    <row r="21" spans="2:25" ht="30" x14ac:dyDescent="0.25">
      <c r="B21" s="25" t="s">
        <v>20</v>
      </c>
      <c r="C21" s="26" t="s">
        <v>21</v>
      </c>
      <c r="D21" s="27">
        <v>8</v>
      </c>
      <c r="E21" s="27" t="s">
        <v>17</v>
      </c>
      <c r="F21" s="28">
        <v>85200.04</v>
      </c>
      <c r="G21" s="28">
        <v>85200.04</v>
      </c>
      <c r="H21" s="28">
        <v>77100</v>
      </c>
      <c r="I21" s="28">
        <v>0</v>
      </c>
      <c r="J21" s="28">
        <v>83800</v>
      </c>
      <c r="K21" s="28">
        <v>83800</v>
      </c>
      <c r="L21" s="28">
        <v>73104</v>
      </c>
      <c r="M21" s="28">
        <v>0</v>
      </c>
      <c r="N21" s="28">
        <v>0</v>
      </c>
      <c r="O21" s="28">
        <v>83800</v>
      </c>
      <c r="P21" s="28">
        <v>86200</v>
      </c>
      <c r="Q21" s="29">
        <v>86700</v>
      </c>
      <c r="R21" s="6"/>
      <c r="S21" s="6"/>
      <c r="T21" s="6"/>
      <c r="U21" s="6"/>
      <c r="V21" s="6"/>
      <c r="W21" s="6"/>
      <c r="X21" s="6"/>
      <c r="Y21" s="6"/>
    </row>
    <row r="22" spans="2:25" ht="30" x14ac:dyDescent="0.25">
      <c r="B22" s="25" t="s">
        <v>22</v>
      </c>
      <c r="C22" s="26" t="s">
        <v>23</v>
      </c>
      <c r="D22" s="27"/>
      <c r="E22" s="27"/>
      <c r="F22" s="30">
        <f t="shared" ref="F22:Q22" si="3">F23+F29+F34+F38+F44+F49</f>
        <v>337657.60000000003</v>
      </c>
      <c r="G22" s="30">
        <f t="shared" si="3"/>
        <v>333657.60000000003</v>
      </c>
      <c r="H22" s="30">
        <f t="shared" si="3"/>
        <v>282752.52</v>
      </c>
      <c r="I22" s="30">
        <f t="shared" si="3"/>
        <v>4000</v>
      </c>
      <c r="J22" s="30">
        <f t="shared" si="3"/>
        <v>344170.66000000003</v>
      </c>
      <c r="K22" s="30">
        <f t="shared" si="3"/>
        <v>341569.15</v>
      </c>
      <c r="L22" s="30">
        <f t="shared" si="3"/>
        <v>293364</v>
      </c>
      <c r="M22" s="30">
        <f t="shared" si="3"/>
        <v>2601.5100000000002</v>
      </c>
      <c r="N22" s="30">
        <f t="shared" si="3"/>
        <v>8466</v>
      </c>
      <c r="O22" s="30">
        <f t="shared" si="3"/>
        <v>352636.66000000003</v>
      </c>
      <c r="P22" s="30">
        <f t="shared" si="3"/>
        <v>333970</v>
      </c>
      <c r="Q22" s="31">
        <f t="shared" si="3"/>
        <v>339550</v>
      </c>
      <c r="R22" s="6"/>
      <c r="S22" s="6"/>
      <c r="T22" s="6"/>
      <c r="U22" s="6"/>
      <c r="V22" s="6"/>
      <c r="W22" s="6"/>
      <c r="X22" s="6"/>
      <c r="Y22" s="6"/>
    </row>
    <row r="23" spans="2:25" ht="30" x14ac:dyDescent="0.25">
      <c r="B23" s="15" t="s">
        <v>24</v>
      </c>
      <c r="C23" s="16" t="s">
        <v>25</v>
      </c>
      <c r="D23" s="17">
        <v>2</v>
      </c>
      <c r="E23" s="17"/>
      <c r="F23" s="18">
        <f t="shared" ref="F23:Q23" si="4">SUM(F24:F28)</f>
        <v>52207.8</v>
      </c>
      <c r="G23" s="18">
        <f t="shared" si="4"/>
        <v>52207.8</v>
      </c>
      <c r="H23" s="18">
        <f t="shared" si="4"/>
        <v>41823.360000000001</v>
      </c>
      <c r="I23" s="18">
        <f t="shared" si="4"/>
        <v>0</v>
      </c>
      <c r="J23" s="18">
        <f t="shared" si="4"/>
        <v>53754.46</v>
      </c>
      <c r="K23" s="18">
        <f t="shared" si="4"/>
        <v>53754.46</v>
      </c>
      <c r="L23" s="18">
        <f t="shared" si="4"/>
        <v>43080</v>
      </c>
      <c r="M23" s="18">
        <f t="shared" si="4"/>
        <v>0</v>
      </c>
      <c r="N23" s="18">
        <f t="shared" si="4"/>
        <v>4200</v>
      </c>
      <c r="O23" s="18">
        <f t="shared" si="4"/>
        <v>57954.46</v>
      </c>
      <c r="P23" s="18">
        <f t="shared" si="4"/>
        <v>52780</v>
      </c>
      <c r="Q23" s="19">
        <f t="shared" si="4"/>
        <v>52960</v>
      </c>
      <c r="R23" s="6"/>
      <c r="S23" s="6"/>
      <c r="T23" s="6"/>
      <c r="U23" s="6"/>
      <c r="V23" s="6"/>
      <c r="W23" s="6"/>
      <c r="X23" s="6"/>
      <c r="Y23" s="6"/>
    </row>
    <row r="24" spans="2:25" x14ac:dyDescent="0.25">
      <c r="B24" s="20"/>
      <c r="C24" s="21"/>
      <c r="D24" s="22"/>
      <c r="E24" s="22" t="s">
        <v>26</v>
      </c>
      <c r="F24" s="23">
        <v>300</v>
      </c>
      <c r="G24" s="23">
        <v>300</v>
      </c>
      <c r="H24" s="23">
        <v>0</v>
      </c>
      <c r="I24" s="23">
        <v>0</v>
      </c>
      <c r="J24" s="23">
        <v>300</v>
      </c>
      <c r="K24" s="23">
        <v>300</v>
      </c>
      <c r="L24" s="23">
        <v>0</v>
      </c>
      <c r="M24" s="23">
        <v>0</v>
      </c>
      <c r="N24" s="23">
        <v>0</v>
      </c>
      <c r="O24" s="23">
        <v>300</v>
      </c>
      <c r="P24" s="23">
        <v>500</v>
      </c>
      <c r="Q24" s="24">
        <v>500</v>
      </c>
      <c r="R24" s="6"/>
      <c r="S24" s="6"/>
      <c r="T24" s="6"/>
      <c r="U24" s="6"/>
      <c r="V24" s="6"/>
      <c r="W24" s="6"/>
      <c r="X24" s="6"/>
      <c r="Y24" s="6"/>
    </row>
    <row r="25" spans="2:25" x14ac:dyDescent="0.25">
      <c r="B25" s="20"/>
      <c r="C25" s="21"/>
      <c r="D25" s="22"/>
      <c r="E25" s="22" t="s">
        <v>27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6"/>
      <c r="S25" s="6"/>
      <c r="T25" s="6"/>
      <c r="U25" s="6"/>
      <c r="V25" s="6"/>
      <c r="W25" s="6"/>
      <c r="X25" s="6"/>
      <c r="Y25" s="6"/>
    </row>
    <row r="26" spans="2:25" x14ac:dyDescent="0.25">
      <c r="B26" s="20"/>
      <c r="C26" s="21"/>
      <c r="D26" s="22"/>
      <c r="E26" s="22" t="s">
        <v>17</v>
      </c>
      <c r="F26" s="23">
        <v>51907.8</v>
      </c>
      <c r="G26" s="23">
        <v>51907.8</v>
      </c>
      <c r="H26" s="23">
        <v>41823.360000000001</v>
      </c>
      <c r="I26" s="23">
        <v>0</v>
      </c>
      <c r="J26" s="23">
        <v>53304</v>
      </c>
      <c r="K26" s="23">
        <v>53304</v>
      </c>
      <c r="L26" s="23">
        <v>43080</v>
      </c>
      <c r="M26" s="23">
        <v>0</v>
      </c>
      <c r="N26" s="23">
        <v>3600</v>
      </c>
      <c r="O26" s="23">
        <v>56904</v>
      </c>
      <c r="P26" s="23">
        <v>52280</v>
      </c>
      <c r="Q26" s="24">
        <v>52460</v>
      </c>
      <c r="R26" s="6"/>
      <c r="S26" s="6"/>
      <c r="T26" s="6"/>
      <c r="U26" s="6"/>
      <c r="V26" s="6"/>
      <c r="W26" s="6"/>
      <c r="X26" s="6"/>
      <c r="Y26" s="6"/>
    </row>
    <row r="27" spans="2:25" x14ac:dyDescent="0.25">
      <c r="B27" s="20"/>
      <c r="C27" s="21"/>
      <c r="D27" s="22"/>
      <c r="E27" s="22" t="s">
        <v>28</v>
      </c>
      <c r="F27" s="23">
        <v>0</v>
      </c>
      <c r="G27" s="23">
        <v>0</v>
      </c>
      <c r="H27" s="23">
        <v>0</v>
      </c>
      <c r="I27" s="23">
        <v>0</v>
      </c>
      <c r="J27" s="23">
        <v>150.46</v>
      </c>
      <c r="K27" s="23">
        <v>150.46</v>
      </c>
      <c r="L27" s="23">
        <v>0</v>
      </c>
      <c r="M27" s="23">
        <v>0</v>
      </c>
      <c r="N27" s="23">
        <v>0</v>
      </c>
      <c r="O27" s="23">
        <v>150.46</v>
      </c>
      <c r="P27" s="23">
        <v>0</v>
      </c>
      <c r="Q27" s="24">
        <v>0</v>
      </c>
      <c r="R27" s="6"/>
      <c r="S27" s="6"/>
      <c r="T27" s="6"/>
      <c r="U27" s="6"/>
      <c r="V27" s="6"/>
      <c r="W27" s="6"/>
      <c r="X27" s="6"/>
      <c r="Y27" s="6"/>
    </row>
    <row r="28" spans="2:25" x14ac:dyDescent="0.25">
      <c r="B28" s="20"/>
      <c r="C28" s="21"/>
      <c r="D28" s="22"/>
      <c r="E28" s="22" t="s">
        <v>29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600</v>
      </c>
      <c r="O28" s="23">
        <v>600</v>
      </c>
      <c r="P28" s="23">
        <v>0</v>
      </c>
      <c r="Q28" s="24">
        <v>0</v>
      </c>
      <c r="R28" s="6"/>
      <c r="S28" s="6"/>
      <c r="T28" s="6"/>
      <c r="U28" s="6"/>
      <c r="V28" s="6"/>
      <c r="W28" s="6"/>
      <c r="X28" s="6"/>
      <c r="Y28" s="6"/>
    </row>
    <row r="29" spans="2:25" x14ac:dyDescent="0.25">
      <c r="B29" s="15" t="s">
        <v>30</v>
      </c>
      <c r="C29" s="16" t="s">
        <v>31</v>
      </c>
      <c r="D29" s="17">
        <v>3</v>
      </c>
      <c r="E29" s="17"/>
      <c r="F29" s="18">
        <f t="shared" ref="F29:Q29" si="5">SUM(F30:F33)</f>
        <v>48349.919999999998</v>
      </c>
      <c r="G29" s="18">
        <f t="shared" si="5"/>
        <v>48349.919999999998</v>
      </c>
      <c r="H29" s="18">
        <f t="shared" si="5"/>
        <v>40849.800000000003</v>
      </c>
      <c r="I29" s="18">
        <f t="shared" si="5"/>
        <v>0</v>
      </c>
      <c r="J29" s="18">
        <f t="shared" si="5"/>
        <v>49860</v>
      </c>
      <c r="K29" s="18">
        <f t="shared" si="5"/>
        <v>49860</v>
      </c>
      <c r="L29" s="18">
        <f t="shared" si="5"/>
        <v>42384</v>
      </c>
      <c r="M29" s="18">
        <f t="shared" si="5"/>
        <v>0</v>
      </c>
      <c r="N29" s="18">
        <f t="shared" si="5"/>
        <v>630</v>
      </c>
      <c r="O29" s="18">
        <f t="shared" si="5"/>
        <v>50490</v>
      </c>
      <c r="P29" s="18">
        <f t="shared" si="5"/>
        <v>48700</v>
      </c>
      <c r="Q29" s="19">
        <f t="shared" si="5"/>
        <v>49650</v>
      </c>
      <c r="R29" s="6"/>
      <c r="S29" s="6"/>
      <c r="T29" s="6"/>
      <c r="U29" s="6"/>
      <c r="V29" s="6"/>
      <c r="W29" s="6"/>
      <c r="X29" s="6"/>
      <c r="Y29" s="6"/>
    </row>
    <row r="30" spans="2:25" x14ac:dyDescent="0.25">
      <c r="B30" s="20"/>
      <c r="C30" s="21"/>
      <c r="D30" s="22"/>
      <c r="E30" s="22" t="s">
        <v>27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4">
        <v>0</v>
      </c>
      <c r="R30" s="6"/>
      <c r="S30" s="6"/>
      <c r="T30" s="6"/>
      <c r="U30" s="6"/>
      <c r="V30" s="6"/>
      <c r="W30" s="6"/>
      <c r="X30" s="6"/>
      <c r="Y30" s="6"/>
    </row>
    <row r="31" spans="2:25" x14ac:dyDescent="0.25">
      <c r="B31" s="20"/>
      <c r="C31" s="21"/>
      <c r="D31" s="22"/>
      <c r="E31" s="22" t="s">
        <v>17</v>
      </c>
      <c r="F31" s="23">
        <v>48149.919999999998</v>
      </c>
      <c r="G31" s="23">
        <v>48149.919999999998</v>
      </c>
      <c r="H31" s="23">
        <v>40849.800000000003</v>
      </c>
      <c r="I31" s="23">
        <v>0</v>
      </c>
      <c r="J31" s="23">
        <v>49660</v>
      </c>
      <c r="K31" s="23">
        <v>49660</v>
      </c>
      <c r="L31" s="23">
        <v>42384</v>
      </c>
      <c r="M31" s="23">
        <v>0</v>
      </c>
      <c r="N31" s="23">
        <v>330</v>
      </c>
      <c r="O31" s="23">
        <v>49990</v>
      </c>
      <c r="P31" s="23">
        <v>48500</v>
      </c>
      <c r="Q31" s="24">
        <v>49450</v>
      </c>
      <c r="R31" s="6"/>
      <c r="S31" s="6"/>
      <c r="T31" s="6"/>
      <c r="U31" s="6"/>
      <c r="V31" s="6"/>
      <c r="W31" s="6"/>
      <c r="X31" s="6"/>
      <c r="Y31" s="6"/>
    </row>
    <row r="32" spans="2:25" x14ac:dyDescent="0.25">
      <c r="B32" s="20"/>
      <c r="C32" s="21"/>
      <c r="D32" s="22"/>
      <c r="E32" s="22" t="s">
        <v>26</v>
      </c>
      <c r="F32" s="23">
        <v>200</v>
      </c>
      <c r="G32" s="23">
        <v>200</v>
      </c>
      <c r="H32" s="23">
        <v>0</v>
      </c>
      <c r="I32" s="23">
        <v>0</v>
      </c>
      <c r="J32" s="23">
        <v>200</v>
      </c>
      <c r="K32" s="23">
        <v>200</v>
      </c>
      <c r="L32" s="23">
        <v>0</v>
      </c>
      <c r="M32" s="23">
        <v>0</v>
      </c>
      <c r="N32" s="23">
        <v>0</v>
      </c>
      <c r="O32" s="23">
        <v>200</v>
      </c>
      <c r="P32" s="23">
        <v>200</v>
      </c>
      <c r="Q32" s="24">
        <v>200</v>
      </c>
      <c r="R32" s="6"/>
      <c r="S32" s="6"/>
      <c r="T32" s="6"/>
      <c r="U32" s="6"/>
      <c r="V32" s="6"/>
      <c r="W32" s="6"/>
      <c r="X32" s="6"/>
      <c r="Y32" s="6"/>
    </row>
    <row r="33" spans="2:25" x14ac:dyDescent="0.25">
      <c r="B33" s="20"/>
      <c r="C33" s="21"/>
      <c r="D33" s="22"/>
      <c r="E33" s="22" t="s">
        <v>29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300</v>
      </c>
      <c r="O33" s="23">
        <v>300</v>
      </c>
      <c r="P33" s="23">
        <v>0</v>
      </c>
      <c r="Q33" s="24">
        <v>0</v>
      </c>
      <c r="R33" s="6"/>
      <c r="S33" s="6"/>
      <c r="T33" s="6"/>
      <c r="U33" s="6"/>
      <c r="V33" s="6"/>
      <c r="W33" s="6"/>
      <c r="X33" s="6"/>
      <c r="Y33" s="6"/>
    </row>
    <row r="34" spans="2:25" ht="30" x14ac:dyDescent="0.25">
      <c r="B34" s="15" t="s">
        <v>32</v>
      </c>
      <c r="C34" s="16" t="s">
        <v>33</v>
      </c>
      <c r="D34" s="17">
        <v>4</v>
      </c>
      <c r="E34" s="17"/>
      <c r="F34" s="18">
        <f t="shared" ref="F34:Q34" si="6">SUM(F35:F37)</f>
        <v>36669.919999999998</v>
      </c>
      <c r="G34" s="18">
        <f t="shared" si="6"/>
        <v>36669.919999999998</v>
      </c>
      <c r="H34" s="18">
        <f t="shared" si="6"/>
        <v>32718</v>
      </c>
      <c r="I34" s="18">
        <f t="shared" si="6"/>
        <v>0</v>
      </c>
      <c r="J34" s="18">
        <f t="shared" si="6"/>
        <v>38450</v>
      </c>
      <c r="K34" s="18">
        <f t="shared" si="6"/>
        <v>38450</v>
      </c>
      <c r="L34" s="18">
        <f t="shared" si="6"/>
        <v>34320</v>
      </c>
      <c r="M34" s="18">
        <f t="shared" si="6"/>
        <v>0</v>
      </c>
      <c r="N34" s="18">
        <f t="shared" si="6"/>
        <v>-3233</v>
      </c>
      <c r="O34" s="18">
        <f t="shared" si="6"/>
        <v>35217</v>
      </c>
      <c r="P34" s="18">
        <f t="shared" si="6"/>
        <v>37090</v>
      </c>
      <c r="Q34" s="19">
        <f t="shared" si="6"/>
        <v>37390</v>
      </c>
      <c r="R34" s="6"/>
      <c r="S34" s="6"/>
      <c r="T34" s="6"/>
      <c r="U34" s="6"/>
      <c r="V34" s="6"/>
      <c r="W34" s="6"/>
      <c r="X34" s="6"/>
      <c r="Y34" s="6"/>
    </row>
    <row r="35" spans="2:25" x14ac:dyDescent="0.25">
      <c r="B35" s="20"/>
      <c r="C35" s="21"/>
      <c r="D35" s="22"/>
      <c r="E35" s="22" t="s">
        <v>27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4">
        <v>0</v>
      </c>
      <c r="R35" s="6"/>
      <c r="S35" s="6"/>
      <c r="T35" s="6"/>
      <c r="U35" s="6"/>
      <c r="V35" s="6"/>
      <c r="W35" s="6"/>
      <c r="X35" s="6"/>
      <c r="Y35" s="6"/>
    </row>
    <row r="36" spans="2:25" x14ac:dyDescent="0.25">
      <c r="B36" s="20"/>
      <c r="C36" s="21"/>
      <c r="D36" s="22"/>
      <c r="E36" s="22" t="s">
        <v>17</v>
      </c>
      <c r="F36" s="23">
        <v>36669.919999999998</v>
      </c>
      <c r="G36" s="23">
        <v>36669.919999999998</v>
      </c>
      <c r="H36" s="23">
        <v>32718</v>
      </c>
      <c r="I36" s="23">
        <v>0</v>
      </c>
      <c r="J36" s="23">
        <v>38450</v>
      </c>
      <c r="K36" s="23">
        <v>38450</v>
      </c>
      <c r="L36" s="23">
        <v>34320</v>
      </c>
      <c r="M36" s="23">
        <v>0</v>
      </c>
      <c r="N36" s="23">
        <v>-3683</v>
      </c>
      <c r="O36" s="23">
        <v>34767</v>
      </c>
      <c r="P36" s="23">
        <v>37090</v>
      </c>
      <c r="Q36" s="24">
        <v>37390</v>
      </c>
      <c r="R36" s="6"/>
      <c r="S36" s="6"/>
      <c r="T36" s="6"/>
      <c r="U36" s="6"/>
      <c r="V36" s="6"/>
      <c r="W36" s="6"/>
      <c r="X36" s="6"/>
      <c r="Y36" s="6"/>
    </row>
    <row r="37" spans="2:25" x14ac:dyDescent="0.25">
      <c r="B37" s="20"/>
      <c r="C37" s="21"/>
      <c r="D37" s="22"/>
      <c r="E37" s="22" t="s">
        <v>29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450</v>
      </c>
      <c r="O37" s="23">
        <v>450</v>
      </c>
      <c r="P37" s="23">
        <v>0</v>
      </c>
      <c r="Q37" s="24">
        <v>0</v>
      </c>
      <c r="R37" s="6"/>
      <c r="S37" s="6"/>
      <c r="T37" s="6"/>
      <c r="U37" s="6"/>
      <c r="V37" s="6"/>
      <c r="W37" s="6"/>
      <c r="X37" s="6"/>
      <c r="Y37" s="6"/>
    </row>
    <row r="38" spans="2:25" ht="30" x14ac:dyDescent="0.25">
      <c r="B38" s="15" t="s">
        <v>34</v>
      </c>
      <c r="C38" s="16" t="s">
        <v>35</v>
      </c>
      <c r="D38" s="17">
        <v>5</v>
      </c>
      <c r="E38" s="17"/>
      <c r="F38" s="18">
        <f t="shared" ref="F38:Q38" si="7">SUM(F39:F43)</f>
        <v>75650</v>
      </c>
      <c r="G38" s="18">
        <f t="shared" si="7"/>
        <v>73150</v>
      </c>
      <c r="H38" s="18">
        <f t="shared" si="7"/>
        <v>67070.039999999994</v>
      </c>
      <c r="I38" s="18">
        <f t="shared" si="7"/>
        <v>2500</v>
      </c>
      <c r="J38" s="18">
        <f t="shared" si="7"/>
        <v>76289.69</v>
      </c>
      <c r="K38" s="18">
        <f t="shared" si="7"/>
        <v>75189.69</v>
      </c>
      <c r="L38" s="18">
        <f t="shared" si="7"/>
        <v>69432</v>
      </c>
      <c r="M38" s="18">
        <f t="shared" si="7"/>
        <v>1100</v>
      </c>
      <c r="N38" s="18">
        <f t="shared" si="7"/>
        <v>1474</v>
      </c>
      <c r="O38" s="18">
        <f t="shared" si="7"/>
        <v>77763.69</v>
      </c>
      <c r="P38" s="18">
        <f t="shared" si="7"/>
        <v>75250</v>
      </c>
      <c r="Q38" s="19">
        <f t="shared" si="7"/>
        <v>76800</v>
      </c>
      <c r="R38" s="6"/>
      <c r="S38" s="6"/>
      <c r="T38" s="6"/>
      <c r="U38" s="6"/>
      <c r="V38" s="6"/>
      <c r="W38" s="6"/>
      <c r="X38" s="6"/>
      <c r="Y38" s="6"/>
    </row>
    <row r="39" spans="2:25" x14ac:dyDescent="0.25">
      <c r="B39" s="20"/>
      <c r="C39" s="21"/>
      <c r="D39" s="22"/>
      <c r="E39" s="22" t="s">
        <v>26</v>
      </c>
      <c r="F39" s="23">
        <v>1900</v>
      </c>
      <c r="G39" s="23">
        <v>1900</v>
      </c>
      <c r="H39" s="23">
        <v>0</v>
      </c>
      <c r="I39" s="23">
        <v>0</v>
      </c>
      <c r="J39" s="23">
        <v>1900</v>
      </c>
      <c r="K39" s="23">
        <v>800</v>
      </c>
      <c r="L39" s="23">
        <v>0</v>
      </c>
      <c r="M39" s="23">
        <v>1100</v>
      </c>
      <c r="N39" s="23">
        <v>0</v>
      </c>
      <c r="O39" s="23">
        <v>1900</v>
      </c>
      <c r="P39" s="23">
        <v>1900</v>
      </c>
      <c r="Q39" s="24">
        <v>1900</v>
      </c>
      <c r="R39" s="6"/>
      <c r="S39" s="6"/>
      <c r="T39" s="6"/>
      <c r="U39" s="6"/>
      <c r="V39" s="6"/>
      <c r="W39" s="6"/>
      <c r="X39" s="6"/>
      <c r="Y39" s="6"/>
    </row>
    <row r="40" spans="2:25" x14ac:dyDescent="0.25">
      <c r="B40" s="20"/>
      <c r="C40" s="21"/>
      <c r="D40" s="22"/>
      <c r="E40" s="22" t="s">
        <v>27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  <c r="R40" s="6"/>
      <c r="S40" s="6"/>
      <c r="T40" s="6"/>
      <c r="U40" s="6"/>
      <c r="V40" s="6"/>
      <c r="W40" s="6"/>
      <c r="X40" s="6"/>
      <c r="Y40" s="6"/>
    </row>
    <row r="41" spans="2:25" x14ac:dyDescent="0.25">
      <c r="B41" s="20"/>
      <c r="C41" s="21"/>
      <c r="D41" s="22"/>
      <c r="E41" s="22" t="s">
        <v>17</v>
      </c>
      <c r="F41" s="23">
        <v>73750</v>
      </c>
      <c r="G41" s="23">
        <v>71250</v>
      </c>
      <c r="H41" s="23">
        <v>67070.039999999994</v>
      </c>
      <c r="I41" s="23">
        <v>2500</v>
      </c>
      <c r="J41" s="23">
        <v>73500</v>
      </c>
      <c r="K41" s="23">
        <v>73500</v>
      </c>
      <c r="L41" s="23">
        <v>69432</v>
      </c>
      <c r="M41" s="23">
        <v>0</v>
      </c>
      <c r="N41" s="23">
        <v>480</v>
      </c>
      <c r="O41" s="23">
        <v>73980</v>
      </c>
      <c r="P41" s="23">
        <v>73350</v>
      </c>
      <c r="Q41" s="24">
        <v>74900</v>
      </c>
      <c r="R41" s="6"/>
      <c r="S41" s="6"/>
      <c r="T41" s="6"/>
      <c r="U41" s="6"/>
      <c r="V41" s="6"/>
      <c r="W41" s="6"/>
      <c r="X41" s="6"/>
      <c r="Y41" s="6"/>
    </row>
    <row r="42" spans="2:25" x14ac:dyDescent="0.25">
      <c r="B42" s="20"/>
      <c r="C42" s="21"/>
      <c r="D42" s="22"/>
      <c r="E42" s="22" t="s">
        <v>28</v>
      </c>
      <c r="F42" s="23">
        <v>0</v>
      </c>
      <c r="G42" s="23">
        <v>0</v>
      </c>
      <c r="H42" s="23">
        <v>0</v>
      </c>
      <c r="I42" s="23">
        <v>0</v>
      </c>
      <c r="J42" s="23">
        <v>889.69</v>
      </c>
      <c r="K42" s="23">
        <v>889.69</v>
      </c>
      <c r="L42" s="23">
        <v>0</v>
      </c>
      <c r="M42" s="23">
        <v>0</v>
      </c>
      <c r="N42" s="23">
        <v>0</v>
      </c>
      <c r="O42" s="23">
        <v>889.69</v>
      </c>
      <c r="P42" s="23">
        <v>0</v>
      </c>
      <c r="Q42" s="24">
        <v>0</v>
      </c>
      <c r="R42" s="6"/>
      <c r="S42" s="6"/>
      <c r="T42" s="6"/>
      <c r="U42" s="6"/>
      <c r="V42" s="6"/>
      <c r="W42" s="6"/>
      <c r="X42" s="6"/>
      <c r="Y42" s="6"/>
    </row>
    <row r="43" spans="2:25" x14ac:dyDescent="0.25">
      <c r="B43" s="20"/>
      <c r="C43" s="21"/>
      <c r="D43" s="22"/>
      <c r="E43" s="22" t="s">
        <v>29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994</v>
      </c>
      <c r="O43" s="23">
        <v>994</v>
      </c>
      <c r="P43" s="23">
        <v>0</v>
      </c>
      <c r="Q43" s="24">
        <v>0</v>
      </c>
      <c r="R43" s="6"/>
      <c r="S43" s="6"/>
      <c r="T43" s="6"/>
      <c r="U43" s="6"/>
      <c r="V43" s="6"/>
      <c r="W43" s="6"/>
      <c r="X43" s="6"/>
      <c r="Y43" s="6"/>
    </row>
    <row r="44" spans="2:25" x14ac:dyDescent="0.25">
      <c r="B44" s="15" t="s">
        <v>36</v>
      </c>
      <c r="C44" s="16" t="s">
        <v>37</v>
      </c>
      <c r="D44" s="17">
        <v>6</v>
      </c>
      <c r="E44" s="17"/>
      <c r="F44" s="18">
        <f t="shared" ref="F44:Q44" si="8">SUM(F45:F48)</f>
        <v>57549.96</v>
      </c>
      <c r="G44" s="18">
        <f t="shared" si="8"/>
        <v>57549.96</v>
      </c>
      <c r="H44" s="18">
        <f t="shared" si="8"/>
        <v>48776.04</v>
      </c>
      <c r="I44" s="18">
        <f t="shared" si="8"/>
        <v>0</v>
      </c>
      <c r="J44" s="18">
        <f t="shared" si="8"/>
        <v>57570</v>
      </c>
      <c r="K44" s="18">
        <f t="shared" si="8"/>
        <v>57570</v>
      </c>
      <c r="L44" s="18">
        <f t="shared" si="8"/>
        <v>49884</v>
      </c>
      <c r="M44" s="18">
        <f t="shared" si="8"/>
        <v>0</v>
      </c>
      <c r="N44" s="18">
        <f t="shared" si="8"/>
        <v>860</v>
      </c>
      <c r="O44" s="18">
        <f t="shared" si="8"/>
        <v>58430</v>
      </c>
      <c r="P44" s="18">
        <f t="shared" si="8"/>
        <v>53850</v>
      </c>
      <c r="Q44" s="19">
        <f t="shared" si="8"/>
        <v>54450</v>
      </c>
      <c r="R44" s="6"/>
      <c r="S44" s="6"/>
      <c r="T44" s="6"/>
      <c r="U44" s="6"/>
      <c r="V44" s="6"/>
      <c r="W44" s="6"/>
      <c r="X44" s="6"/>
      <c r="Y44" s="6"/>
    </row>
    <row r="45" spans="2:25" x14ac:dyDescent="0.25">
      <c r="B45" s="20"/>
      <c r="C45" s="21"/>
      <c r="D45" s="22"/>
      <c r="E45" s="22" t="s">
        <v>26</v>
      </c>
      <c r="F45" s="23">
        <v>1200</v>
      </c>
      <c r="G45" s="23">
        <v>1200</v>
      </c>
      <c r="H45" s="23">
        <v>0</v>
      </c>
      <c r="I45" s="23">
        <v>0</v>
      </c>
      <c r="J45" s="23">
        <v>1200</v>
      </c>
      <c r="K45" s="23">
        <v>1200</v>
      </c>
      <c r="L45" s="23">
        <v>0</v>
      </c>
      <c r="M45" s="23">
        <v>0</v>
      </c>
      <c r="N45" s="23">
        <v>0</v>
      </c>
      <c r="O45" s="23">
        <v>1200</v>
      </c>
      <c r="P45" s="23">
        <v>1200</v>
      </c>
      <c r="Q45" s="24">
        <v>1200</v>
      </c>
      <c r="R45" s="6"/>
      <c r="S45" s="6"/>
      <c r="T45" s="6"/>
      <c r="U45" s="6"/>
      <c r="V45" s="6"/>
      <c r="W45" s="6"/>
      <c r="X45" s="6"/>
      <c r="Y45" s="6"/>
    </row>
    <row r="46" spans="2:25" x14ac:dyDescent="0.25">
      <c r="B46" s="20"/>
      <c r="C46" s="21"/>
      <c r="D46" s="22"/>
      <c r="E46" s="22" t="s">
        <v>27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4">
        <v>0</v>
      </c>
      <c r="R46" s="6"/>
      <c r="S46" s="6"/>
      <c r="T46" s="6"/>
      <c r="U46" s="6"/>
      <c r="V46" s="6"/>
      <c r="W46" s="6"/>
      <c r="X46" s="6"/>
      <c r="Y46" s="6"/>
    </row>
    <row r="47" spans="2:25" x14ac:dyDescent="0.25">
      <c r="B47" s="20"/>
      <c r="C47" s="21"/>
      <c r="D47" s="22"/>
      <c r="E47" s="22" t="s">
        <v>17</v>
      </c>
      <c r="F47" s="23">
        <v>56349.96</v>
      </c>
      <c r="G47" s="23">
        <v>56349.96</v>
      </c>
      <c r="H47" s="23">
        <v>48776.04</v>
      </c>
      <c r="I47" s="23">
        <v>0</v>
      </c>
      <c r="J47" s="23">
        <v>56370</v>
      </c>
      <c r="K47" s="23">
        <v>56370</v>
      </c>
      <c r="L47" s="23">
        <v>49884</v>
      </c>
      <c r="M47" s="23">
        <v>0</v>
      </c>
      <c r="N47" s="23">
        <v>260</v>
      </c>
      <c r="O47" s="23">
        <v>56630</v>
      </c>
      <c r="P47" s="23">
        <v>52650</v>
      </c>
      <c r="Q47" s="24">
        <v>53250</v>
      </c>
      <c r="R47" s="6"/>
      <c r="S47" s="6"/>
      <c r="T47" s="6"/>
      <c r="U47" s="6"/>
      <c r="V47" s="6"/>
      <c r="W47" s="6"/>
      <c r="X47" s="6"/>
      <c r="Y47" s="6"/>
    </row>
    <row r="48" spans="2:25" x14ac:dyDescent="0.25">
      <c r="B48" s="20"/>
      <c r="C48" s="21"/>
      <c r="D48" s="22"/>
      <c r="E48" s="22" t="s">
        <v>29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600</v>
      </c>
      <c r="O48" s="23">
        <v>600</v>
      </c>
      <c r="P48" s="23">
        <v>0</v>
      </c>
      <c r="Q48" s="24">
        <v>0</v>
      </c>
      <c r="R48" s="6"/>
      <c r="S48" s="6"/>
      <c r="T48" s="6"/>
      <c r="U48" s="6"/>
      <c r="V48" s="6"/>
      <c r="W48" s="6"/>
      <c r="X48" s="6"/>
      <c r="Y48" s="6"/>
    </row>
    <row r="49" spans="2:25" x14ac:dyDescent="0.25">
      <c r="B49" s="15" t="s">
        <v>38</v>
      </c>
      <c r="C49" s="16" t="s">
        <v>39</v>
      </c>
      <c r="D49" s="17">
        <v>7</v>
      </c>
      <c r="E49" s="17"/>
      <c r="F49" s="18">
        <f t="shared" ref="F49:Q49" si="9">SUM(F50:F54)</f>
        <v>67230</v>
      </c>
      <c r="G49" s="18">
        <f t="shared" si="9"/>
        <v>65730</v>
      </c>
      <c r="H49" s="18">
        <f t="shared" si="9"/>
        <v>51515.28</v>
      </c>
      <c r="I49" s="18">
        <f t="shared" si="9"/>
        <v>1500</v>
      </c>
      <c r="J49" s="18">
        <f t="shared" si="9"/>
        <v>68246.509999999995</v>
      </c>
      <c r="K49" s="18">
        <f t="shared" si="9"/>
        <v>66745</v>
      </c>
      <c r="L49" s="18">
        <f t="shared" si="9"/>
        <v>54264</v>
      </c>
      <c r="M49" s="18">
        <f t="shared" si="9"/>
        <v>1501.51</v>
      </c>
      <c r="N49" s="18">
        <f t="shared" si="9"/>
        <v>4535</v>
      </c>
      <c r="O49" s="18">
        <f t="shared" si="9"/>
        <v>72781.509999999995</v>
      </c>
      <c r="P49" s="18">
        <f t="shared" si="9"/>
        <v>66300</v>
      </c>
      <c r="Q49" s="19">
        <f t="shared" si="9"/>
        <v>68300</v>
      </c>
      <c r="R49" s="6"/>
      <c r="S49" s="6"/>
      <c r="T49" s="6"/>
      <c r="U49" s="6"/>
      <c r="V49" s="6"/>
      <c r="W49" s="6"/>
      <c r="X49" s="6"/>
      <c r="Y49" s="6"/>
    </row>
    <row r="50" spans="2:25" x14ac:dyDescent="0.25">
      <c r="B50" s="20"/>
      <c r="C50" s="21"/>
      <c r="D50" s="22"/>
      <c r="E50" s="22" t="s">
        <v>27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4">
        <v>0</v>
      </c>
      <c r="R50" s="6"/>
      <c r="S50" s="6"/>
      <c r="T50" s="6"/>
      <c r="U50" s="6"/>
      <c r="V50" s="6"/>
      <c r="W50" s="6"/>
      <c r="X50" s="6"/>
      <c r="Y50" s="6"/>
    </row>
    <row r="51" spans="2:25" x14ac:dyDescent="0.25">
      <c r="B51" s="20"/>
      <c r="C51" s="21"/>
      <c r="D51" s="22"/>
      <c r="E51" s="22" t="s">
        <v>17</v>
      </c>
      <c r="F51" s="23">
        <v>63330</v>
      </c>
      <c r="G51" s="23">
        <v>61830</v>
      </c>
      <c r="H51" s="23">
        <v>51515.28</v>
      </c>
      <c r="I51" s="23">
        <v>1500</v>
      </c>
      <c r="J51" s="23">
        <v>63445</v>
      </c>
      <c r="K51" s="23">
        <v>63445</v>
      </c>
      <c r="L51" s="23">
        <v>54264</v>
      </c>
      <c r="M51" s="23">
        <v>0</v>
      </c>
      <c r="N51" s="23">
        <v>3935</v>
      </c>
      <c r="O51" s="23">
        <v>67380</v>
      </c>
      <c r="P51" s="23">
        <v>62400</v>
      </c>
      <c r="Q51" s="24">
        <v>64400</v>
      </c>
      <c r="R51" s="6"/>
      <c r="S51" s="6"/>
      <c r="T51" s="6"/>
      <c r="U51" s="6"/>
      <c r="V51" s="6"/>
      <c r="W51" s="6"/>
      <c r="X51" s="6"/>
      <c r="Y51" s="6"/>
    </row>
    <row r="52" spans="2:25" x14ac:dyDescent="0.25">
      <c r="B52" s="20"/>
      <c r="C52" s="21"/>
      <c r="D52" s="22"/>
      <c r="E52" s="22" t="s">
        <v>26</v>
      </c>
      <c r="F52" s="23">
        <v>3900</v>
      </c>
      <c r="G52" s="23">
        <v>3900</v>
      </c>
      <c r="H52" s="23">
        <v>0</v>
      </c>
      <c r="I52" s="23">
        <v>0</v>
      </c>
      <c r="J52" s="23">
        <v>3900</v>
      </c>
      <c r="K52" s="23">
        <v>3300</v>
      </c>
      <c r="L52" s="23">
        <v>0</v>
      </c>
      <c r="M52" s="23">
        <v>600</v>
      </c>
      <c r="N52" s="23">
        <v>0</v>
      </c>
      <c r="O52" s="23">
        <v>3900</v>
      </c>
      <c r="P52" s="23">
        <v>3900</v>
      </c>
      <c r="Q52" s="24">
        <v>3900</v>
      </c>
      <c r="R52" s="6"/>
      <c r="S52" s="6"/>
      <c r="T52" s="6"/>
      <c r="U52" s="6"/>
      <c r="V52" s="6"/>
      <c r="W52" s="6"/>
      <c r="X52" s="6"/>
      <c r="Y52" s="6"/>
    </row>
    <row r="53" spans="2:25" x14ac:dyDescent="0.25">
      <c r="B53" s="20"/>
      <c r="C53" s="21"/>
      <c r="D53" s="22"/>
      <c r="E53" s="22" t="s">
        <v>28</v>
      </c>
      <c r="F53" s="23">
        <v>0</v>
      </c>
      <c r="G53" s="23">
        <v>0</v>
      </c>
      <c r="H53" s="23">
        <v>0</v>
      </c>
      <c r="I53" s="23">
        <v>0</v>
      </c>
      <c r="J53" s="23">
        <v>901.51</v>
      </c>
      <c r="K53" s="23">
        <v>0</v>
      </c>
      <c r="L53" s="23">
        <v>0</v>
      </c>
      <c r="M53" s="23">
        <v>901.51</v>
      </c>
      <c r="N53" s="23">
        <v>0</v>
      </c>
      <c r="O53" s="23">
        <v>901.51</v>
      </c>
      <c r="P53" s="23">
        <v>0</v>
      </c>
      <c r="Q53" s="24">
        <v>0</v>
      </c>
      <c r="R53" s="6"/>
      <c r="S53" s="6"/>
      <c r="T53" s="6"/>
      <c r="U53" s="6"/>
      <c r="V53" s="6"/>
      <c r="W53" s="6"/>
      <c r="X53" s="6"/>
      <c r="Y53" s="6"/>
    </row>
    <row r="54" spans="2:25" x14ac:dyDescent="0.25">
      <c r="B54" s="20"/>
      <c r="C54" s="21"/>
      <c r="D54" s="22"/>
      <c r="E54" s="22" t="s">
        <v>29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600</v>
      </c>
      <c r="O54" s="23">
        <v>600</v>
      </c>
      <c r="P54" s="23">
        <v>0</v>
      </c>
      <c r="Q54" s="24">
        <v>0</v>
      </c>
      <c r="R54" s="6"/>
      <c r="S54" s="6"/>
      <c r="T54" s="6"/>
      <c r="U54" s="6"/>
      <c r="V54" s="6"/>
      <c r="W54" s="6"/>
      <c r="X54" s="6"/>
      <c r="Y54" s="6"/>
    </row>
    <row r="55" spans="2:25" ht="45" x14ac:dyDescent="0.25">
      <c r="B55" s="25" t="s">
        <v>40</v>
      </c>
      <c r="C55" s="26" t="s">
        <v>41</v>
      </c>
      <c r="D55" s="27">
        <v>1</v>
      </c>
      <c r="E55" s="27"/>
      <c r="F55" s="30">
        <f t="shared" ref="F55:Q55" si="10">SUM(F56:F63)</f>
        <v>2702295.8899999997</v>
      </c>
      <c r="G55" s="30">
        <f t="shared" si="10"/>
        <v>2517395.8899999997</v>
      </c>
      <c r="H55" s="30">
        <f t="shared" si="10"/>
        <v>1671374.04</v>
      </c>
      <c r="I55" s="30">
        <f t="shared" si="10"/>
        <v>184900</v>
      </c>
      <c r="J55" s="30">
        <f t="shared" si="10"/>
        <v>2311196.5699999998</v>
      </c>
      <c r="K55" s="30">
        <f t="shared" si="10"/>
        <v>2248196.5699999998</v>
      </c>
      <c r="L55" s="30">
        <f t="shared" si="10"/>
        <v>1646203.88</v>
      </c>
      <c r="M55" s="30">
        <f t="shared" si="10"/>
        <v>63000</v>
      </c>
      <c r="N55" s="30">
        <f t="shared" si="10"/>
        <v>21776.61</v>
      </c>
      <c r="O55" s="30">
        <f t="shared" si="10"/>
        <v>2332973.1800000002</v>
      </c>
      <c r="P55" s="30">
        <f t="shared" si="10"/>
        <v>2678295</v>
      </c>
      <c r="Q55" s="31">
        <f t="shared" si="10"/>
        <v>2808363</v>
      </c>
      <c r="R55" s="6"/>
      <c r="S55" s="6"/>
      <c r="T55" s="6"/>
      <c r="U55" s="6"/>
      <c r="V55" s="6"/>
      <c r="W55" s="6"/>
      <c r="X55" s="6"/>
      <c r="Y55" s="6"/>
    </row>
    <row r="56" spans="2:25" x14ac:dyDescent="0.25">
      <c r="B56" s="20"/>
      <c r="C56" s="21"/>
      <c r="D56" s="22"/>
      <c r="E56" s="22" t="s">
        <v>17</v>
      </c>
      <c r="F56" s="23">
        <v>2357925</v>
      </c>
      <c r="G56" s="23">
        <v>2173025</v>
      </c>
      <c r="H56" s="23">
        <v>1430376</v>
      </c>
      <c r="I56" s="23">
        <v>184900</v>
      </c>
      <c r="J56" s="23">
        <v>2006831</v>
      </c>
      <c r="K56" s="23">
        <v>1943831</v>
      </c>
      <c r="L56" s="23">
        <v>1430364</v>
      </c>
      <c r="M56" s="23">
        <v>63000</v>
      </c>
      <c r="N56" s="23">
        <v>-103960.39</v>
      </c>
      <c r="O56" s="23">
        <v>1902870.61</v>
      </c>
      <c r="P56" s="23">
        <v>2331972</v>
      </c>
      <c r="Q56" s="24">
        <v>2451695</v>
      </c>
      <c r="R56" s="6"/>
      <c r="S56" s="6"/>
      <c r="T56" s="6"/>
      <c r="U56" s="6"/>
      <c r="V56" s="6"/>
      <c r="W56" s="6"/>
      <c r="X56" s="6"/>
      <c r="Y56" s="6"/>
    </row>
    <row r="57" spans="2:25" x14ac:dyDescent="0.25">
      <c r="B57" s="20"/>
      <c r="C57" s="21"/>
      <c r="D57" s="22"/>
      <c r="E57" s="22" t="s">
        <v>29</v>
      </c>
      <c r="F57" s="23">
        <v>248151.32</v>
      </c>
      <c r="G57" s="23">
        <v>248151.32</v>
      </c>
      <c r="H57" s="23">
        <v>222914.04</v>
      </c>
      <c r="I57" s="23">
        <v>0</v>
      </c>
      <c r="J57" s="23">
        <v>223046</v>
      </c>
      <c r="K57" s="23">
        <v>223046</v>
      </c>
      <c r="L57" s="23">
        <v>197755.88</v>
      </c>
      <c r="M57" s="23">
        <v>0</v>
      </c>
      <c r="N57" s="23">
        <v>256</v>
      </c>
      <c r="O57" s="23">
        <v>223302</v>
      </c>
      <c r="P57" s="23">
        <v>249859</v>
      </c>
      <c r="Q57" s="24">
        <v>256603</v>
      </c>
      <c r="R57" s="6"/>
      <c r="S57" s="6"/>
      <c r="T57" s="6"/>
      <c r="U57" s="6"/>
      <c r="V57" s="6"/>
      <c r="W57" s="6"/>
      <c r="X57" s="6"/>
      <c r="Y57" s="6"/>
    </row>
    <row r="58" spans="2:25" x14ac:dyDescent="0.25">
      <c r="B58" s="20"/>
      <c r="C58" s="21"/>
      <c r="D58" s="22"/>
      <c r="E58" s="22" t="s">
        <v>28</v>
      </c>
      <c r="F58" s="23">
        <v>13935.57</v>
      </c>
      <c r="G58" s="23">
        <v>13935.57</v>
      </c>
      <c r="H58" s="23">
        <v>0</v>
      </c>
      <c r="I58" s="23">
        <v>0</v>
      </c>
      <c r="J58" s="23">
        <v>13935.57</v>
      </c>
      <c r="K58" s="23">
        <v>13935.57</v>
      </c>
      <c r="L58" s="23">
        <v>0</v>
      </c>
      <c r="M58" s="23">
        <v>0</v>
      </c>
      <c r="N58" s="23">
        <v>0</v>
      </c>
      <c r="O58" s="23">
        <v>13935.57</v>
      </c>
      <c r="P58" s="23">
        <v>0</v>
      </c>
      <c r="Q58" s="24">
        <v>0</v>
      </c>
      <c r="R58" s="6"/>
      <c r="S58" s="6"/>
      <c r="T58" s="6"/>
      <c r="U58" s="6"/>
      <c r="V58" s="6"/>
      <c r="W58" s="6"/>
      <c r="X58" s="6"/>
      <c r="Y58" s="6"/>
    </row>
    <row r="59" spans="2:25" x14ac:dyDescent="0.25">
      <c r="B59" s="20"/>
      <c r="C59" s="21"/>
      <c r="D59" s="22"/>
      <c r="E59" s="22" t="s">
        <v>26</v>
      </c>
      <c r="F59" s="23">
        <v>33500</v>
      </c>
      <c r="G59" s="23">
        <v>33500</v>
      </c>
      <c r="H59" s="23">
        <v>0</v>
      </c>
      <c r="I59" s="23">
        <v>0</v>
      </c>
      <c r="J59" s="23">
        <v>18600</v>
      </c>
      <c r="K59" s="23">
        <v>18600</v>
      </c>
      <c r="L59" s="23">
        <v>0</v>
      </c>
      <c r="M59" s="23">
        <v>0</v>
      </c>
      <c r="N59" s="23">
        <v>0</v>
      </c>
      <c r="O59" s="23">
        <v>18600</v>
      </c>
      <c r="P59" s="23">
        <v>39000</v>
      </c>
      <c r="Q59" s="24">
        <v>39500</v>
      </c>
      <c r="R59" s="6"/>
      <c r="S59" s="6"/>
      <c r="T59" s="6"/>
      <c r="U59" s="6"/>
      <c r="V59" s="6"/>
      <c r="W59" s="6"/>
      <c r="X59" s="6"/>
      <c r="Y59" s="6"/>
    </row>
    <row r="60" spans="2:25" x14ac:dyDescent="0.25">
      <c r="B60" s="20"/>
      <c r="C60" s="21"/>
      <c r="D60" s="22"/>
      <c r="E60" s="22" t="s">
        <v>42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19265</v>
      </c>
      <c r="O60" s="23">
        <v>19265</v>
      </c>
      <c r="P60" s="23">
        <v>0</v>
      </c>
      <c r="Q60" s="24">
        <v>0</v>
      </c>
      <c r="R60" s="6"/>
      <c r="S60" s="6"/>
      <c r="T60" s="6"/>
      <c r="U60" s="6"/>
      <c r="V60" s="6"/>
      <c r="W60" s="6"/>
      <c r="X60" s="6"/>
      <c r="Y60" s="6"/>
    </row>
    <row r="61" spans="2:25" x14ac:dyDescent="0.25">
      <c r="B61" s="20"/>
      <c r="C61" s="21"/>
      <c r="D61" s="22"/>
      <c r="E61" s="22" t="s">
        <v>43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150000</v>
      </c>
      <c r="O61" s="23">
        <v>150000</v>
      </c>
      <c r="P61" s="23">
        <v>0</v>
      </c>
      <c r="Q61" s="24">
        <v>0</v>
      </c>
      <c r="R61" s="6"/>
      <c r="S61" s="6"/>
      <c r="T61" s="6"/>
      <c r="U61" s="6"/>
      <c r="V61" s="6"/>
      <c r="W61" s="6"/>
      <c r="X61" s="6"/>
      <c r="Y61" s="6"/>
    </row>
    <row r="62" spans="2:25" x14ac:dyDescent="0.25">
      <c r="B62" s="75"/>
      <c r="C62" s="76"/>
      <c r="D62" s="77"/>
      <c r="E62" s="77" t="s">
        <v>124</v>
      </c>
      <c r="F62" s="78">
        <v>18784</v>
      </c>
      <c r="G62" s="78">
        <v>18784</v>
      </c>
      <c r="H62" s="78">
        <v>18084</v>
      </c>
      <c r="I62" s="78"/>
      <c r="J62" s="78">
        <v>18784</v>
      </c>
      <c r="K62" s="78">
        <v>18784</v>
      </c>
      <c r="L62" s="78">
        <v>18084</v>
      </c>
      <c r="M62" s="78"/>
      <c r="N62" s="78">
        <v>-18784</v>
      </c>
      <c r="O62" s="78">
        <v>0</v>
      </c>
      <c r="P62" s="78">
        <v>19464</v>
      </c>
      <c r="Q62" s="79">
        <v>19565</v>
      </c>
      <c r="R62" s="80"/>
      <c r="S62" s="69"/>
      <c r="T62" s="69"/>
      <c r="U62" s="69"/>
      <c r="V62" s="69"/>
      <c r="W62" s="69"/>
      <c r="X62" s="69"/>
      <c r="Y62" s="69"/>
    </row>
    <row r="63" spans="2:25" x14ac:dyDescent="0.25">
      <c r="B63" s="75"/>
      <c r="C63" s="76"/>
      <c r="D63" s="77"/>
      <c r="E63" s="77" t="s">
        <v>123</v>
      </c>
      <c r="F63" s="78">
        <v>30000</v>
      </c>
      <c r="G63" s="78">
        <v>30000</v>
      </c>
      <c r="H63" s="78"/>
      <c r="I63" s="78"/>
      <c r="J63" s="78">
        <v>30000</v>
      </c>
      <c r="K63" s="78">
        <v>30000</v>
      </c>
      <c r="L63" s="78"/>
      <c r="M63" s="78"/>
      <c r="N63" s="78">
        <v>-25000</v>
      </c>
      <c r="O63" s="78">
        <v>5000</v>
      </c>
      <c r="P63" s="78">
        <v>38000</v>
      </c>
      <c r="Q63" s="79">
        <v>41000</v>
      </c>
      <c r="R63" s="81"/>
      <c r="S63" s="69"/>
      <c r="T63" s="69"/>
      <c r="U63" s="69"/>
      <c r="V63" s="69"/>
      <c r="W63" s="69"/>
      <c r="X63" s="69"/>
      <c r="Y63" s="69"/>
    </row>
    <row r="64" spans="2:25" ht="30" x14ac:dyDescent="0.25">
      <c r="B64" s="25" t="s">
        <v>44</v>
      </c>
      <c r="C64" s="26" t="s">
        <v>45</v>
      </c>
      <c r="D64" s="27">
        <v>1</v>
      </c>
      <c r="E64" s="27" t="s">
        <v>17</v>
      </c>
      <c r="F64" s="28">
        <v>11600</v>
      </c>
      <c r="G64" s="28">
        <v>11600</v>
      </c>
      <c r="H64" s="28">
        <v>0</v>
      </c>
      <c r="I64" s="28">
        <v>0</v>
      </c>
      <c r="J64" s="28">
        <v>11600</v>
      </c>
      <c r="K64" s="28">
        <v>11600</v>
      </c>
      <c r="L64" s="28">
        <v>0</v>
      </c>
      <c r="M64" s="28">
        <v>0</v>
      </c>
      <c r="N64" s="28">
        <v>0</v>
      </c>
      <c r="O64" s="28">
        <v>11600</v>
      </c>
      <c r="P64" s="28">
        <v>11600</v>
      </c>
      <c r="Q64" s="29">
        <v>11600</v>
      </c>
      <c r="R64" s="6"/>
      <c r="S64" s="6"/>
      <c r="T64" s="6"/>
      <c r="U64" s="6"/>
      <c r="V64" s="6"/>
      <c r="W64" s="6"/>
      <c r="X64" s="6"/>
      <c r="Y64" s="6"/>
    </row>
    <row r="65" spans="2:25" ht="45" x14ac:dyDescent="0.25">
      <c r="B65" s="25" t="s">
        <v>46</v>
      </c>
      <c r="C65" s="26" t="s">
        <v>47</v>
      </c>
      <c r="D65" s="27"/>
      <c r="E65" s="27"/>
      <c r="F65" s="30">
        <f t="shared" ref="F65:Q65" si="11">SUM(F66:F68)</f>
        <v>402227</v>
      </c>
      <c r="G65" s="30">
        <f t="shared" si="11"/>
        <v>392227</v>
      </c>
      <c r="H65" s="30">
        <f t="shared" si="11"/>
        <v>355920</v>
      </c>
      <c r="I65" s="30">
        <f t="shared" si="11"/>
        <v>10000</v>
      </c>
      <c r="J65" s="30">
        <f t="shared" si="11"/>
        <v>398100</v>
      </c>
      <c r="K65" s="30">
        <f t="shared" si="11"/>
        <v>391100</v>
      </c>
      <c r="L65" s="30">
        <f t="shared" si="11"/>
        <v>365895.96</v>
      </c>
      <c r="M65" s="30">
        <f t="shared" si="11"/>
        <v>7000</v>
      </c>
      <c r="N65" s="30">
        <f t="shared" si="11"/>
        <v>0</v>
      </c>
      <c r="O65" s="30">
        <f t="shared" si="11"/>
        <v>398100</v>
      </c>
      <c r="P65" s="30">
        <f t="shared" si="11"/>
        <v>391260</v>
      </c>
      <c r="Q65" s="31">
        <f t="shared" si="11"/>
        <v>394680</v>
      </c>
      <c r="R65" s="6"/>
      <c r="S65" s="6"/>
      <c r="T65" s="6"/>
      <c r="U65" s="6"/>
      <c r="V65" s="6"/>
      <c r="W65" s="6"/>
      <c r="X65" s="6"/>
      <c r="Y65" s="6"/>
    </row>
    <row r="66" spans="2:25" x14ac:dyDescent="0.25">
      <c r="B66" s="20"/>
      <c r="C66" s="21"/>
      <c r="D66" s="22">
        <v>9</v>
      </c>
      <c r="E66" s="22" t="s">
        <v>17</v>
      </c>
      <c r="F66" s="23">
        <v>32907</v>
      </c>
      <c r="G66" s="23">
        <v>22907</v>
      </c>
      <c r="H66" s="23">
        <v>8184</v>
      </c>
      <c r="I66" s="23">
        <v>10000</v>
      </c>
      <c r="J66" s="23">
        <v>19300</v>
      </c>
      <c r="K66" s="23">
        <v>12300</v>
      </c>
      <c r="L66" s="23">
        <v>8868</v>
      </c>
      <c r="M66" s="23">
        <v>7000</v>
      </c>
      <c r="N66" s="23">
        <v>0</v>
      </c>
      <c r="O66" s="23">
        <v>19300</v>
      </c>
      <c r="P66" s="23">
        <v>14210</v>
      </c>
      <c r="Q66" s="24">
        <v>10410</v>
      </c>
      <c r="R66" s="6"/>
      <c r="S66" s="6"/>
      <c r="T66" s="6"/>
      <c r="U66" s="6"/>
      <c r="V66" s="6"/>
      <c r="W66" s="6"/>
      <c r="X66" s="6"/>
      <c r="Y66" s="6"/>
    </row>
    <row r="67" spans="2:25" x14ac:dyDescent="0.25">
      <c r="B67" s="20"/>
      <c r="C67" s="21"/>
      <c r="D67" s="22">
        <v>9</v>
      </c>
      <c r="E67" s="22" t="s">
        <v>29</v>
      </c>
      <c r="F67" s="23">
        <v>354020</v>
      </c>
      <c r="G67" s="23">
        <v>354020</v>
      </c>
      <c r="H67" s="23">
        <v>333024</v>
      </c>
      <c r="I67" s="23">
        <v>0</v>
      </c>
      <c r="J67" s="23">
        <v>363500</v>
      </c>
      <c r="K67" s="23">
        <v>363500</v>
      </c>
      <c r="L67" s="23">
        <v>343428</v>
      </c>
      <c r="M67" s="23">
        <v>0</v>
      </c>
      <c r="N67" s="23">
        <v>0</v>
      </c>
      <c r="O67" s="23">
        <v>363500</v>
      </c>
      <c r="P67" s="23">
        <v>361400</v>
      </c>
      <c r="Q67" s="24">
        <v>368300</v>
      </c>
      <c r="R67" s="6"/>
      <c r="S67" s="6"/>
      <c r="T67" s="6"/>
      <c r="U67" s="6"/>
      <c r="V67" s="6"/>
      <c r="W67" s="6"/>
      <c r="X67" s="6"/>
      <c r="Y67" s="6"/>
    </row>
    <row r="68" spans="2:25" x14ac:dyDescent="0.25">
      <c r="B68" s="20"/>
      <c r="C68" s="21"/>
      <c r="D68" s="22">
        <v>1</v>
      </c>
      <c r="E68" s="22" t="s">
        <v>29</v>
      </c>
      <c r="F68" s="23">
        <v>15300</v>
      </c>
      <c r="G68" s="23">
        <v>15300</v>
      </c>
      <c r="H68" s="23">
        <v>14712</v>
      </c>
      <c r="I68" s="23">
        <v>0</v>
      </c>
      <c r="J68" s="23">
        <v>15300</v>
      </c>
      <c r="K68" s="23">
        <v>15300</v>
      </c>
      <c r="L68" s="23">
        <v>13599.96</v>
      </c>
      <c r="M68" s="23">
        <v>0</v>
      </c>
      <c r="N68" s="23">
        <v>0</v>
      </c>
      <c r="O68" s="23">
        <v>15300</v>
      </c>
      <c r="P68" s="23">
        <v>15650</v>
      </c>
      <c r="Q68" s="24">
        <v>15970</v>
      </c>
      <c r="R68" s="6"/>
      <c r="S68" s="6"/>
      <c r="T68" s="6"/>
      <c r="U68" s="6"/>
      <c r="V68" s="6"/>
      <c r="W68" s="6"/>
      <c r="X68" s="6"/>
      <c r="Y68" s="6"/>
    </row>
    <row r="69" spans="2:25" ht="30" x14ac:dyDescent="0.25">
      <c r="B69" s="25" t="s">
        <v>48</v>
      </c>
      <c r="C69" s="26" t="s">
        <v>49</v>
      </c>
      <c r="D69" s="27">
        <v>1</v>
      </c>
      <c r="E69" s="27" t="s">
        <v>17</v>
      </c>
      <c r="F69" s="28">
        <v>37700</v>
      </c>
      <c r="G69" s="28">
        <v>37700</v>
      </c>
      <c r="H69" s="28">
        <v>0</v>
      </c>
      <c r="I69" s="28">
        <v>0</v>
      </c>
      <c r="J69" s="28">
        <v>32400</v>
      </c>
      <c r="K69" s="28">
        <v>32400</v>
      </c>
      <c r="L69" s="28">
        <v>0</v>
      </c>
      <c r="M69" s="28">
        <v>0</v>
      </c>
      <c r="N69" s="28">
        <v>-217</v>
      </c>
      <c r="O69" s="28">
        <v>32183</v>
      </c>
      <c r="P69" s="28">
        <v>43000</v>
      </c>
      <c r="Q69" s="29">
        <v>48500</v>
      </c>
      <c r="R69" s="6"/>
      <c r="S69" s="6"/>
      <c r="T69" s="6"/>
      <c r="U69" s="6"/>
      <c r="V69" s="6"/>
      <c r="W69" s="6"/>
      <c r="X69" s="6"/>
      <c r="Y69" s="6"/>
    </row>
    <row r="70" spans="2:25" ht="30" x14ac:dyDescent="0.25">
      <c r="B70" s="25" t="s">
        <v>50</v>
      </c>
      <c r="C70" s="26" t="s">
        <v>51</v>
      </c>
      <c r="D70" s="27">
        <v>1</v>
      </c>
      <c r="E70" s="27"/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9">
        <v>0</v>
      </c>
      <c r="R70" s="6"/>
      <c r="S70" s="6"/>
      <c r="T70" s="6"/>
      <c r="U70" s="6"/>
      <c r="V70" s="6"/>
      <c r="W70" s="6"/>
      <c r="X70" s="6"/>
      <c r="Y70" s="6"/>
    </row>
    <row r="71" spans="2:25" x14ac:dyDescent="0.25">
      <c r="B71" s="25" t="s">
        <v>52</v>
      </c>
      <c r="C71" s="26" t="s">
        <v>53</v>
      </c>
      <c r="D71" s="27"/>
      <c r="E71" s="27"/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9">
        <v>0</v>
      </c>
      <c r="R71" s="6"/>
      <c r="S71" s="6"/>
      <c r="T71" s="6"/>
      <c r="U71" s="6"/>
      <c r="V71" s="6"/>
      <c r="W71" s="6"/>
      <c r="X71" s="6"/>
      <c r="Y71" s="6"/>
    </row>
    <row r="72" spans="2:25" ht="30" x14ac:dyDescent="0.25">
      <c r="B72" s="15" t="s">
        <v>54</v>
      </c>
      <c r="C72" s="16" t="s">
        <v>55</v>
      </c>
      <c r="D72" s="17">
        <v>1</v>
      </c>
      <c r="E72" s="17"/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3">
        <v>0</v>
      </c>
      <c r="R72" s="6"/>
      <c r="S72" s="6"/>
      <c r="T72" s="6"/>
      <c r="U72" s="6"/>
      <c r="V72" s="6"/>
      <c r="W72" s="6"/>
      <c r="X72" s="6"/>
      <c r="Y72" s="6"/>
    </row>
    <row r="73" spans="2:25" ht="30" x14ac:dyDescent="0.25">
      <c r="B73" s="15" t="s">
        <v>56</v>
      </c>
      <c r="C73" s="16" t="s">
        <v>57</v>
      </c>
      <c r="D73" s="17"/>
      <c r="E73" s="17"/>
      <c r="F73" s="18">
        <f t="shared" ref="F73:Q73" si="12">SUM(F74:F75)</f>
        <v>31000</v>
      </c>
      <c r="G73" s="18">
        <f t="shared" si="12"/>
        <v>31000</v>
      </c>
      <c r="H73" s="18">
        <f t="shared" si="12"/>
        <v>0</v>
      </c>
      <c r="I73" s="18">
        <f t="shared" si="12"/>
        <v>0</v>
      </c>
      <c r="J73" s="18">
        <f t="shared" si="12"/>
        <v>31000</v>
      </c>
      <c r="K73" s="18">
        <f t="shared" si="12"/>
        <v>31000</v>
      </c>
      <c r="L73" s="18">
        <f t="shared" si="12"/>
        <v>0</v>
      </c>
      <c r="M73" s="18">
        <f t="shared" si="12"/>
        <v>0</v>
      </c>
      <c r="N73" s="18">
        <f t="shared" si="12"/>
        <v>372496.33999999997</v>
      </c>
      <c r="O73" s="18">
        <f t="shared" si="12"/>
        <v>403496.33999999997</v>
      </c>
      <c r="P73" s="18">
        <f t="shared" si="12"/>
        <v>31000</v>
      </c>
      <c r="Q73" s="19">
        <f t="shared" si="12"/>
        <v>31000</v>
      </c>
      <c r="R73" s="6"/>
      <c r="S73" s="6"/>
      <c r="T73" s="6"/>
      <c r="U73" s="6"/>
      <c r="V73" s="6"/>
      <c r="W73" s="6"/>
      <c r="X73" s="6"/>
      <c r="Y73" s="6"/>
    </row>
    <row r="74" spans="2:25" ht="30" x14ac:dyDescent="0.25">
      <c r="B74" s="25" t="s">
        <v>58</v>
      </c>
      <c r="C74" s="26" t="s">
        <v>59</v>
      </c>
      <c r="D74" s="27">
        <v>1</v>
      </c>
      <c r="E74" s="27" t="s">
        <v>17</v>
      </c>
      <c r="F74" s="28">
        <v>31000</v>
      </c>
      <c r="G74" s="28">
        <v>31000</v>
      </c>
      <c r="H74" s="28">
        <v>0</v>
      </c>
      <c r="I74" s="28">
        <v>0</v>
      </c>
      <c r="J74" s="28">
        <v>31000</v>
      </c>
      <c r="K74" s="28">
        <v>31000</v>
      </c>
      <c r="L74" s="28">
        <v>0</v>
      </c>
      <c r="M74" s="28">
        <v>0</v>
      </c>
      <c r="N74" s="28">
        <v>0</v>
      </c>
      <c r="O74" s="28">
        <v>31000</v>
      </c>
      <c r="P74" s="28">
        <v>31000</v>
      </c>
      <c r="Q74" s="29">
        <v>31000</v>
      </c>
      <c r="R74" s="6"/>
      <c r="S74" s="6"/>
      <c r="T74" s="6"/>
      <c r="U74" s="6"/>
      <c r="V74" s="6"/>
      <c r="W74" s="6"/>
      <c r="X74" s="6"/>
      <c r="Y74" s="6"/>
    </row>
    <row r="75" spans="2:25" x14ac:dyDescent="0.25">
      <c r="B75" s="25" t="s">
        <v>60</v>
      </c>
      <c r="C75" s="26" t="s">
        <v>61</v>
      </c>
      <c r="D75" s="27">
        <v>1</v>
      </c>
      <c r="E75" s="27"/>
      <c r="F75" s="30">
        <f t="shared" ref="F75:Q75" si="13">SUM(F76:F77)</f>
        <v>0</v>
      </c>
      <c r="G75" s="30">
        <f t="shared" si="13"/>
        <v>0</v>
      </c>
      <c r="H75" s="30">
        <f t="shared" si="13"/>
        <v>0</v>
      </c>
      <c r="I75" s="30">
        <f t="shared" si="13"/>
        <v>0</v>
      </c>
      <c r="J75" s="30">
        <f t="shared" si="13"/>
        <v>0</v>
      </c>
      <c r="K75" s="30">
        <f t="shared" si="13"/>
        <v>0</v>
      </c>
      <c r="L75" s="30">
        <f t="shared" si="13"/>
        <v>0</v>
      </c>
      <c r="M75" s="30">
        <f t="shared" si="13"/>
        <v>0</v>
      </c>
      <c r="N75" s="30">
        <f t="shared" si="13"/>
        <v>372496.33999999997</v>
      </c>
      <c r="O75" s="30">
        <f t="shared" si="13"/>
        <v>372496.33999999997</v>
      </c>
      <c r="P75" s="30">
        <f t="shared" si="13"/>
        <v>0</v>
      </c>
      <c r="Q75" s="31">
        <f t="shared" si="13"/>
        <v>0</v>
      </c>
      <c r="R75" s="6"/>
      <c r="S75" s="6"/>
      <c r="T75" s="6"/>
      <c r="U75" s="6"/>
      <c r="V75" s="6"/>
      <c r="W75" s="6"/>
      <c r="X75" s="6"/>
      <c r="Y75" s="6"/>
    </row>
    <row r="76" spans="2:25" x14ac:dyDescent="0.25">
      <c r="B76" s="20"/>
      <c r="C76" s="21"/>
      <c r="D76" s="22"/>
      <c r="E76" s="22" t="s">
        <v>17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57496.34</v>
      </c>
      <c r="O76" s="23">
        <v>57496.34</v>
      </c>
      <c r="P76" s="23">
        <v>0</v>
      </c>
      <c r="Q76" s="24">
        <v>0</v>
      </c>
      <c r="R76" s="6"/>
      <c r="S76" s="6"/>
      <c r="T76" s="6"/>
      <c r="U76" s="6"/>
      <c r="V76" s="6"/>
      <c r="W76" s="6"/>
      <c r="X76" s="6"/>
      <c r="Y76" s="6"/>
    </row>
    <row r="77" spans="2:25" x14ac:dyDescent="0.25">
      <c r="B77" s="34"/>
      <c r="C77" s="35"/>
      <c r="D77" s="36"/>
      <c r="E77" s="36" t="s">
        <v>43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315000</v>
      </c>
      <c r="O77" s="37">
        <v>315000</v>
      </c>
      <c r="P77" s="37">
        <v>0</v>
      </c>
      <c r="Q77" s="38">
        <v>0</v>
      </c>
      <c r="R77" s="6"/>
      <c r="S77" s="6"/>
      <c r="T77" s="6"/>
      <c r="U77" s="6"/>
      <c r="V77" s="6"/>
      <c r="W77" s="6"/>
      <c r="X77" s="6"/>
      <c r="Y77" s="6"/>
    </row>
    <row r="78" spans="2:25" s="5" customFormat="1" x14ac:dyDescent="0.25">
      <c r="B78" s="39"/>
      <c r="C78" s="39"/>
      <c r="D78" s="40"/>
      <c r="E78" s="40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2"/>
      <c r="S78" s="3"/>
      <c r="T78" s="4"/>
      <c r="U78" s="4"/>
      <c r="V78" s="4"/>
      <c r="W78" s="4"/>
      <c r="X78" s="4"/>
      <c r="Y78" s="4"/>
    </row>
    <row r="79" spans="2:25" s="5" customFormat="1" x14ac:dyDescent="0.25">
      <c r="B79" s="39"/>
      <c r="C79" s="39"/>
      <c r="D79" s="40"/>
      <c r="E79" s="40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2"/>
      <c r="S79" s="3"/>
      <c r="T79" s="4"/>
      <c r="U79" s="4"/>
      <c r="V79" s="4"/>
      <c r="W79" s="4"/>
      <c r="X79" s="4"/>
      <c r="Y79" s="4"/>
    </row>
    <row r="80" spans="2:25" s="5" customFormat="1" x14ac:dyDescent="0.25">
      <c r="B80" s="39"/>
      <c r="C80" s="39"/>
      <c r="D80" s="40"/>
      <c r="E80" s="40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2"/>
      <c r="S80" s="3"/>
      <c r="T80" s="4"/>
      <c r="U80" s="4"/>
      <c r="V80" s="4"/>
      <c r="W80" s="4"/>
      <c r="X80" s="4"/>
      <c r="Y80" s="4"/>
    </row>
    <row r="81" spans="2:25" s="5" customFormat="1" x14ac:dyDescent="0.25">
      <c r="B81" s="39"/>
      <c r="C81" s="39"/>
      <c r="D81" s="40"/>
      <c r="E81" s="40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2"/>
      <c r="S81" s="3"/>
      <c r="T81" s="4"/>
      <c r="U81" s="4"/>
      <c r="V81" s="4"/>
      <c r="W81" s="4"/>
      <c r="X81" s="4"/>
      <c r="Y81" s="4"/>
    </row>
    <row r="82" spans="2:25" s="5" customFormat="1" x14ac:dyDescent="0.25">
      <c r="B82" s="39"/>
      <c r="C82" s="39"/>
      <c r="D82" s="40"/>
      <c r="E82" s="40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2"/>
      <c r="S82" s="3"/>
      <c r="T82" s="4"/>
      <c r="U82" s="4"/>
      <c r="V82" s="4"/>
      <c r="W82" s="4"/>
      <c r="X82" s="4"/>
      <c r="Y82" s="4"/>
    </row>
    <row r="83" spans="2:25" ht="39" customHeight="1" x14ac:dyDescent="0.25">
      <c r="B83" s="82" t="s">
        <v>0</v>
      </c>
      <c r="C83" s="82" t="s">
        <v>1</v>
      </c>
      <c r="D83" s="82" t="s">
        <v>79</v>
      </c>
      <c r="E83" s="83"/>
      <c r="F83" s="83"/>
      <c r="G83" s="83"/>
      <c r="H83" s="82" t="s">
        <v>80</v>
      </c>
      <c r="I83" s="83"/>
      <c r="J83" s="83"/>
      <c r="K83" s="83"/>
      <c r="L83" s="82" t="s">
        <v>81</v>
      </c>
      <c r="M83" s="83"/>
      <c r="N83" s="82" t="s">
        <v>82</v>
      </c>
      <c r="O83" s="82" t="s">
        <v>83</v>
      </c>
      <c r="P83" s="42"/>
      <c r="Q83" s="42"/>
    </row>
    <row r="84" spans="2:25" ht="15.75" x14ac:dyDescent="0.25">
      <c r="B84" s="82"/>
      <c r="C84" s="82"/>
      <c r="D84" s="82" t="s">
        <v>3</v>
      </c>
      <c r="E84" s="82" t="s">
        <v>4</v>
      </c>
      <c r="F84" s="83"/>
      <c r="G84" s="82" t="s">
        <v>5</v>
      </c>
      <c r="H84" s="82" t="s">
        <v>3</v>
      </c>
      <c r="I84" s="82" t="s">
        <v>4</v>
      </c>
      <c r="J84" s="83"/>
      <c r="K84" s="82" t="s">
        <v>5</v>
      </c>
      <c r="L84" s="82" t="s">
        <v>6</v>
      </c>
      <c r="M84" s="82" t="s">
        <v>7</v>
      </c>
      <c r="N84" s="82"/>
      <c r="O84" s="82"/>
      <c r="P84" s="42"/>
      <c r="Q84" s="42"/>
    </row>
    <row r="85" spans="2:25" ht="31.5" x14ac:dyDescent="0.25">
      <c r="B85" s="82"/>
      <c r="C85" s="82"/>
      <c r="D85" s="82"/>
      <c r="E85" s="43" t="s">
        <v>3</v>
      </c>
      <c r="F85" s="43" t="s">
        <v>8</v>
      </c>
      <c r="G85" s="82"/>
      <c r="H85" s="82"/>
      <c r="I85" s="43" t="s">
        <v>3</v>
      </c>
      <c r="J85" s="43" t="s">
        <v>8</v>
      </c>
      <c r="K85" s="82"/>
      <c r="L85" s="82"/>
      <c r="M85" s="82"/>
      <c r="N85" s="82"/>
      <c r="O85" s="82"/>
      <c r="P85" s="42"/>
      <c r="Q85" s="42"/>
    </row>
    <row r="86" spans="2:25" ht="15.75" x14ac:dyDescent="0.25">
      <c r="B86" s="44" t="s">
        <v>62</v>
      </c>
      <c r="C86" s="44" t="s">
        <v>63</v>
      </c>
      <c r="D86" s="45">
        <f>D87+D91+D94+D95</f>
        <v>3871855.5300000003</v>
      </c>
      <c r="E86" s="45">
        <f t="shared" ref="E86:O86" si="14">E87+E91+E94+E95</f>
        <v>3672955.5300000003</v>
      </c>
      <c r="F86" s="45">
        <f t="shared" si="14"/>
        <v>2525914.56</v>
      </c>
      <c r="G86" s="45">
        <f t="shared" si="14"/>
        <v>198900</v>
      </c>
      <c r="H86" s="45">
        <f t="shared" si="14"/>
        <v>3476442.23</v>
      </c>
      <c r="I86" s="45">
        <f t="shared" si="14"/>
        <v>3403840.7199999997</v>
      </c>
      <c r="J86" s="45">
        <f t="shared" si="14"/>
        <v>2517335.84</v>
      </c>
      <c r="K86" s="45">
        <f t="shared" si="14"/>
        <v>72601.509999999995</v>
      </c>
      <c r="L86" s="45">
        <f t="shared" si="14"/>
        <v>452541.81</v>
      </c>
      <c r="M86" s="45">
        <f t="shared" si="14"/>
        <v>3928984.04</v>
      </c>
      <c r="N86" s="45">
        <f t="shared" si="14"/>
        <v>3811781</v>
      </c>
      <c r="O86" s="45">
        <f t="shared" si="14"/>
        <v>3960828</v>
      </c>
      <c r="P86" s="42"/>
      <c r="Q86" s="42"/>
    </row>
    <row r="87" spans="2:25" ht="15.75" x14ac:dyDescent="0.25">
      <c r="B87" s="44" t="s">
        <v>64</v>
      </c>
      <c r="C87" s="44" t="s">
        <v>65</v>
      </c>
      <c r="D87" s="45">
        <f t="shared" ref="D87:O87" si="15">SUM(D88:D90)</f>
        <v>617471.31999999995</v>
      </c>
      <c r="E87" s="45">
        <f t="shared" si="15"/>
        <v>617471.31999999995</v>
      </c>
      <c r="F87" s="45">
        <f t="shared" si="15"/>
        <v>570650.04</v>
      </c>
      <c r="G87" s="45">
        <f t="shared" si="15"/>
        <v>0</v>
      </c>
      <c r="H87" s="45">
        <f t="shared" si="15"/>
        <v>601846</v>
      </c>
      <c r="I87" s="45">
        <f t="shared" si="15"/>
        <v>601846</v>
      </c>
      <c r="J87" s="45">
        <f t="shared" si="15"/>
        <v>554783.84</v>
      </c>
      <c r="K87" s="45">
        <f t="shared" si="15"/>
        <v>0</v>
      </c>
      <c r="L87" s="45">
        <f t="shared" si="15"/>
        <v>23065</v>
      </c>
      <c r="M87" s="45">
        <f t="shared" si="15"/>
        <v>624911</v>
      </c>
      <c r="N87" s="45">
        <f t="shared" si="15"/>
        <v>626909</v>
      </c>
      <c r="O87" s="45">
        <f t="shared" si="15"/>
        <v>640873</v>
      </c>
      <c r="P87" s="42"/>
      <c r="Q87" s="42"/>
    </row>
    <row r="88" spans="2:25" ht="15.75" x14ac:dyDescent="0.25">
      <c r="B88" s="44" t="s">
        <v>27</v>
      </c>
      <c r="C88" s="44" t="s">
        <v>66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42"/>
      <c r="Q88" s="42"/>
    </row>
    <row r="89" spans="2:25" ht="15.75" x14ac:dyDescent="0.25">
      <c r="B89" s="44" t="s">
        <v>29</v>
      </c>
      <c r="C89" s="44" t="s">
        <v>67</v>
      </c>
      <c r="D89" s="23">
        <v>617471.31999999995</v>
      </c>
      <c r="E89" s="23">
        <v>617471.31999999995</v>
      </c>
      <c r="F89" s="23">
        <v>570650.04</v>
      </c>
      <c r="G89" s="23">
        <v>0</v>
      </c>
      <c r="H89" s="23">
        <v>601846</v>
      </c>
      <c r="I89" s="23">
        <v>601846</v>
      </c>
      <c r="J89" s="23">
        <v>554783.84</v>
      </c>
      <c r="K89" s="23">
        <v>0</v>
      </c>
      <c r="L89" s="23">
        <v>3800</v>
      </c>
      <c r="M89" s="23">
        <v>605646</v>
      </c>
      <c r="N89" s="23">
        <v>626909</v>
      </c>
      <c r="O89" s="23">
        <v>640873</v>
      </c>
      <c r="P89" s="42"/>
      <c r="Q89" s="42"/>
    </row>
    <row r="90" spans="2:25" ht="15.75" x14ac:dyDescent="0.25">
      <c r="B90" s="44" t="s">
        <v>42</v>
      </c>
      <c r="C90" s="44" t="s">
        <v>68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19265</v>
      </c>
      <c r="M90" s="23">
        <v>19265</v>
      </c>
      <c r="N90" s="23">
        <v>0</v>
      </c>
      <c r="O90" s="23">
        <v>0</v>
      </c>
      <c r="P90" s="42"/>
      <c r="Q90" s="42"/>
    </row>
    <row r="91" spans="2:25" ht="15.75" x14ac:dyDescent="0.25">
      <c r="B91" s="44" t="s">
        <v>69</v>
      </c>
      <c r="C91" s="44" t="s">
        <v>70</v>
      </c>
      <c r="D91" s="45">
        <f t="shared" ref="D91:O91" si="16">SUM(D92:D93)</f>
        <v>13935.57</v>
      </c>
      <c r="E91" s="45">
        <f t="shared" si="16"/>
        <v>13935.57</v>
      </c>
      <c r="F91" s="45">
        <f t="shared" si="16"/>
        <v>0</v>
      </c>
      <c r="G91" s="45">
        <f t="shared" si="16"/>
        <v>0</v>
      </c>
      <c r="H91" s="45">
        <f t="shared" si="16"/>
        <v>15877.23</v>
      </c>
      <c r="I91" s="45">
        <f t="shared" si="16"/>
        <v>14975.72</v>
      </c>
      <c r="J91" s="45">
        <f t="shared" si="16"/>
        <v>0</v>
      </c>
      <c r="K91" s="45">
        <f t="shared" si="16"/>
        <v>901.51</v>
      </c>
      <c r="L91" s="45">
        <f t="shared" si="16"/>
        <v>465000</v>
      </c>
      <c r="M91" s="45">
        <f t="shared" si="16"/>
        <v>480877.23</v>
      </c>
      <c r="N91" s="45">
        <f t="shared" si="16"/>
        <v>0</v>
      </c>
      <c r="O91" s="45">
        <f t="shared" si="16"/>
        <v>0</v>
      </c>
      <c r="P91" s="42"/>
      <c r="Q91" s="42"/>
    </row>
    <row r="92" spans="2:25" ht="15.75" x14ac:dyDescent="0.25">
      <c r="B92" s="44" t="s">
        <v>28</v>
      </c>
      <c r="C92" s="44" t="s">
        <v>71</v>
      </c>
      <c r="D92" s="23">
        <v>13935.57</v>
      </c>
      <c r="E92" s="23">
        <v>13935.57</v>
      </c>
      <c r="F92" s="23">
        <v>0</v>
      </c>
      <c r="G92" s="23">
        <v>0</v>
      </c>
      <c r="H92" s="23">
        <v>15877.23</v>
      </c>
      <c r="I92" s="23">
        <v>14975.72</v>
      </c>
      <c r="J92" s="23">
        <v>0</v>
      </c>
      <c r="K92" s="23">
        <v>901.51</v>
      </c>
      <c r="L92" s="23">
        <v>0</v>
      </c>
      <c r="M92" s="23">
        <v>15877.23</v>
      </c>
      <c r="N92" s="23">
        <v>0</v>
      </c>
      <c r="O92" s="23">
        <v>0</v>
      </c>
      <c r="P92" s="42"/>
      <c r="Q92" s="42"/>
    </row>
    <row r="93" spans="2:25" ht="15.75" x14ac:dyDescent="0.25">
      <c r="B93" s="44" t="s">
        <v>43</v>
      </c>
      <c r="C93" s="44" t="s">
        <v>72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465000</v>
      </c>
      <c r="M93" s="23">
        <v>465000</v>
      </c>
      <c r="N93" s="23">
        <v>0</v>
      </c>
      <c r="O93" s="23">
        <v>0</v>
      </c>
      <c r="P93" s="42"/>
      <c r="Q93" s="42"/>
    </row>
    <row r="94" spans="2:25" ht="15.75" x14ac:dyDescent="0.25">
      <c r="B94" s="44" t="s">
        <v>26</v>
      </c>
      <c r="C94" s="44" t="s">
        <v>73</v>
      </c>
      <c r="D94" s="23">
        <v>41000</v>
      </c>
      <c r="E94" s="23">
        <v>41000</v>
      </c>
      <c r="F94" s="23">
        <v>0</v>
      </c>
      <c r="G94" s="23">
        <v>0</v>
      </c>
      <c r="H94" s="23">
        <v>26100</v>
      </c>
      <c r="I94" s="23">
        <v>24400</v>
      </c>
      <c r="J94" s="23">
        <v>0</v>
      </c>
      <c r="K94" s="23">
        <v>1700</v>
      </c>
      <c r="L94" s="23">
        <v>0</v>
      </c>
      <c r="M94" s="23">
        <v>26100</v>
      </c>
      <c r="N94" s="23">
        <v>46700</v>
      </c>
      <c r="O94" s="23">
        <v>47200</v>
      </c>
      <c r="P94" s="42"/>
      <c r="Q94" s="42"/>
    </row>
    <row r="95" spans="2:25" ht="15.75" x14ac:dyDescent="0.25">
      <c r="B95" s="44" t="s">
        <v>17</v>
      </c>
      <c r="C95" s="44" t="s">
        <v>74</v>
      </c>
      <c r="D95" s="23">
        <v>3199448.64</v>
      </c>
      <c r="E95" s="23">
        <v>3000548.64</v>
      </c>
      <c r="F95" s="23">
        <v>1955264.52</v>
      </c>
      <c r="G95" s="23">
        <v>198900</v>
      </c>
      <c r="H95" s="23">
        <v>2832619</v>
      </c>
      <c r="I95" s="23">
        <v>2762619</v>
      </c>
      <c r="J95" s="23">
        <v>1962552</v>
      </c>
      <c r="K95" s="23">
        <v>70000</v>
      </c>
      <c r="L95" s="23">
        <v>-35523.19</v>
      </c>
      <c r="M95" s="23">
        <v>2797095.81</v>
      </c>
      <c r="N95" s="23">
        <v>3138172</v>
      </c>
      <c r="O95" s="23">
        <v>3272755</v>
      </c>
      <c r="P95" s="42"/>
      <c r="Q95" s="42"/>
    </row>
    <row r="96" spans="2:25" ht="15.75" x14ac:dyDescent="0.25">
      <c r="B96" s="44" t="s">
        <v>125</v>
      </c>
      <c r="C96" s="44" t="s">
        <v>126</v>
      </c>
      <c r="D96" s="23">
        <f>SUM(D97:D98)</f>
        <v>48784</v>
      </c>
      <c r="E96" s="23">
        <f t="shared" ref="E96:O96" si="17">SUM(E97:E98)</f>
        <v>48784</v>
      </c>
      <c r="F96" s="23">
        <f t="shared" si="17"/>
        <v>18084</v>
      </c>
      <c r="G96" s="23">
        <f t="shared" si="17"/>
        <v>0</v>
      </c>
      <c r="H96" s="23">
        <f t="shared" si="17"/>
        <v>48784</v>
      </c>
      <c r="I96" s="23">
        <f t="shared" si="17"/>
        <v>48784</v>
      </c>
      <c r="J96" s="23">
        <f t="shared" si="17"/>
        <v>18084</v>
      </c>
      <c r="K96" s="23">
        <f t="shared" si="17"/>
        <v>0</v>
      </c>
      <c r="L96" s="23">
        <f t="shared" si="17"/>
        <v>-43784</v>
      </c>
      <c r="M96" s="23">
        <f t="shared" si="17"/>
        <v>5000</v>
      </c>
      <c r="N96" s="23">
        <f t="shared" si="17"/>
        <v>57464</v>
      </c>
      <c r="O96" s="23">
        <f t="shared" si="17"/>
        <v>60565</v>
      </c>
      <c r="P96" s="42"/>
      <c r="Q96" s="42"/>
    </row>
    <row r="97" spans="2:17" ht="15.75" x14ac:dyDescent="0.25">
      <c r="B97" s="44" t="s">
        <v>124</v>
      </c>
      <c r="C97" s="44" t="s">
        <v>68</v>
      </c>
      <c r="D97" s="23">
        <f>F62</f>
        <v>18784</v>
      </c>
      <c r="E97" s="23">
        <f t="shared" ref="E97:O97" si="18">G62</f>
        <v>18784</v>
      </c>
      <c r="F97" s="23">
        <f t="shared" si="18"/>
        <v>18084</v>
      </c>
      <c r="G97" s="23">
        <f t="shared" si="18"/>
        <v>0</v>
      </c>
      <c r="H97" s="23">
        <f t="shared" si="18"/>
        <v>18784</v>
      </c>
      <c r="I97" s="23">
        <f t="shared" si="18"/>
        <v>18784</v>
      </c>
      <c r="J97" s="23">
        <f t="shared" si="18"/>
        <v>18084</v>
      </c>
      <c r="K97" s="23">
        <f t="shared" si="18"/>
        <v>0</v>
      </c>
      <c r="L97" s="23">
        <f t="shared" si="18"/>
        <v>-18784</v>
      </c>
      <c r="M97" s="23">
        <f t="shared" si="18"/>
        <v>0</v>
      </c>
      <c r="N97" s="23">
        <f t="shared" si="18"/>
        <v>19464</v>
      </c>
      <c r="O97" s="23">
        <f t="shared" si="18"/>
        <v>19565</v>
      </c>
      <c r="P97" s="42"/>
      <c r="Q97" s="42"/>
    </row>
    <row r="98" spans="2:17" ht="15.75" x14ac:dyDescent="0.25">
      <c r="B98" s="44" t="s">
        <v>123</v>
      </c>
      <c r="C98" s="44" t="s">
        <v>127</v>
      </c>
      <c r="D98" s="23">
        <f>F63</f>
        <v>30000</v>
      </c>
      <c r="E98" s="23">
        <f t="shared" ref="E98:O98" si="19">G63</f>
        <v>30000</v>
      </c>
      <c r="F98" s="23">
        <f t="shared" si="19"/>
        <v>0</v>
      </c>
      <c r="G98" s="23">
        <f t="shared" si="19"/>
        <v>0</v>
      </c>
      <c r="H98" s="23">
        <f t="shared" si="19"/>
        <v>30000</v>
      </c>
      <c r="I98" s="23">
        <f t="shared" si="19"/>
        <v>30000</v>
      </c>
      <c r="J98" s="23">
        <f t="shared" si="19"/>
        <v>0</v>
      </c>
      <c r="K98" s="23">
        <f t="shared" si="19"/>
        <v>0</v>
      </c>
      <c r="L98" s="23">
        <f t="shared" si="19"/>
        <v>-25000</v>
      </c>
      <c r="M98" s="23">
        <f t="shared" si="19"/>
        <v>5000</v>
      </c>
      <c r="N98" s="23">
        <f t="shared" si="19"/>
        <v>38000</v>
      </c>
      <c r="O98" s="23">
        <f t="shared" si="19"/>
        <v>41000</v>
      </c>
      <c r="P98" s="42"/>
      <c r="Q98" s="42"/>
    </row>
    <row r="99" spans="2:17" ht="15.75" x14ac:dyDescent="0.25">
      <c r="B99" s="72"/>
      <c r="C99" s="73" t="s">
        <v>75</v>
      </c>
      <c r="D99" s="74">
        <f>SUM(D86,D96)</f>
        <v>3920639.5300000003</v>
      </c>
      <c r="E99" s="74">
        <f t="shared" ref="E99:O99" si="20">SUM(E86,E96)</f>
        <v>3721739.5300000003</v>
      </c>
      <c r="F99" s="74">
        <f t="shared" si="20"/>
        <v>2543998.56</v>
      </c>
      <c r="G99" s="74">
        <f t="shared" si="20"/>
        <v>198900</v>
      </c>
      <c r="H99" s="74">
        <f t="shared" si="20"/>
        <v>3525226.23</v>
      </c>
      <c r="I99" s="74">
        <f t="shared" si="20"/>
        <v>3452624.7199999997</v>
      </c>
      <c r="J99" s="74">
        <f t="shared" si="20"/>
        <v>2535419.84</v>
      </c>
      <c r="K99" s="74">
        <f t="shared" si="20"/>
        <v>72601.509999999995</v>
      </c>
      <c r="L99" s="74">
        <f t="shared" si="20"/>
        <v>408757.81</v>
      </c>
      <c r="M99" s="74">
        <f t="shared" si="20"/>
        <v>3933984.04</v>
      </c>
      <c r="N99" s="74">
        <f t="shared" si="20"/>
        <v>3869245</v>
      </c>
      <c r="O99" s="74">
        <f t="shared" si="20"/>
        <v>4021393</v>
      </c>
      <c r="P99" s="42"/>
      <c r="Q99" s="42"/>
    </row>
    <row r="103" spans="2:17" x14ac:dyDescent="0.25">
      <c r="O103" s="70"/>
    </row>
    <row r="105" spans="2:17" x14ac:dyDescent="0.25">
      <c r="O105" s="70"/>
    </row>
  </sheetData>
  <mergeCells count="39">
    <mergeCell ref="R7:Y7"/>
    <mergeCell ref="G8:H8"/>
    <mergeCell ref="K8:L8"/>
    <mergeCell ref="T8:U8"/>
    <mergeCell ref="V8:W8"/>
    <mergeCell ref="X8:Y8"/>
    <mergeCell ref="I8:I9"/>
    <mergeCell ref="J8:J9"/>
    <mergeCell ref="M8:M9"/>
    <mergeCell ref="N8:N9"/>
    <mergeCell ref="O8:O9"/>
    <mergeCell ref="P7:P9"/>
    <mergeCell ref="Q7:Q9"/>
    <mergeCell ref="R8:R9"/>
    <mergeCell ref="S8:S9"/>
    <mergeCell ref="F7:I7"/>
    <mergeCell ref="J7:M7"/>
    <mergeCell ref="N7:O7"/>
    <mergeCell ref="N1:Q5"/>
    <mergeCell ref="B83:B85"/>
    <mergeCell ref="C83:C85"/>
    <mergeCell ref="D84:D85"/>
    <mergeCell ref="G84:G85"/>
    <mergeCell ref="H84:H85"/>
    <mergeCell ref="D83:G83"/>
    <mergeCell ref="E84:F84"/>
    <mergeCell ref="B7:B9"/>
    <mergeCell ref="C7:C9"/>
    <mergeCell ref="D7:D9"/>
    <mergeCell ref="E7:E9"/>
    <mergeCell ref="F8:F9"/>
    <mergeCell ref="K84:K85"/>
    <mergeCell ref="L84:L85"/>
    <mergeCell ref="M84:M85"/>
    <mergeCell ref="N83:N85"/>
    <mergeCell ref="O83:O85"/>
    <mergeCell ref="H83:K83"/>
    <mergeCell ref="L83:M83"/>
    <mergeCell ref="I84:J84"/>
  </mergeCells>
  <pageMargins left="0.4" right="0.4" top="0.4" bottom="0.4" header="0.4" footer="0.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6262-396A-437A-BC09-F05CABB711F0}">
  <sheetPr>
    <tabColor theme="9" tint="-0.249977111117893"/>
    <pageSetUpPr fitToPage="1"/>
  </sheetPr>
  <dimension ref="A1:I40"/>
  <sheetViews>
    <sheetView topLeftCell="A16" workbookViewId="0">
      <selection activeCell="O13" sqref="O13"/>
    </sheetView>
  </sheetViews>
  <sheetFormatPr defaultRowHeight="15" x14ac:dyDescent="0.25"/>
  <cols>
    <col min="1" max="1" width="40.7109375" style="46" customWidth="1"/>
    <col min="2" max="2" width="12.7109375" style="46" customWidth="1"/>
    <col min="3" max="3" width="16.28515625" style="46" customWidth="1"/>
    <col min="4" max="6" width="13.42578125" style="46" customWidth="1"/>
    <col min="7" max="7" width="13.7109375" style="46" customWidth="1"/>
    <col min="8" max="8" width="14.42578125" style="46" customWidth="1"/>
    <col min="9" max="16384" width="9.140625" style="46"/>
  </cols>
  <sheetData>
    <row r="1" spans="1:9" x14ac:dyDescent="0.25">
      <c r="A1" s="68"/>
      <c r="B1" s="68"/>
      <c r="C1" s="68"/>
      <c r="D1" s="68"/>
      <c r="E1" s="95" t="s">
        <v>129</v>
      </c>
      <c r="F1" s="95"/>
      <c r="G1" s="95"/>
      <c r="H1" s="95"/>
    </row>
    <row r="2" spans="1:9" x14ac:dyDescent="0.25">
      <c r="A2" s="67"/>
      <c r="B2" s="67"/>
      <c r="C2" s="67"/>
      <c r="D2" s="67"/>
      <c r="E2" s="95"/>
      <c r="F2" s="95"/>
      <c r="G2" s="95"/>
      <c r="H2" s="95"/>
    </row>
    <row r="3" spans="1:9" ht="26.25" customHeight="1" x14ac:dyDescent="0.25">
      <c r="A3" s="66"/>
      <c r="B3" s="65"/>
      <c r="C3" s="65"/>
      <c r="D3" s="65"/>
      <c r="E3" s="95"/>
      <c r="F3" s="95"/>
      <c r="G3" s="95"/>
      <c r="H3" s="95"/>
    </row>
    <row r="4" spans="1:9" x14ac:dyDescent="0.25">
      <c r="A4" s="66"/>
      <c r="B4" s="65"/>
      <c r="C4" s="65"/>
      <c r="D4" s="65"/>
      <c r="E4" s="64"/>
      <c r="F4" s="64"/>
      <c r="G4" s="64"/>
      <c r="H4" s="64"/>
    </row>
    <row r="5" spans="1:9" ht="16.5" customHeight="1" x14ac:dyDescent="0.25">
      <c r="A5" s="98" t="s">
        <v>121</v>
      </c>
      <c r="B5" s="98"/>
      <c r="C5" s="98"/>
      <c r="D5" s="98"/>
      <c r="E5" s="98"/>
      <c r="F5" s="98"/>
      <c r="G5" s="98"/>
      <c r="H5" s="98"/>
    </row>
    <row r="6" spans="1:9" ht="16.5" customHeight="1" x14ac:dyDescent="0.25">
      <c r="A6" s="98" t="s">
        <v>120</v>
      </c>
      <c r="B6" s="98"/>
      <c r="C6" s="98"/>
      <c r="D6" s="98"/>
      <c r="E6" s="98"/>
      <c r="F6" s="98"/>
      <c r="G6" s="98"/>
      <c r="H6" s="98"/>
    </row>
    <row r="7" spans="1:9" x14ac:dyDescent="0.25">
      <c r="A7" s="63"/>
      <c r="B7" s="63"/>
      <c r="C7" s="63"/>
      <c r="D7" s="63"/>
      <c r="E7" s="63"/>
      <c r="F7" s="63"/>
      <c r="G7" s="63"/>
      <c r="H7" s="63"/>
    </row>
    <row r="8" spans="1:9" x14ac:dyDescent="0.25">
      <c r="A8" s="99" t="s">
        <v>119</v>
      </c>
      <c r="B8" s="99"/>
      <c r="C8" s="99"/>
      <c r="D8" s="99"/>
      <c r="E8" s="99"/>
      <c r="F8" s="99"/>
      <c r="G8" s="99"/>
      <c r="H8" s="99"/>
    </row>
    <row r="9" spans="1:9" ht="37.5" customHeight="1" x14ac:dyDescent="0.25">
      <c r="A9" s="96" t="s">
        <v>118</v>
      </c>
      <c r="B9" s="96" t="s">
        <v>117</v>
      </c>
      <c r="C9" s="96" t="s">
        <v>116</v>
      </c>
      <c r="D9" s="96" t="s">
        <v>115</v>
      </c>
      <c r="E9" s="97" t="s">
        <v>81</v>
      </c>
      <c r="F9" s="97"/>
      <c r="G9" s="96" t="s">
        <v>114</v>
      </c>
      <c r="H9" s="96" t="s">
        <v>113</v>
      </c>
    </row>
    <row r="10" spans="1:9" ht="74.25" customHeight="1" x14ac:dyDescent="0.25">
      <c r="A10" s="96"/>
      <c r="B10" s="96"/>
      <c r="C10" s="96"/>
      <c r="D10" s="96"/>
      <c r="E10" s="62" t="s">
        <v>6</v>
      </c>
      <c r="F10" s="62" t="s">
        <v>7</v>
      </c>
      <c r="G10" s="96"/>
      <c r="H10" s="96"/>
    </row>
    <row r="11" spans="1:9" ht="17.25" customHeight="1" x14ac:dyDescent="0.25">
      <c r="A11" s="57" t="s">
        <v>112</v>
      </c>
      <c r="B11" s="56">
        <f>SUM(B14+B12)</f>
        <v>3798141</v>
      </c>
      <c r="C11" s="56">
        <f>D11-B11</f>
        <v>-272914.77</v>
      </c>
      <c r="D11" s="56">
        <f>SUM(D14+D12)</f>
        <v>3525226.23</v>
      </c>
      <c r="E11" s="56">
        <f>E15</f>
        <v>408757.81</v>
      </c>
      <c r="F11" s="56">
        <f>F15</f>
        <v>3933984.04</v>
      </c>
      <c r="G11" s="56">
        <f>SUM(G15)</f>
        <v>3869245</v>
      </c>
      <c r="H11" s="61">
        <f>SUM(H15)</f>
        <v>4021393</v>
      </c>
    </row>
    <row r="12" spans="1:9" ht="17.25" customHeight="1" x14ac:dyDescent="0.25">
      <c r="A12" s="60" t="s">
        <v>111</v>
      </c>
      <c r="B12" s="52">
        <v>3500041</v>
      </c>
      <c r="C12" s="59">
        <f>D12-B12</f>
        <v>-47416.279999999795</v>
      </c>
      <c r="D12" s="52">
        <v>3452624.72</v>
      </c>
      <c r="E12" s="52">
        <v>0</v>
      </c>
      <c r="F12" s="52">
        <v>0</v>
      </c>
      <c r="G12" s="52">
        <v>0</v>
      </c>
      <c r="H12" s="52">
        <v>0</v>
      </c>
    </row>
    <row r="13" spans="1:9" ht="17.25" customHeight="1" x14ac:dyDescent="0.25">
      <c r="A13" s="53" t="s">
        <v>110</v>
      </c>
      <c r="B13" s="52">
        <v>1925690</v>
      </c>
      <c r="C13" s="59">
        <f>D13-B13</f>
        <v>609729.83999999985</v>
      </c>
      <c r="D13" s="52">
        <v>2535419.84</v>
      </c>
      <c r="E13" s="52">
        <v>0</v>
      </c>
      <c r="F13" s="52">
        <v>0</v>
      </c>
      <c r="G13" s="52">
        <v>0</v>
      </c>
      <c r="H13" s="52">
        <v>0</v>
      </c>
    </row>
    <row r="14" spans="1:9" ht="17.25" customHeight="1" x14ac:dyDescent="0.25">
      <c r="A14" s="60" t="s">
        <v>109</v>
      </c>
      <c r="B14" s="52">
        <v>298100</v>
      </c>
      <c r="C14" s="59">
        <f>D14-B14</f>
        <v>-225498.49</v>
      </c>
      <c r="D14" s="52">
        <v>72601.509999999995</v>
      </c>
      <c r="E14" s="52">
        <v>0</v>
      </c>
      <c r="F14" s="52">
        <v>0</v>
      </c>
      <c r="G14" s="52">
        <v>0</v>
      </c>
      <c r="H14" s="52">
        <v>0</v>
      </c>
    </row>
    <row r="15" spans="1:9" ht="17.25" customHeight="1" x14ac:dyDescent="0.25">
      <c r="A15" s="57" t="s">
        <v>108</v>
      </c>
      <c r="B15" s="56">
        <f t="shared" ref="B15:H15" si="0">SUM(B16+B34)</f>
        <v>3798141</v>
      </c>
      <c r="C15" s="56">
        <f t="shared" si="0"/>
        <v>-272914.77</v>
      </c>
      <c r="D15" s="56">
        <f t="shared" si="0"/>
        <v>3525226.23</v>
      </c>
      <c r="E15" s="56">
        <f t="shared" si="0"/>
        <v>408757.81</v>
      </c>
      <c r="F15" s="56">
        <f t="shared" si="0"/>
        <v>3933984.04</v>
      </c>
      <c r="G15" s="56">
        <f t="shared" si="0"/>
        <v>3869245</v>
      </c>
      <c r="H15" s="55">
        <f t="shared" si="0"/>
        <v>4021393</v>
      </c>
      <c r="I15" s="54"/>
    </row>
    <row r="16" spans="1:9" ht="17.25" customHeight="1" x14ac:dyDescent="0.25">
      <c r="A16" s="57" t="s">
        <v>107</v>
      </c>
      <c r="B16" s="56">
        <f t="shared" ref="B16:H16" si="1">SUM(B17+B26+B27+B28+B29+B30+B31+B32+B33)</f>
        <v>3798141</v>
      </c>
      <c r="C16" s="56">
        <f t="shared" si="1"/>
        <v>-321698.77</v>
      </c>
      <c r="D16" s="56">
        <f t="shared" si="1"/>
        <v>3476442.23</v>
      </c>
      <c r="E16" s="56">
        <f t="shared" si="1"/>
        <v>452541.81</v>
      </c>
      <c r="F16" s="56">
        <f t="shared" si="1"/>
        <v>3928984.04</v>
      </c>
      <c r="G16" s="56">
        <f t="shared" si="1"/>
        <v>3811781</v>
      </c>
      <c r="H16" s="55">
        <f t="shared" si="1"/>
        <v>3960828</v>
      </c>
      <c r="I16" s="54"/>
    </row>
    <row r="17" spans="1:9" ht="30" customHeight="1" x14ac:dyDescent="0.25">
      <c r="A17" s="58" t="s">
        <v>106</v>
      </c>
      <c r="B17" s="52">
        <f>SUM(B19+B20+B21+B22+B23+B24+B25)</f>
        <v>605811</v>
      </c>
      <c r="C17" s="52">
        <f>SUM(C19+C20+C21+C22+C23+C24+C25)</f>
        <v>-3965</v>
      </c>
      <c r="D17" s="52">
        <f>SUM(D19+D20+D21+D22+D23+D24+D25)</f>
        <v>601846</v>
      </c>
      <c r="E17" s="52">
        <v>23065</v>
      </c>
      <c r="F17" s="52">
        <v>624911</v>
      </c>
      <c r="G17" s="52">
        <f>SUM(G19+G20+G21+G22+G23+G24+G25)</f>
        <v>626909</v>
      </c>
      <c r="H17" s="51">
        <f>SUM(H19+H20+H21+H22+H23+H24+H25)</f>
        <v>640873</v>
      </c>
      <c r="I17" s="54"/>
    </row>
    <row r="18" spans="1:9" ht="15.75" x14ac:dyDescent="0.25">
      <c r="A18" s="58" t="s">
        <v>105</v>
      </c>
      <c r="B18" s="52"/>
      <c r="C18" s="52"/>
      <c r="D18" s="52"/>
      <c r="E18" s="52"/>
      <c r="F18" s="52"/>
      <c r="G18" s="52"/>
      <c r="H18" s="51"/>
    </row>
    <row r="19" spans="1:9" ht="30" customHeight="1" x14ac:dyDescent="0.25">
      <c r="A19" s="58" t="s">
        <v>104</v>
      </c>
      <c r="B19" s="52">
        <v>605811</v>
      </c>
      <c r="C19" s="52">
        <f>D19-B19</f>
        <v>-3965</v>
      </c>
      <c r="D19" s="52">
        <v>601846</v>
      </c>
      <c r="E19" s="52">
        <v>3800</v>
      </c>
      <c r="F19" s="52">
        <v>605646</v>
      </c>
      <c r="G19" s="52">
        <v>626909</v>
      </c>
      <c r="H19" s="51">
        <v>640873</v>
      </c>
    </row>
    <row r="20" spans="1:9" ht="17.25" customHeight="1" x14ac:dyDescent="0.25">
      <c r="A20" s="58" t="s">
        <v>103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9" ht="45" customHeight="1" x14ac:dyDescent="0.25">
      <c r="A21" s="58" t="s">
        <v>102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</row>
    <row r="22" spans="1:9" ht="17.25" customHeight="1" x14ac:dyDescent="0.25">
      <c r="A22" s="58" t="s">
        <v>101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</row>
    <row r="23" spans="1:9" ht="30" customHeight="1" x14ac:dyDescent="0.25">
      <c r="A23" s="58" t="s">
        <v>100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</row>
    <row r="24" spans="1:9" ht="30" customHeight="1" x14ac:dyDescent="0.25">
      <c r="A24" s="58" t="s">
        <v>99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</row>
    <row r="25" spans="1:9" ht="30" customHeight="1" x14ac:dyDescent="0.25">
      <c r="A25" s="53" t="s">
        <v>98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</row>
    <row r="26" spans="1:9" ht="30" customHeight="1" x14ac:dyDescent="0.25">
      <c r="A26" s="58" t="s">
        <v>97</v>
      </c>
      <c r="B26" s="52">
        <v>2936130</v>
      </c>
      <c r="C26" s="52">
        <f>SUM(D26-B26)</f>
        <v>-103511</v>
      </c>
      <c r="D26" s="52">
        <v>2832619</v>
      </c>
      <c r="E26" s="52">
        <v>-35523.19</v>
      </c>
      <c r="F26" s="52">
        <v>2797095.81</v>
      </c>
      <c r="G26" s="52">
        <v>3138172</v>
      </c>
      <c r="H26" s="51">
        <v>3272755</v>
      </c>
    </row>
    <row r="27" spans="1:9" ht="17.25" customHeight="1" x14ac:dyDescent="0.25">
      <c r="A27" s="53" t="s">
        <v>96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</row>
    <row r="28" spans="1:9" ht="17.25" customHeight="1" x14ac:dyDescent="0.25">
      <c r="A28" s="53" t="s">
        <v>95</v>
      </c>
      <c r="B28" s="52">
        <v>25400</v>
      </c>
      <c r="C28" s="52">
        <f>SUM(D28-B28)</f>
        <v>700</v>
      </c>
      <c r="D28" s="52">
        <v>26100</v>
      </c>
      <c r="E28" s="52"/>
      <c r="F28" s="52">
        <v>26100</v>
      </c>
      <c r="G28" s="52">
        <v>46700</v>
      </c>
      <c r="H28" s="51">
        <v>47200</v>
      </c>
    </row>
    <row r="29" spans="1:9" ht="30" customHeight="1" x14ac:dyDescent="0.25">
      <c r="A29" s="53" t="s">
        <v>94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</row>
    <row r="30" spans="1:9" ht="17.25" customHeight="1" x14ac:dyDescent="0.25">
      <c r="A30" s="53" t="s">
        <v>93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</row>
    <row r="31" spans="1:9" ht="17.25" customHeight="1" x14ac:dyDescent="0.25">
      <c r="A31" s="53" t="s">
        <v>92</v>
      </c>
      <c r="B31" s="52">
        <v>230800</v>
      </c>
      <c r="C31" s="52">
        <f>SUM(D31-B31)</f>
        <v>-214922.77</v>
      </c>
      <c r="D31" s="52">
        <v>15877.23</v>
      </c>
      <c r="E31" s="52">
        <v>465000</v>
      </c>
      <c r="F31" s="52">
        <v>480877.23</v>
      </c>
      <c r="G31" s="52">
        <v>0</v>
      </c>
      <c r="H31" s="51">
        <v>0</v>
      </c>
    </row>
    <row r="32" spans="1:9" ht="17.25" customHeight="1" x14ac:dyDescent="0.25">
      <c r="A32" s="53" t="s">
        <v>91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</row>
    <row r="33" spans="1:9" ht="17.25" customHeight="1" x14ac:dyDescent="0.25">
      <c r="A33" s="53" t="s">
        <v>90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4"/>
    </row>
    <row r="34" spans="1:9" ht="17.25" customHeight="1" x14ac:dyDescent="0.25">
      <c r="A34" s="57" t="s">
        <v>89</v>
      </c>
      <c r="B34" s="56">
        <f>SUM(B35:B37)</f>
        <v>0</v>
      </c>
      <c r="C34" s="56">
        <f>D34-B34</f>
        <v>48784</v>
      </c>
      <c r="D34" s="56">
        <f>SUM(D35:D37)</f>
        <v>48784</v>
      </c>
      <c r="E34" s="56">
        <f>SUM(E35+E36+E37)</f>
        <v>-43784</v>
      </c>
      <c r="F34" s="56">
        <f>SUM(F35+F36+F37)</f>
        <v>5000</v>
      </c>
      <c r="G34" s="56">
        <f>SUM(G35:G37)</f>
        <v>57464</v>
      </c>
      <c r="H34" s="55">
        <f>SUM(H35:H37)</f>
        <v>60565</v>
      </c>
      <c r="I34" s="54"/>
    </row>
    <row r="35" spans="1:9" ht="17.25" customHeight="1" thickBot="1" x14ac:dyDescent="0.3">
      <c r="A35" s="53" t="s">
        <v>88</v>
      </c>
      <c r="B35" s="52">
        <v>0</v>
      </c>
      <c r="C35" s="49">
        <f>D35-B35</f>
        <v>18784</v>
      </c>
      <c r="D35" s="52">
        <v>18784</v>
      </c>
      <c r="E35" s="52">
        <v>-18784</v>
      </c>
      <c r="F35" s="52">
        <v>0</v>
      </c>
      <c r="G35" s="52">
        <v>19464</v>
      </c>
      <c r="H35" s="51">
        <v>19565</v>
      </c>
    </row>
    <row r="36" spans="1:9" ht="17.25" customHeight="1" thickBot="1" x14ac:dyDescent="0.3">
      <c r="A36" s="53" t="s">
        <v>87</v>
      </c>
      <c r="B36" s="52">
        <v>0</v>
      </c>
      <c r="C36" s="49">
        <f>D36-B36</f>
        <v>0</v>
      </c>
      <c r="D36" s="52">
        <v>0</v>
      </c>
      <c r="E36" s="52">
        <v>0</v>
      </c>
      <c r="F36" s="52">
        <v>0</v>
      </c>
      <c r="G36" s="52">
        <v>0</v>
      </c>
      <c r="H36" s="51">
        <v>0</v>
      </c>
    </row>
    <row r="37" spans="1:9" ht="17.25" customHeight="1" thickBot="1" x14ac:dyDescent="0.3">
      <c r="A37" s="50" t="s">
        <v>86</v>
      </c>
      <c r="B37" s="49">
        <v>0</v>
      </c>
      <c r="C37" s="49">
        <f>D37-B37</f>
        <v>30000</v>
      </c>
      <c r="D37" s="49">
        <v>30000</v>
      </c>
      <c r="E37" s="49">
        <v>-25000</v>
      </c>
      <c r="F37" s="49">
        <v>5000</v>
      </c>
      <c r="G37" s="49">
        <v>38000</v>
      </c>
      <c r="H37" s="48">
        <v>41000</v>
      </c>
    </row>
    <row r="38" spans="1:9" x14ac:dyDescent="0.25">
      <c r="C38" s="47"/>
    </row>
    <row r="40" spans="1:9" x14ac:dyDescent="0.25">
      <c r="D40" s="71"/>
    </row>
  </sheetData>
  <mergeCells count="11">
    <mergeCell ref="E1:H3"/>
    <mergeCell ref="H9:H10"/>
    <mergeCell ref="E9:F9"/>
    <mergeCell ref="A5:H5"/>
    <mergeCell ref="A6:H6"/>
    <mergeCell ref="A8:H8"/>
    <mergeCell ref="A9:A10"/>
    <mergeCell ref="B9:B10"/>
    <mergeCell ref="C9:C10"/>
    <mergeCell ref="D9:D10"/>
    <mergeCell ref="G9:G10"/>
  </mergeCells>
  <pageMargins left="1.1811023622047245" right="0.39370078740157483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M.Sidlauskas</dc:creator>
  <cp:lastModifiedBy>A.Prismontiene</cp:lastModifiedBy>
  <cp:lastPrinted>2020-08-07T07:04:49Z</cp:lastPrinted>
  <dcterms:created xsi:type="dcterms:W3CDTF">2020-08-06T08:09:57Z</dcterms:created>
  <dcterms:modified xsi:type="dcterms:W3CDTF">2020-08-27T08:35:22Z</dcterms:modified>
</cp:coreProperties>
</file>