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.Prismontiene\Desktop\TARYBOS SPRENDIMAI\Pasirašomi\"/>
    </mc:Choice>
  </mc:AlternateContent>
  <xr:revisionPtr revIDLastSave="0" documentId="13_ncr:1_{67040A58-98B7-43AB-BE95-0178D09907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PRIEDAS" sheetId="2" r:id="rId1"/>
    <sheet name="2 PRIEDAS" sheetId="3" r:id="rId2"/>
  </sheets>
  <calcPr calcId="181029"/>
</workbook>
</file>

<file path=xl/calcChain.xml><?xml version="1.0" encoding="utf-8"?>
<calcChain xmlns="http://schemas.openxmlformats.org/spreadsheetml/2006/main">
  <c r="B11" i="3" l="1"/>
  <c r="D11" i="3"/>
  <c r="C12" i="3"/>
  <c r="C13" i="3"/>
  <c r="C14" i="3"/>
  <c r="D16" i="3"/>
  <c r="D15" i="3" s="1"/>
  <c r="E16" i="3"/>
  <c r="E15" i="3" s="1"/>
  <c r="E11" i="3" s="1"/>
  <c r="B17" i="3"/>
  <c r="B16" i="3" s="1"/>
  <c r="D17" i="3"/>
  <c r="F17" i="3"/>
  <c r="F16" i="3" s="1"/>
  <c r="G17" i="3"/>
  <c r="G16" i="3" s="1"/>
  <c r="H17" i="3"/>
  <c r="H16" i="3" s="1"/>
  <c r="H15" i="3" s="1"/>
  <c r="H11" i="3" s="1"/>
  <c r="C19" i="3"/>
  <c r="C24" i="3"/>
  <c r="C26" i="3"/>
  <c r="C28" i="3"/>
  <c r="C29" i="3"/>
  <c r="C30" i="3"/>
  <c r="C31" i="3"/>
  <c r="B34" i="3"/>
  <c r="D34" i="3"/>
  <c r="E34" i="3"/>
  <c r="F34" i="3"/>
  <c r="G34" i="3"/>
  <c r="H34" i="3"/>
  <c r="C35" i="3"/>
  <c r="C36" i="3"/>
  <c r="F15" i="3" l="1"/>
  <c r="F11" i="3" s="1"/>
  <c r="G15" i="3"/>
  <c r="G11" i="3" s="1"/>
  <c r="C34" i="3"/>
  <c r="B15" i="3"/>
  <c r="C17" i="3"/>
  <c r="C16" i="3" s="1"/>
  <c r="C11" i="3"/>
  <c r="C15" i="3"/>
  <c r="F20" i="2" l="1"/>
  <c r="G20" i="2"/>
  <c r="H20" i="2"/>
  <c r="I20" i="2"/>
  <c r="J20" i="2"/>
  <c r="K20" i="2"/>
  <c r="L20" i="2"/>
  <c r="M20" i="2"/>
  <c r="N20" i="2"/>
  <c r="O20" i="2"/>
  <c r="P20" i="2"/>
  <c r="Q20" i="2"/>
  <c r="F30" i="2"/>
  <c r="G30" i="2"/>
  <c r="H30" i="2"/>
  <c r="I30" i="2"/>
  <c r="J30" i="2"/>
  <c r="K30" i="2"/>
  <c r="L30" i="2"/>
  <c r="M30" i="2"/>
  <c r="N30" i="2"/>
  <c r="O30" i="2"/>
  <c r="P30" i="2"/>
  <c r="Q30" i="2"/>
  <c r="F33" i="2"/>
  <c r="G33" i="2"/>
  <c r="H33" i="2"/>
  <c r="I33" i="2"/>
  <c r="J33" i="2"/>
  <c r="K33" i="2"/>
  <c r="L33" i="2"/>
  <c r="M33" i="2"/>
  <c r="N33" i="2"/>
  <c r="O33" i="2"/>
  <c r="P33" i="2"/>
  <c r="Q33" i="2"/>
  <c r="F36" i="2"/>
  <c r="G36" i="2"/>
  <c r="H36" i="2"/>
  <c r="I36" i="2"/>
  <c r="J36" i="2"/>
  <c r="K36" i="2"/>
  <c r="L36" i="2"/>
  <c r="M36" i="2"/>
  <c r="N36" i="2"/>
  <c r="O36" i="2"/>
  <c r="P36" i="2"/>
  <c r="Q36" i="2"/>
  <c r="F39" i="2"/>
  <c r="G39" i="2"/>
  <c r="H39" i="2"/>
  <c r="I39" i="2"/>
  <c r="J39" i="2"/>
  <c r="K39" i="2"/>
  <c r="L39" i="2"/>
  <c r="M39" i="2"/>
  <c r="N39" i="2"/>
  <c r="O39" i="2"/>
  <c r="P39" i="2"/>
  <c r="Q39" i="2"/>
  <c r="F42" i="2"/>
  <c r="G42" i="2"/>
  <c r="H42" i="2"/>
  <c r="I42" i="2"/>
  <c r="J42" i="2"/>
  <c r="K42" i="2"/>
  <c r="L42" i="2"/>
  <c r="M42" i="2"/>
  <c r="N42" i="2"/>
  <c r="O42" i="2"/>
  <c r="P42" i="2"/>
  <c r="Q42" i="2"/>
  <c r="F45" i="2"/>
  <c r="G45" i="2"/>
  <c r="H45" i="2"/>
  <c r="I45" i="2"/>
  <c r="J45" i="2"/>
  <c r="K45" i="2"/>
  <c r="L45" i="2"/>
  <c r="M45" i="2"/>
  <c r="N45" i="2"/>
  <c r="O45" i="2"/>
  <c r="P45" i="2"/>
  <c r="Q45" i="2"/>
  <c r="F48" i="2"/>
  <c r="G48" i="2"/>
  <c r="H48" i="2"/>
  <c r="I48" i="2"/>
  <c r="J48" i="2"/>
  <c r="K48" i="2"/>
  <c r="L48" i="2"/>
  <c r="M48" i="2"/>
  <c r="N48" i="2"/>
  <c r="O48" i="2"/>
  <c r="P48" i="2"/>
  <c r="Q48" i="2"/>
  <c r="F51" i="2"/>
  <c r="G51" i="2"/>
  <c r="H51" i="2"/>
  <c r="I51" i="2"/>
  <c r="J51" i="2"/>
  <c r="K51" i="2"/>
  <c r="L51" i="2"/>
  <c r="M51" i="2"/>
  <c r="N51" i="2"/>
  <c r="O51" i="2"/>
  <c r="P51" i="2"/>
  <c r="Q51" i="2"/>
  <c r="F54" i="2"/>
  <c r="G54" i="2"/>
  <c r="H54" i="2"/>
  <c r="I54" i="2"/>
  <c r="J54" i="2"/>
  <c r="K54" i="2"/>
  <c r="L54" i="2"/>
  <c r="M54" i="2"/>
  <c r="N54" i="2"/>
  <c r="O54" i="2"/>
  <c r="P54" i="2"/>
  <c r="Q54" i="2"/>
  <c r="F58" i="2"/>
  <c r="G58" i="2"/>
  <c r="H58" i="2"/>
  <c r="I58" i="2"/>
  <c r="J58" i="2"/>
  <c r="K58" i="2"/>
  <c r="L58" i="2"/>
  <c r="M58" i="2"/>
  <c r="N58" i="2"/>
  <c r="O58" i="2"/>
  <c r="P58" i="2"/>
  <c r="Q58" i="2"/>
  <c r="F61" i="2"/>
  <c r="G61" i="2"/>
  <c r="H61" i="2"/>
  <c r="I61" i="2"/>
  <c r="J61" i="2"/>
  <c r="K61" i="2"/>
  <c r="L61" i="2"/>
  <c r="M61" i="2"/>
  <c r="N61" i="2"/>
  <c r="O61" i="2"/>
  <c r="P61" i="2"/>
  <c r="Q61" i="2"/>
  <c r="F64" i="2"/>
  <c r="G64" i="2"/>
  <c r="H64" i="2"/>
  <c r="I64" i="2"/>
  <c r="J64" i="2"/>
  <c r="K64" i="2"/>
  <c r="L64" i="2"/>
  <c r="M64" i="2"/>
  <c r="N64" i="2"/>
  <c r="O64" i="2"/>
  <c r="P64" i="2"/>
  <c r="Q64" i="2"/>
  <c r="F69" i="2"/>
  <c r="G69" i="2"/>
  <c r="H69" i="2"/>
  <c r="I69" i="2"/>
  <c r="J69" i="2"/>
  <c r="K69" i="2"/>
  <c r="L69" i="2"/>
  <c r="M69" i="2"/>
  <c r="N69" i="2"/>
  <c r="O69" i="2"/>
  <c r="P69" i="2"/>
  <c r="Q69" i="2"/>
  <c r="F76" i="2"/>
  <c r="G76" i="2"/>
  <c r="H76" i="2"/>
  <c r="I76" i="2"/>
  <c r="J76" i="2"/>
  <c r="K76" i="2"/>
  <c r="L76" i="2"/>
  <c r="M76" i="2"/>
  <c r="N76" i="2"/>
  <c r="O76" i="2"/>
  <c r="P76" i="2"/>
  <c r="Q76" i="2"/>
  <c r="F85" i="2"/>
  <c r="G85" i="2"/>
  <c r="H85" i="2"/>
  <c r="I85" i="2"/>
  <c r="J85" i="2"/>
  <c r="K85" i="2"/>
  <c r="L85" i="2"/>
  <c r="M85" i="2"/>
  <c r="N85" i="2"/>
  <c r="O85" i="2"/>
  <c r="P85" i="2"/>
  <c r="Q85" i="2"/>
  <c r="F89" i="2"/>
  <c r="G89" i="2"/>
  <c r="H89" i="2"/>
  <c r="I89" i="2"/>
  <c r="J89" i="2"/>
  <c r="K89" i="2"/>
  <c r="L89" i="2"/>
  <c r="M89" i="2"/>
  <c r="N89" i="2"/>
  <c r="O89" i="2"/>
  <c r="P89" i="2"/>
  <c r="Q89" i="2"/>
  <c r="F94" i="2"/>
  <c r="G94" i="2"/>
  <c r="H94" i="2"/>
  <c r="I94" i="2"/>
  <c r="J94" i="2"/>
  <c r="K94" i="2"/>
  <c r="L94" i="2"/>
  <c r="M94" i="2"/>
  <c r="N94" i="2"/>
  <c r="O94" i="2"/>
  <c r="P94" i="2"/>
  <c r="Q94" i="2"/>
  <c r="F99" i="2"/>
  <c r="G99" i="2"/>
  <c r="H99" i="2"/>
  <c r="I99" i="2"/>
  <c r="J99" i="2"/>
  <c r="K99" i="2"/>
  <c r="L99" i="2"/>
  <c r="M99" i="2"/>
  <c r="N99" i="2"/>
  <c r="O99" i="2"/>
  <c r="P99" i="2"/>
  <c r="Q99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F126" i="2"/>
  <c r="F125" i="2" s="1"/>
  <c r="G126" i="2"/>
  <c r="G125" i="2" s="1"/>
  <c r="H126" i="2"/>
  <c r="H125" i="2" s="1"/>
  <c r="I126" i="2"/>
  <c r="I125" i="2" s="1"/>
  <c r="J126" i="2"/>
  <c r="J125" i="2" s="1"/>
  <c r="K126" i="2"/>
  <c r="K125" i="2" s="1"/>
  <c r="L126" i="2"/>
  <c r="L125" i="2" s="1"/>
  <c r="M126" i="2"/>
  <c r="M125" i="2" s="1"/>
  <c r="N126" i="2"/>
  <c r="N125" i="2" s="1"/>
  <c r="O126" i="2"/>
  <c r="O125" i="2" s="1"/>
  <c r="P126" i="2"/>
  <c r="P125" i="2" s="1"/>
  <c r="Q126" i="2"/>
  <c r="Q125" i="2" s="1"/>
  <c r="F138" i="2"/>
  <c r="F136" i="2" s="1"/>
  <c r="G138" i="2"/>
  <c r="G136" i="2" s="1"/>
  <c r="H138" i="2"/>
  <c r="H136" i="2" s="1"/>
  <c r="I138" i="2"/>
  <c r="I136" i="2" s="1"/>
  <c r="J138" i="2"/>
  <c r="J136" i="2" s="1"/>
  <c r="K138" i="2"/>
  <c r="K136" i="2" s="1"/>
  <c r="L138" i="2"/>
  <c r="L136" i="2" s="1"/>
  <c r="M138" i="2"/>
  <c r="M136" i="2" s="1"/>
  <c r="N138" i="2"/>
  <c r="N136" i="2" s="1"/>
  <c r="O138" i="2"/>
  <c r="O136" i="2" s="1"/>
  <c r="P138" i="2"/>
  <c r="P136" i="2" s="1"/>
  <c r="Q138" i="2"/>
  <c r="Q136" i="2" s="1"/>
  <c r="F152" i="2"/>
  <c r="F151" i="2" s="1"/>
  <c r="G152" i="2"/>
  <c r="G151" i="2" s="1"/>
  <c r="H152" i="2"/>
  <c r="H151" i="2" s="1"/>
  <c r="I152" i="2"/>
  <c r="I151" i="2" s="1"/>
  <c r="J152" i="2"/>
  <c r="J151" i="2" s="1"/>
  <c r="K152" i="2"/>
  <c r="K151" i="2" s="1"/>
  <c r="L152" i="2"/>
  <c r="L151" i="2" s="1"/>
  <c r="M152" i="2"/>
  <c r="M151" i="2" s="1"/>
  <c r="N152" i="2"/>
  <c r="N151" i="2" s="1"/>
  <c r="O152" i="2"/>
  <c r="O151" i="2" s="1"/>
  <c r="P152" i="2"/>
  <c r="P151" i="2" s="1"/>
  <c r="Q152" i="2"/>
  <c r="Q151" i="2" s="1"/>
  <c r="F163" i="2"/>
  <c r="G163" i="2"/>
  <c r="H163" i="2"/>
  <c r="I163" i="2"/>
  <c r="J163" i="2"/>
  <c r="K163" i="2"/>
  <c r="L163" i="2"/>
  <c r="M163" i="2"/>
  <c r="N163" i="2"/>
  <c r="O163" i="2"/>
  <c r="P163" i="2"/>
  <c r="Q163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D203" i="2"/>
  <c r="E203" i="2"/>
  <c r="F203" i="2"/>
  <c r="G203" i="2"/>
  <c r="H203" i="2"/>
  <c r="H202" i="2" s="1"/>
  <c r="H216" i="2" s="1"/>
  <c r="I203" i="2"/>
  <c r="J203" i="2"/>
  <c r="K203" i="2"/>
  <c r="L203" i="2"/>
  <c r="M203" i="2"/>
  <c r="N203" i="2"/>
  <c r="O203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I202" i="2" l="1"/>
  <c r="I216" i="2" s="1"/>
  <c r="Q29" i="2"/>
  <c r="Q15" i="2" s="1"/>
  <c r="M202" i="2"/>
  <c r="M216" i="2" s="1"/>
  <c r="G202" i="2"/>
  <c r="G216" i="2" s="1"/>
  <c r="O162" i="2"/>
  <c r="O159" i="2" s="1"/>
  <c r="I162" i="2"/>
  <c r="I159" i="2" s="1"/>
  <c r="O29" i="2"/>
  <c r="I29" i="2"/>
  <c r="I15" i="2" s="1"/>
  <c r="Q162" i="2"/>
  <c r="Q159" i="2" s="1"/>
  <c r="P162" i="2"/>
  <c r="P159" i="2" s="1"/>
  <c r="L202" i="2"/>
  <c r="L216" i="2" s="1"/>
  <c r="F202" i="2"/>
  <c r="F216" i="2" s="1"/>
  <c r="N162" i="2"/>
  <c r="N159" i="2" s="1"/>
  <c r="H162" i="2"/>
  <c r="H159" i="2" s="1"/>
  <c r="N29" i="2"/>
  <c r="H29" i="2"/>
  <c r="H15" i="2" s="1"/>
  <c r="H11" i="2" s="1"/>
  <c r="K29" i="2"/>
  <c r="N202" i="2"/>
  <c r="N216" i="2" s="1"/>
  <c r="P29" i="2"/>
  <c r="P15" i="2" s="1"/>
  <c r="K202" i="2"/>
  <c r="K216" i="2" s="1"/>
  <c r="E202" i="2"/>
  <c r="E216" i="2" s="1"/>
  <c r="M162" i="2"/>
  <c r="M159" i="2" s="1"/>
  <c r="G162" i="2"/>
  <c r="G159" i="2" s="1"/>
  <c r="M29" i="2"/>
  <c r="G29" i="2"/>
  <c r="G15" i="2" s="1"/>
  <c r="O202" i="2"/>
  <c r="O216" i="2" s="1"/>
  <c r="K162" i="2"/>
  <c r="K159" i="2" s="1"/>
  <c r="J162" i="2"/>
  <c r="J159" i="2" s="1"/>
  <c r="J29" i="2"/>
  <c r="J15" i="2" s="1"/>
  <c r="J202" i="2"/>
  <c r="J216" i="2" s="1"/>
  <c r="D202" i="2"/>
  <c r="D216" i="2" s="1"/>
  <c r="L162" i="2"/>
  <c r="L159" i="2" s="1"/>
  <c r="F162" i="2"/>
  <c r="F159" i="2" s="1"/>
  <c r="L29" i="2"/>
  <c r="F29" i="2"/>
  <c r="I68" i="2"/>
  <c r="H68" i="2"/>
  <c r="O68" i="2"/>
  <c r="K68" i="2"/>
  <c r="G68" i="2"/>
  <c r="O15" i="2"/>
  <c r="O11" i="2" s="1"/>
  <c r="K15" i="2"/>
  <c r="K11" i="2" s="1"/>
  <c r="Q68" i="2"/>
  <c r="M68" i="2"/>
  <c r="M15" i="2"/>
  <c r="P68" i="2"/>
  <c r="L68" i="2"/>
  <c r="L15" i="2"/>
  <c r="N68" i="2"/>
  <c r="J68" i="2"/>
  <c r="F68" i="2"/>
  <c r="N15" i="2"/>
  <c r="F15" i="2"/>
  <c r="F11" i="2" l="1"/>
  <c r="N11" i="2"/>
  <c r="L11" i="2"/>
  <c r="M11" i="2"/>
  <c r="G11" i="2"/>
  <c r="I11" i="2"/>
  <c r="J11" i="2"/>
  <c r="P11" i="2"/>
  <c r="Q11" i="2"/>
</calcChain>
</file>

<file path=xl/sharedStrings.xml><?xml version="1.0" encoding="utf-8"?>
<sst xmlns="http://schemas.openxmlformats.org/spreadsheetml/2006/main" count="396" uniqueCount="248">
  <si>
    <t>Kodas</t>
  </si>
  <si>
    <t>Pavadinimas</t>
  </si>
  <si>
    <t>SP lėšos</t>
  </si>
  <si>
    <t>Iš viso</t>
  </si>
  <si>
    <t>Išlaidoms</t>
  </si>
  <si>
    <t>turtui įsigyti</t>
  </si>
  <si>
    <t>Papildomai skirta, nuimta, perkelta</t>
  </si>
  <si>
    <t>Patikslintas biudžeto planas</t>
  </si>
  <si>
    <t>Iš jų darbo užmokesčiui</t>
  </si>
  <si>
    <t>02.</t>
  </si>
  <si>
    <t>Socialinės apsaugos plėtojimo, skurdo bei socialinės atskirties mažinimo ir sveikatos programa</t>
  </si>
  <si>
    <t>02.01.</t>
  </si>
  <si>
    <t>Įgyvendinti Lietuvos Respublikos įstatymais ir kitais teisės aktais numatytą socialinę ir sveikatos politiką, mažinti socialinę atskirtį rajone</t>
  </si>
  <si>
    <t>02.01.01.</t>
  </si>
  <si>
    <t>Užtikrinti teisės aktais numatytų išmokų ir kompensacijų mokėjimą</t>
  </si>
  <si>
    <t>02.01.01.01.</t>
  </si>
  <si>
    <t>Tikslinių kompensacijų skyrimas, mokėjimas ir administravimas</t>
  </si>
  <si>
    <t>VB</t>
  </si>
  <si>
    <t>02.01.01.02.</t>
  </si>
  <si>
    <t>Išmokų vaikams skyrimas, mokėjimas ir administravimas</t>
  </si>
  <si>
    <t>02.01.01.03.</t>
  </si>
  <si>
    <t>Socialinių pašalpų skyrimas, mokėjimas, skaičiavimas ir administravimas</t>
  </si>
  <si>
    <t>BDK</t>
  </si>
  <si>
    <t>SB (KR)</t>
  </si>
  <si>
    <t>02.01.01.04.</t>
  </si>
  <si>
    <t>Kompensacijų skyrimas, mokėjimas ir administravimas</t>
  </si>
  <si>
    <t>02.01.01.05.</t>
  </si>
  <si>
    <t>Kompensacijos nukentėjusiems 1991 m. sausio 11-13 d. įvykiuose skyrimas ir mokėjimas</t>
  </si>
  <si>
    <t>SB (deleg)</t>
  </si>
  <si>
    <t>02.01.01.06.</t>
  </si>
  <si>
    <t>Išlaidų kompensavimas kelių transporto vežėjams už socialiai išskirtinų gyventojų grupių pavėžėjimą</t>
  </si>
  <si>
    <t>02.01.01.07.</t>
  </si>
  <si>
    <t>Valstybės biudžeto lėšos (užsienyje žuvusių LR piliečių palaikų pervežimui)</t>
  </si>
  <si>
    <t>02.01.01.08.</t>
  </si>
  <si>
    <t>Laidojimo pašalpų skyrimas, mokėjimas ir administravimas</t>
  </si>
  <si>
    <t>02.01.01.09.</t>
  </si>
  <si>
    <t>Piniginės socialinės pašalpos skyrimas ir mokėjimas</t>
  </si>
  <si>
    <t>02.01.01.10.</t>
  </si>
  <si>
    <t>Nemokamo maitinimo moksleiviams skyrimas</t>
  </si>
  <si>
    <t>02.01.01.10.01.</t>
  </si>
  <si>
    <t>Nemokamas maitinimas - Jaunimo ir suaugusių švietimo centras</t>
  </si>
  <si>
    <t>02.01.01.10.02.</t>
  </si>
  <si>
    <t>Nemokamas maitinimas - Naujosios Akmenės Ramučių gimnazija</t>
  </si>
  <si>
    <t>02.01.01.10.03.</t>
  </si>
  <si>
    <t>Nemokamas maitinimas - Naujosios Akmenės „Saulėtekio“ progimnazija</t>
  </si>
  <si>
    <t>02.01.01.10.04.</t>
  </si>
  <si>
    <t>Nemokamas maitinimas – Akmenės rajono Akmenės gimnazija</t>
  </si>
  <si>
    <t>02.01.01.10.05.</t>
  </si>
  <si>
    <t>Nemokamas maitinimas – Akmenės rajono Ventos gimnazija</t>
  </si>
  <si>
    <t>02.01.01.10.06.</t>
  </si>
  <si>
    <t>Nemokamas maitinimas – Akmenės rajono Kruopių pagrindinė mokykla</t>
  </si>
  <si>
    <t>02.01.01.10.07.</t>
  </si>
  <si>
    <t>Nemokamas maitinimas – Akmenės rajono Papilės Simono Daukanto gimnazija</t>
  </si>
  <si>
    <t>02.01.01.10.08.</t>
  </si>
  <si>
    <t>Nemokamas maitinimas – Naujosios Akmenės vaikų lopšelis-darželis „Buratinas“</t>
  </si>
  <si>
    <t>02.01.01.10.09.</t>
  </si>
  <si>
    <t>02.01.01.10.10.</t>
  </si>
  <si>
    <t>Nemokamas maitinimas – Akmenės gimnazijos ikimokyklinis skyrius „Gintarėlis“</t>
  </si>
  <si>
    <t>02.01.01.10.11.</t>
  </si>
  <si>
    <t>Nemokamas maitinimas – Akmenės rajono Naujosios Akmenės lopšelis-darželis „Atžalynas“</t>
  </si>
  <si>
    <t>02.01.01.10.12.</t>
  </si>
  <si>
    <t>Nemokamas maitinimas –  Akmenės r. Dabikinės Vladimiro Zubovo mokykla</t>
  </si>
  <si>
    <t>02.01.01.11.</t>
  </si>
  <si>
    <t>Paramos mokinio reikmenims įsigyti skyrimas ir administravimas</t>
  </si>
  <si>
    <t>02.01.01.12.</t>
  </si>
  <si>
    <t>Kompensacijų sovietinėje armijoje sužalotiems asmenims bei žuvusiųjų šeimoms skyrimas, mokėjimas ir administravimas</t>
  </si>
  <si>
    <t>02.01.02.</t>
  </si>
  <si>
    <t>Organizuoti ir teikti socialines paslaugas, gerinti neįgaliųjų socialinę integraciją</t>
  </si>
  <si>
    <t>02.01.02.01.</t>
  </si>
  <si>
    <t>Socialinių paslaugų teikimas socialinę riziką patiriančioms šeimoms, auginančioms vaikus, seniūnijose</t>
  </si>
  <si>
    <t>02.01.02.01.01.</t>
  </si>
  <si>
    <t>Socialinių paslaugų teikimas socialinės rizikos šeimoms, auginančioms vaikus - Naujosios Akmenės miesto seniūnija</t>
  </si>
  <si>
    <t>02.01.02.01.02.</t>
  </si>
  <si>
    <t>Socialinių paslaugų teikimas socialinės rizikos šeimoms, auginančioms vaikus - Naujosios Akmenės kaimiškoji seniūnija</t>
  </si>
  <si>
    <t>02.01.02.01.03.</t>
  </si>
  <si>
    <t>Socialinių paslaugų teikimas socialinės rizikos šeimoms, auginančioms vaikus - Akmenės seniūnija</t>
  </si>
  <si>
    <t>02.01.02.01.04.</t>
  </si>
  <si>
    <t>Socialinių paslaugų teikimas socialinės rizikos šeimoms, auginančioms vaikus - Ventos seniūnija</t>
  </si>
  <si>
    <t>02.01.02.01.05.</t>
  </si>
  <si>
    <t>Socialinių paslaugų teikimas socialinės rizikos šeimoms, auginančioms vaikus - Papilės seniūnija</t>
  </si>
  <si>
    <t>02.01.02.01.06.</t>
  </si>
  <si>
    <t>Socialinių paslaugų teikimas socialinės rizikos šeimoms, auginančioms vaikus - Kruopių seniūnija</t>
  </si>
  <si>
    <t>02.01.02.02.</t>
  </si>
  <si>
    <t>Socialinio darbo organizavimas</t>
  </si>
  <si>
    <t>02.01.02.02.01.</t>
  </si>
  <si>
    <t>Socialinio darbo organizavimas – Administracija (10.09.01.01)</t>
  </si>
  <si>
    <t>02.01.02.02.02.</t>
  </si>
  <si>
    <t>Socialinio darbo organizavimas – Administracija (10.09.01.09)</t>
  </si>
  <si>
    <t>02.01.02.02.03.</t>
  </si>
  <si>
    <t>Socialinio darbo organizavimas – Naujosios Akmenės miesto seniūnija</t>
  </si>
  <si>
    <t>02.01.02.02.04.</t>
  </si>
  <si>
    <t>Socialinio darbo organizavimas – Naujosios Akmenės kaimiškoji seniūnija</t>
  </si>
  <si>
    <t>02.01.02.02.05.</t>
  </si>
  <si>
    <t>Socialinio darbo organizavimas – Akmenės seniūnija</t>
  </si>
  <si>
    <t>02.01.02.02.06.</t>
  </si>
  <si>
    <t>Socialinio darbo organizavimas – Ventos seniūnija</t>
  </si>
  <si>
    <t>02.01.02.02.07.</t>
  </si>
  <si>
    <t>Socialinio darbo organizavimas – Papilės seniūnija</t>
  </si>
  <si>
    <t>02.01.02.02.08.</t>
  </si>
  <si>
    <t>Socialinio darbo organizavimas – Kruopių seniūnija</t>
  </si>
  <si>
    <t>02.01.02.03.</t>
  </si>
  <si>
    <t>Maisto iš ES intervencinių atsargų tiekimo organizavimo, labiausiai nepasiturintiems Akmenės rajono gyventojams, programa</t>
  </si>
  <si>
    <t>ES</t>
  </si>
  <si>
    <t>02.01.02.04.</t>
  </si>
  <si>
    <t>Paramos šeimai centro veiklos organizavimas</t>
  </si>
  <si>
    <t>BĮP</t>
  </si>
  <si>
    <t>02.01.02.05.</t>
  </si>
  <si>
    <t>Socialinių paslaugų namų veiklos organizavimas</t>
  </si>
  <si>
    <t>AL (BIPL)</t>
  </si>
  <si>
    <t>02.01.02.06.</t>
  </si>
  <si>
    <t>Paslaugų pirkimas psichikos ir proto neįgaliesiems</t>
  </si>
  <si>
    <t>02.01.02.07.</t>
  </si>
  <si>
    <t>Būsto žmonėms su negalia pritaikymas ir administravimas</t>
  </si>
  <si>
    <t>02.01.02.08.</t>
  </si>
  <si>
    <t>Socialinės reabilitacijos paslaugų neįgaliesiems bendruomenėje projektų finansavimas, įgyvendinimas ir administravimas</t>
  </si>
  <si>
    <t>02.01.02.09.</t>
  </si>
  <si>
    <t>Socialinių paslaugų teikimo projektų finansavimas ir įgyvendinimas</t>
  </si>
  <si>
    <t>02.01.02.10.</t>
  </si>
  <si>
    <t>Kompleksinis pagalbos teikimas priklausomiems asmenims</t>
  </si>
  <si>
    <t>02.01.02.11.</t>
  </si>
  <si>
    <t>Vaikų dienos centrų projektų finansavimas</t>
  </si>
  <si>
    <t>02.01.02.12.</t>
  </si>
  <si>
    <t>Paslaugų socialinės rizikos šeimų vaikams organizavimas ir teikimas</t>
  </si>
  <si>
    <t>02.01.02.13.</t>
  </si>
  <si>
    <t>Žmonių palaikų gabenimo ir saugojimo paslaugos</t>
  </si>
  <si>
    <t>02.01.02.14.</t>
  </si>
  <si>
    <t>Pagalbos teikimas socialiai pažeidžiamiems asmenims</t>
  </si>
  <si>
    <t>02.01.02.15.</t>
  </si>
  <si>
    <t>Nevyriausybinių organizacijų veiklos skatinimas</t>
  </si>
  <si>
    <t>02.01.02.16.</t>
  </si>
  <si>
    <t>Neįgaliųjų socialinės integracijos per kūno kultūrą ir sportą projektų įgyvendinimas</t>
  </si>
  <si>
    <t>02.01.02.17.</t>
  </si>
  <si>
    <t>Socialinės srities projektų finansavimas ir įgyvendinimas</t>
  </si>
  <si>
    <t>02.01.02.17.01.</t>
  </si>
  <si>
    <t>Integrali pagalba</t>
  </si>
  <si>
    <t>SB (ES)</t>
  </si>
  <si>
    <t>02.01.02.17.02.</t>
  </si>
  <si>
    <t>Kompleksinės paslaugos šeimai</t>
  </si>
  <si>
    <t>02.01.02.17.03.</t>
  </si>
  <si>
    <t>Vaikų gerovės ir saugumo didinimas, paslaugų šeimai, globėjams (rūpintojams) kokybės didinimas bei prieinamumo plėtra</t>
  </si>
  <si>
    <t>02.01.02.17.04.</t>
  </si>
  <si>
    <t>Institucinės globos pertvarka: investicijos į infrastruktūrą</t>
  </si>
  <si>
    <t>02.01.02.18.</t>
  </si>
  <si>
    <t>Neveiksnių asmenų būklės peržiūros komisijos veiklos organizavimas</t>
  </si>
  <si>
    <t>02.01.02.19.</t>
  </si>
  <si>
    <t>Globėjų veiklos organizavimas</t>
  </si>
  <si>
    <t>02.01.02.20.</t>
  </si>
  <si>
    <t>Įvairių socialinių paslaugų ir piniginės socialinės paramos teikimas</t>
  </si>
  <si>
    <t>02.01.02.20.01.</t>
  </si>
  <si>
    <t>Piniginės socialinės paramos teikimas</t>
  </si>
  <si>
    <t>02.01.02.20.02.</t>
  </si>
  <si>
    <t>Įvairių  socialinių veiklų finansavimas</t>
  </si>
  <si>
    <t>02.01.02.20.03.</t>
  </si>
  <si>
    <t>Transporto išlaidų kompensavimas neįgaliesiems už pavėžėjimo paslaugas</t>
  </si>
  <si>
    <t>02.01.02.21.</t>
  </si>
  <si>
    <t>Socialinių programų įgyvendinimas</t>
  </si>
  <si>
    <t>02.01.02.21.01.</t>
  </si>
  <si>
    <t>Higienos prekių iš ES intervencinių atsargų tiekimo organizavimo, labiausiai nepasiturintiems Akmenės rajono gyventojams, programa</t>
  </si>
  <si>
    <t>02.01.02.21.02</t>
  </si>
  <si>
    <t>Užimtumo programos įgyvendinimas (pilotinė)</t>
  </si>
  <si>
    <t>02.01.02.22.</t>
  </si>
  <si>
    <t>Šeimos stiprinimo programa</t>
  </si>
  <si>
    <t>02.01.02.22.01.</t>
  </si>
  <si>
    <t>Šeimos stiprinimo programos įgyvendinimas</t>
  </si>
  <si>
    <t>02.01.03.</t>
  </si>
  <si>
    <t>Užtikrinti kokybiškas asmens ir visuomenės sveikatos priežiūros paslaugas</t>
  </si>
  <si>
    <t>02.01.03.01.</t>
  </si>
  <si>
    <t>Visuomenės sveikatos priežiūros funkcijų įgyvendinimas</t>
  </si>
  <si>
    <t>02.01.03.01.01.</t>
  </si>
  <si>
    <t>Mokinių sveikatos priežiūra</t>
  </si>
  <si>
    <t>02.01.03.01.02.</t>
  </si>
  <si>
    <t>Visuomenės sveikatos stebėsena ir stiprinimas</t>
  </si>
  <si>
    <t>SB (AA)</t>
  </si>
  <si>
    <t>02.01.03.01.03.</t>
  </si>
  <si>
    <t>Savižudybių prevencijos įgyvendinimas</t>
  </si>
  <si>
    <t>02.01.03.02.</t>
  </si>
  <si>
    <t>Visuomenės sveikatos rėmimo specialiosios programos įgyvendinimas</t>
  </si>
  <si>
    <t>AL (AA)</t>
  </si>
  <si>
    <t>2.1.</t>
  </si>
  <si>
    <t>1. Savivaldybės biudžetas</t>
  </si>
  <si>
    <t>2.1.1.</t>
  </si>
  <si>
    <t>Valstybės biudžeto specialioji tikslinė dotacija, iš jos:</t>
  </si>
  <si>
    <t>bendrosios dotacijos kompensacija</t>
  </si>
  <si>
    <t>valstybės deleguotoms funkcijom vykdyti</t>
  </si>
  <si>
    <t>2.1.2.</t>
  </si>
  <si>
    <t>Apyvartos lėšos, iš jų:</t>
  </si>
  <si>
    <t>aplinkos apsaugos specialiosios programos laisvi likučiai</t>
  </si>
  <si>
    <t>biudžetinių įstaigų pajamų likučiai</t>
  </si>
  <si>
    <t>Biudžetinių įstaigų pajamos</t>
  </si>
  <si>
    <t>Aplinkos apsaugos rėmimo specialioji programa (aplinkos apsaugos priemonės)</t>
  </si>
  <si>
    <t>Europos sąjungos lėšos</t>
  </si>
  <si>
    <t>Savivaldybės biudžeto lėšos kitoms reikmėms atlikti</t>
  </si>
  <si>
    <t>2.2</t>
  </si>
  <si>
    <t>2. Kiti šaltiniai</t>
  </si>
  <si>
    <t>Europos Sąjungos lėšos</t>
  </si>
  <si>
    <t>Valstybės biudžeto lėšos</t>
  </si>
  <si>
    <t>IŠ VISO:</t>
  </si>
  <si>
    <t>Priemonės kodas</t>
  </si>
  <si>
    <t>Priemonės pavaadinimas</t>
  </si>
  <si>
    <t>Vykdytojo kodas</t>
  </si>
  <si>
    <t>2019 m  asignavimų poreikis</t>
  </si>
  <si>
    <t>2019-ųjų m. patvirtinta taryboje</t>
  </si>
  <si>
    <t>2020-ųjų m. asignavimų poreikis</t>
  </si>
  <si>
    <t>2021-ųjų m. asignavimų poreikis</t>
  </si>
  <si>
    <t>Asignavimų patikslinimai 2019-ųjų m. eigoje</t>
  </si>
  <si>
    <t>TIKSLŲ, UŽDAVINIŲ, PRIEMONIŲ IR ASIGNAVIMŲ SUVESTINĖ</t>
  </si>
  <si>
    <r>
      <t xml:space="preserve">2.2.3. Kitos lėšos </t>
    </r>
    <r>
      <rPr>
        <b/>
        <sz val="12"/>
        <rFont val="Times New Roman"/>
        <family val="1"/>
        <charset val="186"/>
      </rPr>
      <t>(KT)</t>
    </r>
  </si>
  <si>
    <r>
      <t xml:space="preserve">2.2.2. Europos Sąjungos lėšos </t>
    </r>
    <r>
      <rPr>
        <b/>
        <sz val="12"/>
        <rFont val="Times New Roman"/>
        <family val="1"/>
        <charset val="186"/>
      </rPr>
      <t>(ES)</t>
    </r>
  </si>
  <si>
    <r>
      <t xml:space="preserve">2.2.1. Valstybės biudžeto lėšos </t>
    </r>
    <r>
      <rPr>
        <b/>
        <sz val="12"/>
        <rFont val="Times New Roman"/>
        <family val="1"/>
        <charset val="186"/>
      </rPr>
      <t>(VB)</t>
    </r>
  </si>
  <si>
    <r>
      <t>2.2. Kiti šaltiniai:</t>
    </r>
    <r>
      <rPr>
        <sz val="12"/>
        <rFont val="Times New Roman"/>
        <family val="1"/>
        <charset val="186"/>
      </rPr>
      <t xml:space="preserve"> </t>
    </r>
  </si>
  <si>
    <r>
      <t xml:space="preserve">2.1.9.VIPA dotacijos </t>
    </r>
    <r>
      <rPr>
        <b/>
        <sz val="12"/>
        <rFont val="Times New Roman"/>
        <family val="1"/>
        <charset val="186"/>
      </rPr>
      <t>(VIPA)</t>
    </r>
  </si>
  <si>
    <r>
      <t xml:space="preserve">2.1.8. Kelių priežiūros ir plėtros lėšos </t>
    </r>
    <r>
      <rPr>
        <b/>
        <sz val="12"/>
        <rFont val="Times New Roman"/>
        <family val="1"/>
        <charset val="186"/>
      </rPr>
      <t>(KP)</t>
    </r>
  </si>
  <si>
    <r>
      <t xml:space="preserve">2.1.7. Apyvartos lėšos </t>
    </r>
    <r>
      <rPr>
        <b/>
        <sz val="12"/>
        <rFont val="Times New Roman"/>
        <family val="1"/>
        <charset val="186"/>
      </rPr>
      <t>(AL(LBL))</t>
    </r>
  </si>
  <si>
    <r>
      <t>2.1.6. Europos Sąjungos lėšos</t>
    </r>
    <r>
      <rPr>
        <b/>
        <sz val="12"/>
        <rFont val="Times New Roman"/>
        <family val="1"/>
        <charset val="186"/>
      </rPr>
      <t xml:space="preserve"> (SB(ES))</t>
    </r>
  </si>
  <si>
    <r>
      <t xml:space="preserve">2.1.5. Aplinkos apsaugos rėmimo specialioji programa </t>
    </r>
    <r>
      <rPr>
        <b/>
        <sz val="12"/>
        <rFont val="Times New Roman"/>
        <family val="1"/>
        <charset val="186"/>
      </rPr>
      <t>(SB (AA))</t>
    </r>
  </si>
  <si>
    <r>
      <t xml:space="preserve">2.1.4. Biudžetinių įstaigų pajamos </t>
    </r>
    <r>
      <rPr>
        <b/>
        <sz val="12"/>
        <rFont val="Times New Roman"/>
        <family val="1"/>
        <charset val="186"/>
      </rPr>
      <t>(BĮP)</t>
    </r>
  </si>
  <si>
    <r>
      <t xml:space="preserve">2.1.3. Skolintos lėšos </t>
    </r>
    <r>
      <rPr>
        <b/>
        <sz val="12"/>
        <rFont val="Times New Roman"/>
        <family val="1"/>
        <charset val="186"/>
      </rPr>
      <t>(SL)</t>
    </r>
  </si>
  <si>
    <r>
      <t xml:space="preserve">2.1.2. Savivaldybės biudžeto lėšos kitoms reikmėms atlikti </t>
    </r>
    <r>
      <rPr>
        <b/>
        <sz val="12"/>
        <color rgb="FF000000"/>
        <rFont val="Times New Roman"/>
        <family val="1"/>
        <charset val="186"/>
      </rPr>
      <t>(SB (KR))</t>
    </r>
  </si>
  <si>
    <r>
      <t xml:space="preserve">2.1.1.7. nepanaudota bendrosios dotacijos kompensacija </t>
    </r>
    <r>
      <rPr>
        <b/>
        <sz val="12"/>
        <rFont val="Times New Roman"/>
        <family val="1"/>
        <charset val="186"/>
      </rPr>
      <t>(NBDK)</t>
    </r>
  </si>
  <si>
    <r>
      <t>2.1.1.6.</t>
    </r>
    <r>
      <rPr>
        <sz val="12"/>
        <rFont val="Times New Roman"/>
        <family val="1"/>
        <charset val="186"/>
      </rPr>
      <t xml:space="preserve"> bendrosios dotacijos kompensacija </t>
    </r>
    <r>
      <rPr>
        <b/>
        <sz val="12"/>
        <rFont val="Times New Roman"/>
        <family val="1"/>
        <charset val="186"/>
      </rPr>
      <t>(BDK)</t>
    </r>
  </si>
  <si>
    <r>
      <t xml:space="preserve">2.1.1.5. valstybės biudžeto lėšos </t>
    </r>
    <r>
      <rPr>
        <b/>
        <sz val="12"/>
        <color rgb="FF000000"/>
        <rFont val="Times New Roman"/>
        <family val="1"/>
        <charset val="186"/>
      </rPr>
      <t>(SB  (VB)</t>
    </r>
    <r>
      <rPr>
        <sz val="12"/>
        <color rgb="FF000000"/>
        <rFont val="Times New Roman"/>
        <family val="1"/>
        <charset val="186"/>
      </rPr>
      <t>)</t>
    </r>
  </si>
  <si>
    <r>
      <t xml:space="preserve">2.1.1.4. </t>
    </r>
    <r>
      <rPr>
        <sz val="12"/>
        <rFont val="Times New Roman"/>
        <family val="1"/>
        <charset val="186"/>
      </rPr>
      <t xml:space="preserve">valstybės investicijų programa </t>
    </r>
    <r>
      <rPr>
        <b/>
        <sz val="12"/>
        <rFont val="Times New Roman"/>
        <family val="1"/>
        <charset val="186"/>
      </rPr>
      <t>(VIP)</t>
    </r>
  </si>
  <si>
    <r>
      <t xml:space="preserve">2.1.1.3. kitos spec. dotacijos- kitoms savivaldybėms  perduotoms  įstaigoms išlaikyti </t>
    </r>
    <r>
      <rPr>
        <b/>
        <sz val="12"/>
        <color rgb="FF000000"/>
        <rFont val="Times New Roman"/>
        <family val="1"/>
        <charset val="186"/>
      </rPr>
      <t>(SB (KSD))</t>
    </r>
  </si>
  <si>
    <r>
      <t>2.1.1.2. ugdymo reikmėms finansuoti</t>
    </r>
    <r>
      <rPr>
        <b/>
        <sz val="12"/>
        <color rgb="FF000000"/>
        <rFont val="Times New Roman"/>
        <family val="1"/>
        <charset val="186"/>
      </rPr>
      <t>(MK)</t>
    </r>
  </si>
  <si>
    <r>
      <t xml:space="preserve">2.1.1.1. valstybės deleguotoms funkcijoms vykdyti </t>
    </r>
    <r>
      <rPr>
        <b/>
        <sz val="12"/>
        <color rgb="FF000000"/>
        <rFont val="Times New Roman"/>
        <family val="1"/>
        <charset val="186"/>
      </rPr>
      <t>(SB (deleg))</t>
    </r>
  </si>
  <si>
    <t>iš jos:</t>
  </si>
  <si>
    <t xml:space="preserve">2.1.1. Valstybės biudžeto specialioji tikslinė dotacija </t>
  </si>
  <si>
    <t>2.1. Savivaldybės biudžetas:</t>
  </si>
  <si>
    <t>2.   Finansavimo šaltiniai:</t>
  </si>
  <si>
    <t>1.2. Turtui įsigyti</t>
  </si>
  <si>
    <t>1.1.1. iš jų darbo užmokesčiui</t>
  </si>
  <si>
    <t>1.1. Išlaidoms:</t>
  </si>
  <si>
    <t xml:space="preserve">1. Iš viso asignavimų </t>
  </si>
  <si>
    <t>Patiklsintas biudžeto planas</t>
  </si>
  <si>
    <t>2021 m. asignavimų poreikis</t>
  </si>
  <si>
    <t>2020 m. asignavimų poreikis</t>
  </si>
  <si>
    <t xml:space="preserve">2019 m. patvirtinta </t>
  </si>
  <si>
    <t>Pakeitimas / Naujas</t>
  </si>
  <si>
    <t>Bazinis biudžetas (2018 m. patvirtinta)</t>
  </si>
  <si>
    <t>Ekonominės klasifikacijos grupės</t>
  </si>
  <si>
    <t>Eurais</t>
  </si>
  <si>
    <t>lėšų poreikis (asignavimai) ir numatomi finansavimo šaltiniai</t>
  </si>
  <si>
    <t>Socialinės apsaugos plėtojimo, skurdo bei socialinės atskirties mažinimo ir sveikatos programos Nr. 2</t>
  </si>
  <si>
    <t xml:space="preserve">AKMENĖS RAJONO SAVIVALDYBĖS </t>
  </si>
  <si>
    <t>2019-2021 M.   SOCIALINĖS APSAUGOS PLĖTOJIMO, SKURDO BEI SOCIALINĖS ATSKIRTIES MAŽINIMO IR SVEIKATOS PROGRAMOS NR. 2</t>
  </si>
  <si>
    <t>Nemokamas maitinimas – Naujosios Akmenės vaikų lopšelio-darželio „Atžalynas“ skyrius „Žvaigždutė“.</t>
  </si>
  <si>
    <t>Socialinės apsaugos plėtojimo, skurdo bei socialinės atskirties mažinimo ir sveikatos programos, patvirtintos 2019 m. vasario 15 d. Akmenės rajono tarybos sprendimu T-4, 2 priedas (Akmenės rajono savivaldybės tarybos 2020 m. rugpjūčio 31 d. sprendimo Nr. T-157 redakcija)</t>
  </si>
  <si>
    <t>Socialinės apsaugos plėtojimo, skurdo bei socialinės atskirties mažinimo ir sveikatos proramos, patvirtintos 2019 m. vasario 15 d. Akmenės rajono tarybos sprendimu T-4, 2 priedas (Akmenės rajono savivaldybės tarybos 2020 m. rugpjūčio 31 d. sprendimo Nr. T-157)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</si>
</sst>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27]#,##0.00;\-#,##0.00;&quot;&quot;"/>
  </numFmts>
  <fonts count="19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b/>
      <sz val="12"/>
      <color rgb="FF000000"/>
      <name val="times New Roman"/>
      <family val="2"/>
      <charset val="186"/>
    </font>
    <font>
      <b/>
      <sz val="12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9DADA"/>
        <bgColor rgb="FFF9DADA"/>
      </patternFill>
    </fill>
    <fill>
      <patternFill patternType="solid">
        <fgColor rgb="FFF2F1EA"/>
        <bgColor rgb="FFF2F1EA"/>
      </patternFill>
    </fill>
    <fill>
      <patternFill patternType="solid">
        <fgColor rgb="FFEBEBEB"/>
        <bgColor rgb="FFEBEBE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0" fontId="10" fillId="2" borderId="0"/>
    <xf numFmtId="0" fontId="14" fillId="2" borderId="0"/>
  </cellStyleXfs>
  <cellXfs count="91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2" fillId="2" borderId="0" xfId="0" applyNumberFormat="1" applyFont="1" applyFill="1" applyAlignment="1" applyProtection="1">
      <alignment horizontal="left" vertical="top" readingOrder="1"/>
      <protection locked="0"/>
    </xf>
    <xf numFmtId="0" fontId="2" fillId="2" borderId="0" xfId="0" applyNumberFormat="1" applyFont="1" applyFill="1" applyAlignment="1" applyProtection="1">
      <alignment horizontal="center" vertical="top" readingOrder="1"/>
      <protection locked="0"/>
    </xf>
    <xf numFmtId="0" fontId="2" fillId="2" borderId="0" xfId="0" applyNumberFormat="1" applyFont="1" applyFill="1" applyAlignment="1" applyProtection="1">
      <alignment horizontal="right" vertical="top" readingOrder="1"/>
      <protection locked="0"/>
    </xf>
    <xf numFmtId="0" fontId="0" fillId="2" borderId="0" xfId="0" applyNumberFormat="1" applyFill="1" applyAlignment="1" applyProtection="1"/>
    <xf numFmtId="0" fontId="0" fillId="2" borderId="0" xfId="0" applyFill="1" applyBorder="1"/>
    <xf numFmtId="0" fontId="1" fillId="2" borderId="0" xfId="0" applyNumberFormat="1" applyFont="1" applyFill="1" applyAlignment="1" applyProtection="1"/>
    <xf numFmtId="0" fontId="3" fillId="2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 readingOrder="1"/>
    </xf>
    <xf numFmtId="0" fontId="7" fillId="3" borderId="11" xfId="0" applyNumberFormat="1" applyFont="1" applyFill="1" applyBorder="1" applyAlignment="1" applyProtection="1">
      <alignment vertical="top" readingOrder="1"/>
      <protection locked="0"/>
    </xf>
    <xf numFmtId="0" fontId="7" fillId="3" borderId="1" xfId="0" applyNumberFormat="1" applyFont="1" applyFill="1" applyBorder="1" applyAlignment="1" applyProtection="1">
      <alignment vertical="top" wrapText="1" readingOrder="1"/>
      <protection locked="0"/>
    </xf>
    <xf numFmtId="0" fontId="7" fillId="3" borderId="1" xfId="0" applyNumberFormat="1" applyFont="1" applyFill="1" applyBorder="1" applyAlignment="1" applyProtection="1">
      <alignment horizontal="left" vertical="top" readingOrder="1"/>
      <protection locked="0"/>
    </xf>
    <xf numFmtId="164" fontId="7" fillId="3" borderId="1" xfId="0" applyNumberFormat="1" applyFont="1" applyFill="1" applyBorder="1" applyAlignment="1" applyProtection="1">
      <alignment horizontal="right" vertical="top" readingOrder="1"/>
      <protection locked="0"/>
    </xf>
    <xf numFmtId="164" fontId="7" fillId="3" borderId="12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11" xfId="0" applyNumberFormat="1" applyFont="1" applyFill="1" applyBorder="1" applyAlignment="1" applyProtection="1">
      <alignment vertical="top" readingOrder="1"/>
      <protection locked="0"/>
    </xf>
    <xf numFmtId="0" fontId="8" fillId="0" borderId="1" xfId="0" applyNumberFormat="1" applyFont="1" applyFill="1" applyBorder="1" applyAlignment="1" applyProtection="1">
      <alignment vertical="top" wrapText="1" readingOrder="1"/>
      <protection locked="0"/>
    </xf>
    <xf numFmtId="0" fontId="8" fillId="0" borderId="1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1" xfId="0" applyNumberFormat="1" applyFont="1" applyFill="1" applyBorder="1" applyAlignment="1" applyProtection="1">
      <alignment horizontal="right" vertical="top" readingOrder="1"/>
    </xf>
    <xf numFmtId="164" fontId="8" fillId="0" borderId="12" xfId="0" applyNumberFormat="1" applyFont="1" applyFill="1" applyBorder="1" applyAlignment="1" applyProtection="1">
      <alignment horizontal="right" vertical="top" readingOrder="1"/>
    </xf>
    <xf numFmtId="0" fontId="8" fillId="0" borderId="7" xfId="0" applyNumberFormat="1" applyFont="1" applyFill="1" applyBorder="1" applyAlignment="1" applyProtection="1">
      <alignment vertical="top" readingOrder="1"/>
      <protection locked="0"/>
    </xf>
    <xf numFmtId="0" fontId="8" fillId="0" borderId="2" xfId="0" applyNumberFormat="1" applyFont="1" applyFill="1" applyBorder="1" applyAlignment="1" applyProtection="1">
      <alignment vertical="top" wrapText="1" readingOrder="1"/>
      <protection locked="0"/>
    </xf>
    <xf numFmtId="0" fontId="8" fillId="0" borderId="2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2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8" xfId="0" applyNumberFormat="1" applyFont="1" applyFill="1" applyBorder="1" applyAlignment="1" applyProtection="1">
      <alignment horizontal="right" vertical="top" readingOrder="1"/>
      <protection locked="0"/>
    </xf>
    <xf numFmtId="0" fontId="8" fillId="4" borderId="11" xfId="0" applyNumberFormat="1" applyFont="1" applyFill="1" applyBorder="1" applyAlignment="1" applyProtection="1">
      <alignment vertical="top" readingOrder="1"/>
      <protection locked="0"/>
    </xf>
    <xf numFmtId="0" fontId="8" fillId="4" borderId="1" xfId="0" applyNumberFormat="1" applyFont="1" applyFill="1" applyBorder="1" applyAlignment="1" applyProtection="1">
      <alignment vertical="top" wrapText="1" readingOrder="1"/>
      <protection locked="0"/>
    </xf>
    <xf numFmtId="0" fontId="8" fillId="4" borderId="1" xfId="0" applyNumberFormat="1" applyFont="1" applyFill="1" applyBorder="1" applyAlignment="1" applyProtection="1">
      <alignment horizontal="left" vertical="top" readingOrder="1"/>
      <protection locked="0"/>
    </xf>
    <xf numFmtId="164" fontId="8" fillId="4" borderId="1" xfId="0" applyNumberFormat="1" applyFont="1" applyFill="1" applyBorder="1" applyAlignment="1" applyProtection="1">
      <alignment horizontal="right" vertical="top" readingOrder="1"/>
      <protection locked="0"/>
    </xf>
    <xf numFmtId="164" fontId="8" fillId="4" borderId="12" xfId="0" applyNumberFormat="1" applyFont="1" applyFill="1" applyBorder="1" applyAlignment="1" applyProtection="1">
      <alignment horizontal="right" vertical="top" readingOrder="1"/>
      <protection locked="0"/>
    </xf>
    <xf numFmtId="164" fontId="8" fillId="4" borderId="1" xfId="0" applyNumberFormat="1" applyFont="1" applyFill="1" applyBorder="1" applyAlignment="1" applyProtection="1">
      <alignment horizontal="right" vertical="top" readingOrder="1"/>
    </xf>
    <xf numFmtId="164" fontId="8" fillId="4" borderId="12" xfId="0" applyNumberFormat="1" applyFont="1" applyFill="1" applyBorder="1" applyAlignment="1" applyProtection="1">
      <alignment horizontal="right" vertical="top" readingOrder="1"/>
    </xf>
    <xf numFmtId="164" fontId="8" fillId="0" borderId="1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12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13" xfId="0" applyNumberFormat="1" applyFont="1" applyFill="1" applyBorder="1" applyAlignment="1" applyProtection="1">
      <alignment vertical="top" readingOrder="1"/>
      <protection locked="0"/>
    </xf>
    <xf numFmtId="0" fontId="8" fillId="0" borderId="14" xfId="0" applyNumberFormat="1" applyFont="1" applyFill="1" applyBorder="1" applyAlignment="1" applyProtection="1">
      <alignment vertical="top" wrapText="1" readingOrder="1"/>
      <protection locked="0"/>
    </xf>
    <xf numFmtId="0" fontId="8" fillId="0" borderId="14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14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15" xfId="0" applyNumberFormat="1" applyFont="1" applyFill="1" applyBorder="1" applyAlignment="1" applyProtection="1">
      <alignment horizontal="right" vertical="top" readingOrder="1"/>
      <protection locked="0"/>
    </xf>
    <xf numFmtId="0" fontId="8" fillId="2" borderId="0" xfId="0" applyNumberFormat="1" applyFont="1" applyFill="1" applyAlignment="1" applyProtection="1">
      <alignment vertical="top" readingOrder="1"/>
      <protection locked="0"/>
    </xf>
    <xf numFmtId="0" fontId="8" fillId="2" borderId="0" xfId="0" applyNumberFormat="1" applyFont="1" applyFill="1" applyAlignment="1" applyProtection="1">
      <alignment horizontal="left" vertical="top" readingOrder="1"/>
      <protection locked="0"/>
    </xf>
    <xf numFmtId="164" fontId="8" fillId="2" borderId="0" xfId="0" applyNumberFormat="1" applyFont="1" applyFill="1" applyAlignment="1" applyProtection="1">
      <alignment horizontal="right" vertical="top" readingOrder="1"/>
      <protection locked="0"/>
    </xf>
    <xf numFmtId="0" fontId="5" fillId="0" borderId="0" xfId="0" applyNumberFormat="1" applyFont="1" applyFill="1" applyAlignment="1" applyProtection="1"/>
    <xf numFmtId="0" fontId="8" fillId="0" borderId="2" xfId="0" applyNumberFormat="1" applyFont="1" applyFill="1" applyBorder="1" applyAlignment="1" applyProtection="1">
      <alignment vertical="top" readingOrder="1"/>
      <protection locked="0"/>
    </xf>
    <xf numFmtId="164" fontId="8" fillId="0" borderId="2" xfId="0" applyNumberFormat="1" applyFont="1" applyFill="1" applyBorder="1" applyAlignment="1" applyProtection="1">
      <alignment horizontal="right" vertical="top" readingOrder="1"/>
    </xf>
    <xf numFmtId="0" fontId="7" fillId="5" borderId="2" xfId="0" applyNumberFormat="1" applyFont="1" applyFill="1" applyBorder="1" applyAlignment="1" applyProtection="1">
      <alignment vertical="top" readingOrder="1"/>
      <protection locked="0"/>
    </xf>
    <xf numFmtId="0" fontId="7" fillId="5" borderId="2" xfId="0" applyNumberFormat="1" applyFont="1" applyFill="1" applyBorder="1" applyAlignment="1" applyProtection="1">
      <alignment horizontal="right" vertical="top" readingOrder="1"/>
      <protection locked="0"/>
    </xf>
    <xf numFmtId="164" fontId="7" fillId="5" borderId="2" xfId="0" applyNumberFormat="1" applyFont="1" applyFill="1" applyBorder="1" applyAlignment="1" applyProtection="1">
      <alignment horizontal="right" vertical="top" readingOrder="1"/>
    </xf>
    <xf numFmtId="0" fontId="6" fillId="0" borderId="2" xfId="0" applyNumberFormat="1" applyFont="1" applyFill="1" applyBorder="1" applyAlignment="1" applyProtection="1">
      <alignment horizontal="center" wrapText="1" readingOrder="1"/>
    </xf>
    <xf numFmtId="0" fontId="10" fillId="2" borderId="0" xfId="1"/>
    <xf numFmtId="0" fontId="10" fillId="2" borderId="16" xfId="1" applyBorder="1"/>
    <xf numFmtId="4" fontId="11" fillId="2" borderId="17" xfId="1" applyNumberFormat="1" applyFont="1" applyBorder="1" applyAlignment="1">
      <alignment horizontal="right" vertical="top" wrapText="1"/>
    </xf>
    <xf numFmtId="0" fontId="11" fillId="2" borderId="18" xfId="1" applyFont="1" applyBorder="1" applyAlignment="1">
      <alignment vertical="center" wrapText="1"/>
    </xf>
    <xf numFmtId="4" fontId="11" fillId="2" borderId="19" xfId="1" applyNumberFormat="1" applyFont="1" applyBorder="1" applyAlignment="1">
      <alignment horizontal="right" vertical="top" wrapText="1"/>
    </xf>
    <xf numFmtId="4" fontId="11" fillId="2" borderId="20" xfId="1" applyNumberFormat="1" applyFont="1" applyBorder="1" applyAlignment="1">
      <alignment horizontal="right" vertical="top" wrapText="1"/>
    </xf>
    <xf numFmtId="0" fontId="11" fillId="2" borderId="21" xfId="1" applyFont="1" applyBorder="1" applyAlignment="1">
      <alignment vertical="center" wrapText="1"/>
    </xf>
    <xf numFmtId="0" fontId="10" fillId="2" borderId="22" xfId="1" applyBorder="1"/>
    <xf numFmtId="4" fontId="11" fillId="6" borderId="19" xfId="1" applyNumberFormat="1" applyFont="1" applyFill="1" applyBorder="1" applyAlignment="1">
      <alignment horizontal="right" vertical="top" wrapText="1"/>
    </xf>
    <xf numFmtId="4" fontId="11" fillId="6" borderId="20" xfId="1" applyNumberFormat="1" applyFont="1" applyFill="1" applyBorder="1" applyAlignment="1">
      <alignment horizontal="right" vertical="top" wrapText="1"/>
    </xf>
    <xf numFmtId="0" fontId="12" fillId="6" borderId="21" xfId="1" applyFont="1" applyFill="1" applyBorder="1" applyAlignment="1">
      <alignment vertical="center" wrapText="1"/>
    </xf>
    <xf numFmtId="0" fontId="13" fillId="2" borderId="21" xfId="1" applyFont="1" applyBorder="1" applyAlignment="1">
      <alignment vertical="center" wrapText="1"/>
    </xf>
    <xf numFmtId="4" fontId="11" fillId="7" borderId="20" xfId="1" applyNumberFormat="1" applyFont="1" applyFill="1" applyBorder="1" applyAlignment="1">
      <alignment horizontal="right" vertical="top" wrapText="1"/>
    </xf>
    <xf numFmtId="0" fontId="12" fillId="2" borderId="21" xfId="1" applyFont="1" applyBorder="1" applyAlignment="1">
      <alignment vertical="center" wrapText="1"/>
    </xf>
    <xf numFmtId="4" fontId="11" fillId="6" borderId="23" xfId="1" applyNumberFormat="1" applyFont="1" applyFill="1" applyBorder="1" applyAlignment="1">
      <alignment horizontal="right" vertical="top" wrapText="1"/>
    </xf>
    <xf numFmtId="0" fontId="12" fillId="8" borderId="20" xfId="1" applyFont="1" applyFill="1" applyBorder="1" applyAlignment="1">
      <alignment horizontal="center" vertical="center" wrapText="1"/>
    </xf>
    <xf numFmtId="0" fontId="15" fillId="2" borderId="0" xfId="2" applyFont="1"/>
    <xf numFmtId="0" fontId="16" fillId="2" borderId="0" xfId="1" applyFont="1" applyAlignment="1">
      <alignment vertical="center" wrapText="1"/>
    </xf>
    <xf numFmtId="0" fontId="17" fillId="2" borderId="0" xfId="2" applyFont="1"/>
    <xf numFmtId="0" fontId="17" fillId="2" borderId="0" xfId="2" applyFont="1" applyAlignment="1">
      <alignment wrapText="1"/>
    </xf>
    <xf numFmtId="0" fontId="18" fillId="2" borderId="0" xfId="1" applyFont="1" applyAlignment="1">
      <alignment horizontal="right"/>
    </xf>
    <xf numFmtId="0" fontId="16" fillId="2" borderId="0" xfId="1" applyFont="1"/>
    <xf numFmtId="0" fontId="0" fillId="2" borderId="0" xfId="0" applyFill="1" applyBorder="1"/>
    <xf numFmtId="0" fontId="6" fillId="0" borderId="2" xfId="0" applyNumberFormat="1" applyFont="1" applyFill="1" applyBorder="1" applyAlignment="1" applyProtection="1">
      <alignment horizontal="center" vertical="center" wrapText="1" readingOrder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 readingOrder="1"/>
    </xf>
    <xf numFmtId="0" fontId="6" fillId="0" borderId="5" xfId="0" applyNumberFormat="1" applyFont="1" applyFill="1" applyBorder="1" applyAlignment="1" applyProtection="1">
      <alignment horizontal="center" vertical="center" wrapText="1" readingOrder="1"/>
    </xf>
    <xf numFmtId="0" fontId="6" fillId="0" borderId="6" xfId="0" applyNumberFormat="1" applyFont="1" applyFill="1" applyBorder="1" applyAlignment="1" applyProtection="1">
      <alignment horizontal="center" vertical="center" wrapText="1" readingOrder="1"/>
    </xf>
    <xf numFmtId="0" fontId="6" fillId="0" borderId="8" xfId="0" applyNumberFormat="1" applyFont="1" applyFill="1" applyBorder="1" applyAlignment="1" applyProtection="1">
      <alignment horizontal="center" vertical="center" wrapText="1" readingOrder="1"/>
    </xf>
    <xf numFmtId="0" fontId="6" fillId="0" borderId="10" xfId="0" applyNumberFormat="1" applyFont="1" applyFill="1" applyBorder="1" applyAlignment="1" applyProtection="1">
      <alignment horizontal="center" vertical="center" wrapText="1" readingOrder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 readingOrder="1"/>
    </xf>
    <xf numFmtId="0" fontId="4" fillId="0" borderId="2" xfId="0" applyNumberFormat="1" applyFont="1" applyFill="1" applyBorder="1" applyAlignment="1" applyProtection="1">
      <alignment horizontal="center" wrapText="1"/>
    </xf>
    <xf numFmtId="0" fontId="6" fillId="0" borderId="4" xfId="0" applyNumberFormat="1" applyFont="1" applyFill="1" applyBorder="1" applyAlignment="1" applyProtection="1">
      <alignment horizontal="center" vertical="center" wrapText="1" readingOrder="1"/>
    </xf>
    <xf numFmtId="0" fontId="6" fillId="0" borderId="7" xfId="0" applyNumberFormat="1" applyFont="1" applyFill="1" applyBorder="1" applyAlignment="1" applyProtection="1">
      <alignment horizontal="center" vertical="center" wrapText="1" readingOrder="1"/>
    </xf>
    <xf numFmtId="0" fontId="6" fillId="0" borderId="9" xfId="0" applyNumberFormat="1" applyFont="1" applyFill="1" applyBorder="1" applyAlignment="1" applyProtection="1">
      <alignment horizontal="center" vertical="center" wrapText="1" readingOrder="1"/>
    </xf>
    <xf numFmtId="0" fontId="16" fillId="2" borderId="0" xfId="1" applyFont="1" applyAlignment="1">
      <alignment horizontal="left" vertical="top" wrapText="1"/>
    </xf>
    <xf numFmtId="0" fontId="12" fillId="8" borderId="20" xfId="1" applyFont="1" applyFill="1" applyBorder="1" applyAlignment="1">
      <alignment horizontal="center" vertical="center" wrapText="1"/>
    </xf>
    <xf numFmtId="0" fontId="12" fillId="2" borderId="0" xfId="2" applyFont="1" applyAlignment="1">
      <alignment horizontal="center" vertical="center" wrapText="1"/>
    </xf>
    <xf numFmtId="0" fontId="15" fillId="2" borderId="0" xfId="2" applyFont="1" applyAlignment="1">
      <alignment horizontal="right"/>
    </xf>
  </cellXfs>
  <cellStyles count="3">
    <cellStyle name="Įprastas" xfId="0" builtinId="0"/>
    <cellStyle name="Įprastas 2" xfId="1" xr:uid="{7A1B43AF-2508-4E07-9C0C-1560FAECC526}"/>
    <cellStyle name="Normal 3" xfId="2" xr:uid="{13300588-863C-43F2-B8E7-3648D5A2FD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216"/>
  <sheetViews>
    <sheetView tabSelected="1" zoomScale="70" zoomScaleNormal="70" workbookViewId="0">
      <selection activeCell="Q7" sqref="Q7:Q9"/>
    </sheetView>
  </sheetViews>
  <sheetFormatPr defaultRowHeight="15" x14ac:dyDescent="0.25"/>
  <cols>
    <col min="2" max="2" width="15.85546875" customWidth="1"/>
    <col min="3" max="3" width="44.42578125" customWidth="1"/>
    <col min="4" max="4" width="15.85546875" customWidth="1"/>
    <col min="5" max="5" width="16" customWidth="1"/>
    <col min="6" max="7" width="21.28515625" customWidth="1"/>
    <col min="8" max="8" width="17.85546875" customWidth="1"/>
    <col min="9" max="9" width="17.5703125" customWidth="1"/>
    <col min="10" max="11" width="21.28515625" customWidth="1"/>
    <col min="12" max="13" width="17.5703125" customWidth="1"/>
    <col min="14" max="14" width="16.28515625" customWidth="1"/>
    <col min="15" max="15" width="21.28515625" customWidth="1"/>
    <col min="16" max="17" width="20.140625" customWidth="1"/>
    <col min="18" max="18" width="50.7109375" customWidth="1"/>
    <col min="19" max="19" width="5.7109375" customWidth="1"/>
    <col min="20" max="20" width="7.7109375" customWidth="1"/>
    <col min="21" max="21" width="6.85546875" customWidth="1"/>
    <col min="22" max="22" width="7.7109375" customWidth="1"/>
    <col min="23" max="23" width="6.85546875" customWidth="1"/>
    <col min="24" max="24" width="5.7109375" customWidth="1"/>
    <col min="25" max="25" width="6.85546875" customWidth="1"/>
  </cols>
  <sheetData>
    <row r="1" spans="2:25" s="1" customFormat="1" ht="15" customHeight="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1" t="s">
        <v>246</v>
      </c>
      <c r="O1" s="81"/>
      <c r="P1" s="81"/>
      <c r="Q1" s="81"/>
      <c r="R1" s="7"/>
      <c r="S1" s="7"/>
      <c r="T1" s="7"/>
      <c r="U1" s="7"/>
      <c r="V1" s="7"/>
      <c r="W1" s="7"/>
      <c r="X1" s="7"/>
      <c r="Y1" s="7"/>
    </row>
    <row r="2" spans="2:25" ht="15.75" x14ac:dyDescent="0.25">
      <c r="G2" s="9"/>
      <c r="H2" s="8" t="s">
        <v>243</v>
      </c>
      <c r="I2" s="9"/>
      <c r="N2" s="81"/>
      <c r="O2" s="81"/>
      <c r="P2" s="81"/>
      <c r="Q2" s="81"/>
    </row>
    <row r="3" spans="2:25" ht="15.75" x14ac:dyDescent="0.25">
      <c r="G3" s="9"/>
      <c r="H3" s="9" t="s">
        <v>244</v>
      </c>
      <c r="I3" s="9"/>
      <c r="N3" s="81"/>
      <c r="O3" s="81"/>
      <c r="P3" s="81"/>
      <c r="Q3" s="81"/>
    </row>
    <row r="4" spans="2:25" ht="15.75" x14ac:dyDescent="0.25">
      <c r="G4" s="9"/>
      <c r="H4" s="8" t="s">
        <v>205</v>
      </c>
      <c r="I4" s="9"/>
      <c r="N4" s="81"/>
      <c r="O4" s="81"/>
      <c r="P4" s="81"/>
      <c r="Q4" s="81"/>
    </row>
    <row r="5" spans="2:25" x14ac:dyDescent="0.25">
      <c r="N5" s="81"/>
      <c r="O5" s="81"/>
      <c r="P5" s="81"/>
      <c r="Q5" s="81"/>
    </row>
    <row r="6" spans="2:25" ht="15.75" thickBot="1" x14ac:dyDescent="0.3"/>
    <row r="7" spans="2:25" ht="31.5" customHeight="1" x14ac:dyDescent="0.25">
      <c r="B7" s="84" t="s">
        <v>197</v>
      </c>
      <c r="C7" s="76" t="s">
        <v>198</v>
      </c>
      <c r="D7" s="76" t="s">
        <v>199</v>
      </c>
      <c r="E7" s="76" t="s">
        <v>2</v>
      </c>
      <c r="F7" s="76" t="s">
        <v>200</v>
      </c>
      <c r="G7" s="80"/>
      <c r="H7" s="80"/>
      <c r="I7" s="80"/>
      <c r="J7" s="76" t="s">
        <v>201</v>
      </c>
      <c r="K7" s="80"/>
      <c r="L7" s="80"/>
      <c r="M7" s="80"/>
      <c r="N7" s="76" t="s">
        <v>204</v>
      </c>
      <c r="O7" s="80"/>
      <c r="P7" s="76" t="s">
        <v>202</v>
      </c>
      <c r="Q7" s="77" t="s">
        <v>203</v>
      </c>
      <c r="R7" s="72"/>
      <c r="S7" s="72"/>
      <c r="T7" s="72"/>
      <c r="U7" s="72"/>
      <c r="V7" s="72"/>
      <c r="W7" s="72"/>
      <c r="X7" s="72"/>
      <c r="Y7" s="72"/>
    </row>
    <row r="8" spans="2:25" ht="23.25" customHeight="1" x14ac:dyDescent="0.25">
      <c r="B8" s="85"/>
      <c r="C8" s="73"/>
      <c r="D8" s="73"/>
      <c r="E8" s="73"/>
      <c r="F8" s="73" t="s">
        <v>3</v>
      </c>
      <c r="G8" s="73" t="s">
        <v>4</v>
      </c>
      <c r="H8" s="74"/>
      <c r="I8" s="73" t="s">
        <v>5</v>
      </c>
      <c r="J8" s="73" t="s">
        <v>3</v>
      </c>
      <c r="K8" s="73" t="s">
        <v>4</v>
      </c>
      <c r="L8" s="74"/>
      <c r="M8" s="73" t="s">
        <v>5</v>
      </c>
      <c r="N8" s="73" t="s">
        <v>6</v>
      </c>
      <c r="O8" s="73" t="s">
        <v>7</v>
      </c>
      <c r="P8" s="73"/>
      <c r="Q8" s="78"/>
      <c r="R8" s="72"/>
      <c r="S8" s="72"/>
      <c r="T8" s="72"/>
      <c r="U8" s="72"/>
      <c r="V8" s="72"/>
      <c r="W8" s="72"/>
      <c r="X8" s="72"/>
      <c r="Y8" s="72"/>
    </row>
    <row r="9" spans="2:25" ht="55.5" customHeight="1" thickBot="1" x14ac:dyDescent="0.3">
      <c r="B9" s="86"/>
      <c r="C9" s="75"/>
      <c r="D9" s="75"/>
      <c r="E9" s="75"/>
      <c r="F9" s="75"/>
      <c r="G9" s="10" t="s">
        <v>3</v>
      </c>
      <c r="H9" s="10" t="s">
        <v>8</v>
      </c>
      <c r="I9" s="75"/>
      <c r="J9" s="75"/>
      <c r="K9" s="10" t="s">
        <v>3</v>
      </c>
      <c r="L9" s="10" t="s">
        <v>8</v>
      </c>
      <c r="M9" s="75"/>
      <c r="N9" s="75"/>
      <c r="O9" s="75"/>
      <c r="P9" s="75"/>
      <c r="Q9" s="79"/>
      <c r="R9" s="72"/>
      <c r="S9" s="72"/>
      <c r="T9" s="6"/>
      <c r="U9" s="6"/>
      <c r="V9" s="6"/>
      <c r="W9" s="6"/>
      <c r="X9" s="6"/>
      <c r="Y9" s="6"/>
    </row>
    <row r="10" spans="2:25" ht="48" thickBot="1" x14ac:dyDescent="0.3">
      <c r="B10" s="11" t="s">
        <v>9</v>
      </c>
      <c r="C10" s="12" t="s">
        <v>10</v>
      </c>
      <c r="D10" s="13"/>
      <c r="E10" s="13"/>
      <c r="F10" s="14">
        <v>11338178.439999999</v>
      </c>
      <c r="G10" s="14">
        <v>11327378.439999999</v>
      </c>
      <c r="H10" s="14">
        <v>1974727.06</v>
      </c>
      <c r="I10" s="14">
        <v>10800</v>
      </c>
      <c r="J10" s="14">
        <v>11196628.85</v>
      </c>
      <c r="K10" s="14">
        <v>11185828.85</v>
      </c>
      <c r="L10" s="14">
        <v>2122774.12</v>
      </c>
      <c r="M10" s="14">
        <v>10800</v>
      </c>
      <c r="N10" s="14">
        <v>-545347.93000000005</v>
      </c>
      <c r="O10" s="14">
        <v>10651280.92</v>
      </c>
      <c r="P10" s="14">
        <v>8499802.7300000004</v>
      </c>
      <c r="Q10" s="15">
        <v>8573282.7300000004</v>
      </c>
      <c r="R10" s="6"/>
      <c r="S10" s="6"/>
      <c r="T10" s="6"/>
      <c r="U10" s="6"/>
      <c r="V10" s="6"/>
      <c r="W10" s="6"/>
      <c r="X10" s="6"/>
      <c r="Y10" s="6"/>
    </row>
    <row r="11" spans="2:25" ht="60" x14ac:dyDescent="0.25">
      <c r="B11" s="16" t="s">
        <v>11</v>
      </c>
      <c r="C11" s="17" t="s">
        <v>12</v>
      </c>
      <c r="D11" s="18"/>
      <c r="E11" s="18"/>
      <c r="F11" s="19">
        <f t="shared" ref="F11:Q11" si="0">F12+F13+F14+F15+F68+F159</f>
        <v>11338178.440000001</v>
      </c>
      <c r="G11" s="19">
        <f t="shared" si="0"/>
        <v>11327378.440000001</v>
      </c>
      <c r="H11" s="19">
        <f t="shared" si="0"/>
        <v>1974727.0600000003</v>
      </c>
      <c r="I11" s="19">
        <f t="shared" si="0"/>
        <v>10800</v>
      </c>
      <c r="J11" s="19">
        <f t="shared" si="0"/>
        <v>11196628.850000001</v>
      </c>
      <c r="K11" s="19">
        <f t="shared" si="0"/>
        <v>11185828.850000001</v>
      </c>
      <c r="L11" s="19">
        <f t="shared" si="0"/>
        <v>2122774.12</v>
      </c>
      <c r="M11" s="19">
        <f t="shared" si="0"/>
        <v>10800</v>
      </c>
      <c r="N11" s="19">
        <f t="shared" si="0"/>
        <v>-545347.92999999993</v>
      </c>
      <c r="O11" s="19">
        <f t="shared" si="0"/>
        <v>10651280.92</v>
      </c>
      <c r="P11" s="19">
        <f t="shared" si="0"/>
        <v>8499802.7300000004</v>
      </c>
      <c r="Q11" s="20">
        <f t="shared" si="0"/>
        <v>8573282.7300000004</v>
      </c>
      <c r="R11" s="6"/>
      <c r="S11" s="6"/>
      <c r="T11" s="6"/>
      <c r="U11" s="6"/>
      <c r="V11" s="6"/>
      <c r="W11" s="6"/>
      <c r="X11" s="6"/>
      <c r="Y11" s="6"/>
    </row>
    <row r="12" spans="2:25" ht="1.5" customHeight="1" thickBot="1" x14ac:dyDescent="0.3">
      <c r="B12" s="21"/>
      <c r="C12" s="22"/>
      <c r="D12" s="23"/>
      <c r="E12" s="23"/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5">
        <v>0</v>
      </c>
      <c r="R12" s="6"/>
      <c r="S12" s="6"/>
      <c r="T12" s="6"/>
      <c r="U12" s="6"/>
      <c r="V12" s="6"/>
      <c r="W12" s="6"/>
      <c r="X12" s="6"/>
      <c r="Y12" s="6"/>
    </row>
    <row r="13" spans="2:25" ht="15.75" hidden="1" thickBot="1" x14ac:dyDescent="0.3">
      <c r="B13" s="21"/>
      <c r="C13" s="22"/>
      <c r="D13" s="23"/>
      <c r="E13" s="23"/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5">
        <v>0</v>
      </c>
      <c r="R13" s="6"/>
      <c r="S13" s="6"/>
      <c r="T13" s="6"/>
      <c r="U13" s="6"/>
      <c r="V13" s="6"/>
      <c r="W13" s="6"/>
      <c r="X13" s="6"/>
      <c r="Y13" s="6"/>
    </row>
    <row r="14" spans="2:25" ht="15.75" hidden="1" thickBot="1" x14ac:dyDescent="0.3">
      <c r="B14" s="21"/>
      <c r="C14" s="22"/>
      <c r="D14" s="23"/>
      <c r="E14" s="23"/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>
        <v>0</v>
      </c>
      <c r="R14" s="6"/>
      <c r="S14" s="6"/>
      <c r="T14" s="6"/>
      <c r="U14" s="6"/>
      <c r="V14" s="6"/>
      <c r="W14" s="6"/>
      <c r="X14" s="6"/>
      <c r="Y14" s="6"/>
    </row>
    <row r="15" spans="2:25" ht="30" x14ac:dyDescent="0.25">
      <c r="B15" s="16" t="s">
        <v>13</v>
      </c>
      <c r="C15" s="17" t="s">
        <v>14</v>
      </c>
      <c r="D15" s="18"/>
      <c r="E15" s="18"/>
      <c r="F15" s="19">
        <f t="shared" ref="F15:Q15" si="1">F16+F17+F18+F19+F20+F23+F24+F25+F26+F27+F28+F29+F64+F67</f>
        <v>8316553.9400000004</v>
      </c>
      <c r="G15" s="19">
        <f t="shared" si="1"/>
        <v>8305753.9400000004</v>
      </c>
      <c r="H15" s="19">
        <f t="shared" si="1"/>
        <v>203677.30000000002</v>
      </c>
      <c r="I15" s="19">
        <f t="shared" si="1"/>
        <v>10800</v>
      </c>
      <c r="J15" s="19">
        <f t="shared" si="1"/>
        <v>8096737.5600000005</v>
      </c>
      <c r="K15" s="19">
        <f t="shared" si="1"/>
        <v>8085937.5600000005</v>
      </c>
      <c r="L15" s="19">
        <f t="shared" si="1"/>
        <v>203743</v>
      </c>
      <c r="M15" s="19">
        <f t="shared" si="1"/>
        <v>10800</v>
      </c>
      <c r="N15" s="19">
        <f t="shared" si="1"/>
        <v>-943221.30999999994</v>
      </c>
      <c r="O15" s="19">
        <f t="shared" si="1"/>
        <v>7153516.25</v>
      </c>
      <c r="P15" s="19">
        <f t="shared" si="1"/>
        <v>5603959.8899999997</v>
      </c>
      <c r="Q15" s="20">
        <f t="shared" si="1"/>
        <v>5631117.8899999997</v>
      </c>
      <c r="R15" s="6"/>
      <c r="S15" s="6"/>
      <c r="T15" s="6"/>
      <c r="U15" s="6"/>
      <c r="V15" s="6"/>
      <c r="W15" s="6"/>
      <c r="X15" s="6"/>
      <c r="Y15" s="6"/>
    </row>
    <row r="16" spans="2:25" x14ac:dyDescent="0.25">
      <c r="B16" s="21"/>
      <c r="C16" s="22"/>
      <c r="D16" s="23"/>
      <c r="E16" s="23"/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5">
        <v>0</v>
      </c>
      <c r="R16" s="6"/>
      <c r="S16" s="6"/>
      <c r="T16" s="6"/>
      <c r="U16" s="6"/>
      <c r="V16" s="6"/>
      <c r="W16" s="6"/>
      <c r="X16" s="6"/>
      <c r="Y16" s="6"/>
    </row>
    <row r="17" spans="2:25" ht="15.75" thickBot="1" x14ac:dyDescent="0.3">
      <c r="B17" s="21"/>
      <c r="C17" s="22"/>
      <c r="D17" s="23"/>
      <c r="E17" s="23"/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5">
        <v>0</v>
      </c>
      <c r="R17" s="6"/>
      <c r="S17" s="6"/>
      <c r="T17" s="6"/>
      <c r="U17" s="6"/>
      <c r="V17" s="6"/>
      <c r="W17" s="6"/>
      <c r="X17" s="6"/>
      <c r="Y17" s="6"/>
    </row>
    <row r="18" spans="2:25" ht="30.75" thickBot="1" x14ac:dyDescent="0.3">
      <c r="B18" s="26" t="s">
        <v>15</v>
      </c>
      <c r="C18" s="27" t="s">
        <v>16</v>
      </c>
      <c r="D18" s="28">
        <v>1</v>
      </c>
      <c r="E18" s="28" t="s">
        <v>17</v>
      </c>
      <c r="F18" s="29">
        <v>2636800.2400000002</v>
      </c>
      <c r="G18" s="29">
        <v>2632900.2400000002</v>
      </c>
      <c r="H18" s="29">
        <v>50280</v>
      </c>
      <c r="I18" s="29">
        <v>3900</v>
      </c>
      <c r="J18" s="29">
        <v>2636720.2400000002</v>
      </c>
      <c r="K18" s="29">
        <v>2632820.2400000002</v>
      </c>
      <c r="L18" s="29">
        <v>50200</v>
      </c>
      <c r="M18" s="29">
        <v>3900</v>
      </c>
      <c r="N18" s="29">
        <v>-308920.24</v>
      </c>
      <c r="O18" s="29">
        <v>2327800</v>
      </c>
      <c r="P18" s="29">
        <v>2637837</v>
      </c>
      <c r="Q18" s="30">
        <v>2639847</v>
      </c>
      <c r="R18" s="6"/>
      <c r="S18" s="6"/>
      <c r="T18" s="6"/>
      <c r="U18" s="6"/>
      <c r="V18" s="6"/>
      <c r="W18" s="6"/>
      <c r="X18" s="6"/>
      <c r="Y18" s="6"/>
    </row>
    <row r="19" spans="2:25" ht="30.75" thickBot="1" x14ac:dyDescent="0.3">
      <c r="B19" s="26" t="s">
        <v>18</v>
      </c>
      <c r="C19" s="27" t="s">
        <v>19</v>
      </c>
      <c r="D19" s="28">
        <v>1</v>
      </c>
      <c r="E19" s="28" t="s">
        <v>17</v>
      </c>
      <c r="F19" s="29">
        <v>2780700.48</v>
      </c>
      <c r="G19" s="29">
        <v>2777800.48</v>
      </c>
      <c r="H19" s="29">
        <v>30100.080000000002</v>
      </c>
      <c r="I19" s="29">
        <v>2900</v>
      </c>
      <c r="J19" s="29">
        <v>2780700.4</v>
      </c>
      <c r="K19" s="29">
        <v>2777800.4</v>
      </c>
      <c r="L19" s="29">
        <v>30100</v>
      </c>
      <c r="M19" s="29">
        <v>2900</v>
      </c>
      <c r="N19" s="29">
        <v>-166300.4</v>
      </c>
      <c r="O19" s="29">
        <v>2614400</v>
      </c>
      <c r="P19" s="29">
        <v>35941</v>
      </c>
      <c r="Q19" s="30">
        <v>36645</v>
      </c>
      <c r="R19" s="6"/>
      <c r="S19" s="6"/>
      <c r="T19" s="6"/>
      <c r="U19" s="6"/>
      <c r="V19" s="6"/>
      <c r="W19" s="6"/>
      <c r="X19" s="6"/>
      <c r="Y19" s="6"/>
    </row>
    <row r="20" spans="2:25" ht="30" x14ac:dyDescent="0.25">
      <c r="B20" s="26" t="s">
        <v>20</v>
      </c>
      <c r="C20" s="27" t="s">
        <v>21</v>
      </c>
      <c r="D20" s="28">
        <v>1</v>
      </c>
      <c r="E20" s="28"/>
      <c r="F20" s="31">
        <f t="shared" ref="F20:Q20" si="2">SUM(F21:F22)</f>
        <v>1317900</v>
      </c>
      <c r="G20" s="31">
        <f t="shared" si="2"/>
        <v>1315900</v>
      </c>
      <c r="H20" s="31">
        <f t="shared" si="2"/>
        <v>59100</v>
      </c>
      <c r="I20" s="31">
        <f t="shared" si="2"/>
        <v>2000</v>
      </c>
      <c r="J20" s="31">
        <f t="shared" si="2"/>
        <v>1139214.92</v>
      </c>
      <c r="K20" s="31">
        <f t="shared" si="2"/>
        <v>1137214.92</v>
      </c>
      <c r="L20" s="31">
        <f t="shared" si="2"/>
        <v>59100</v>
      </c>
      <c r="M20" s="31">
        <f t="shared" si="2"/>
        <v>2000</v>
      </c>
      <c r="N20" s="31">
        <f t="shared" si="2"/>
        <v>-98200</v>
      </c>
      <c r="O20" s="31">
        <f t="shared" si="2"/>
        <v>1041014.92</v>
      </c>
      <c r="P20" s="31">
        <f t="shared" si="2"/>
        <v>1320777</v>
      </c>
      <c r="Q20" s="32">
        <f t="shared" si="2"/>
        <v>1324699</v>
      </c>
      <c r="R20" s="6"/>
      <c r="S20" s="6"/>
      <c r="T20" s="6"/>
      <c r="U20" s="6"/>
      <c r="V20" s="6"/>
      <c r="W20" s="6"/>
      <c r="X20" s="6"/>
      <c r="Y20" s="6"/>
    </row>
    <row r="21" spans="2:25" x14ac:dyDescent="0.25">
      <c r="B21" s="21"/>
      <c r="C21" s="22"/>
      <c r="D21" s="23"/>
      <c r="E21" s="23" t="s">
        <v>22</v>
      </c>
      <c r="F21" s="24">
        <v>0</v>
      </c>
      <c r="G21" s="24">
        <v>0</v>
      </c>
      <c r="H21" s="24">
        <v>0</v>
      </c>
      <c r="I21" s="24">
        <v>0</v>
      </c>
      <c r="J21" s="24">
        <v>31582.92</v>
      </c>
      <c r="K21" s="24">
        <v>31582.92</v>
      </c>
      <c r="L21" s="24">
        <v>0</v>
      </c>
      <c r="M21" s="24">
        <v>0</v>
      </c>
      <c r="N21" s="24">
        <v>0</v>
      </c>
      <c r="O21" s="24">
        <v>31582.92</v>
      </c>
      <c r="P21" s="24">
        <v>0</v>
      </c>
      <c r="Q21" s="25">
        <v>0</v>
      </c>
      <c r="R21" s="6"/>
      <c r="S21" s="6"/>
      <c r="T21" s="6"/>
      <c r="U21" s="6"/>
      <c r="V21" s="6"/>
      <c r="W21" s="6"/>
      <c r="X21" s="6"/>
      <c r="Y21" s="6"/>
    </row>
    <row r="22" spans="2:25" ht="15.75" thickBot="1" x14ac:dyDescent="0.3">
      <c r="B22" s="21"/>
      <c r="C22" s="22"/>
      <c r="D22" s="23"/>
      <c r="E22" s="23" t="s">
        <v>23</v>
      </c>
      <c r="F22" s="24">
        <v>1317900</v>
      </c>
      <c r="G22" s="24">
        <v>1315900</v>
      </c>
      <c r="H22" s="24">
        <v>59100</v>
      </c>
      <c r="I22" s="24">
        <v>2000</v>
      </c>
      <c r="J22" s="24">
        <v>1107632</v>
      </c>
      <c r="K22" s="24">
        <v>1105632</v>
      </c>
      <c r="L22" s="24">
        <v>59100</v>
      </c>
      <c r="M22" s="24">
        <v>2000</v>
      </c>
      <c r="N22" s="24">
        <v>-98200</v>
      </c>
      <c r="O22" s="24">
        <v>1009432</v>
      </c>
      <c r="P22" s="24">
        <v>1320777</v>
      </c>
      <c r="Q22" s="25">
        <v>1324699</v>
      </c>
      <c r="R22" s="6"/>
      <c r="S22" s="6"/>
      <c r="T22" s="6"/>
      <c r="U22" s="6"/>
      <c r="V22" s="6"/>
      <c r="W22" s="6"/>
      <c r="X22" s="6"/>
      <c r="Y22" s="6"/>
    </row>
    <row r="23" spans="2:25" ht="30.75" thickBot="1" x14ac:dyDescent="0.3">
      <c r="B23" s="26" t="s">
        <v>24</v>
      </c>
      <c r="C23" s="27" t="s">
        <v>25</v>
      </c>
      <c r="D23" s="28">
        <v>1</v>
      </c>
      <c r="E23" s="28" t="s">
        <v>23</v>
      </c>
      <c r="F23" s="29">
        <v>1057748</v>
      </c>
      <c r="G23" s="29">
        <v>1055748</v>
      </c>
      <c r="H23" s="29">
        <v>60960</v>
      </c>
      <c r="I23" s="29">
        <v>2000</v>
      </c>
      <c r="J23" s="29">
        <v>1020202</v>
      </c>
      <c r="K23" s="29">
        <v>1018202</v>
      </c>
      <c r="L23" s="29">
        <v>60960</v>
      </c>
      <c r="M23" s="29">
        <v>2000</v>
      </c>
      <c r="N23" s="29">
        <v>-339893.33</v>
      </c>
      <c r="O23" s="29">
        <v>680308.67</v>
      </c>
      <c r="P23" s="29">
        <v>1069899</v>
      </c>
      <c r="Q23" s="30">
        <v>1072521</v>
      </c>
      <c r="R23" s="6"/>
      <c r="S23" s="6"/>
      <c r="T23" s="6"/>
      <c r="U23" s="6"/>
      <c r="V23" s="6"/>
      <c r="W23" s="6"/>
      <c r="X23" s="6"/>
      <c r="Y23" s="6"/>
    </row>
    <row r="24" spans="2:25" ht="45.75" thickBot="1" x14ac:dyDescent="0.3">
      <c r="B24" s="26" t="s">
        <v>26</v>
      </c>
      <c r="C24" s="27" t="s">
        <v>27</v>
      </c>
      <c r="D24" s="28">
        <v>1</v>
      </c>
      <c r="E24" s="28" t="s">
        <v>28</v>
      </c>
      <c r="F24" s="29">
        <v>300</v>
      </c>
      <c r="G24" s="29">
        <v>300</v>
      </c>
      <c r="H24" s="29">
        <v>0</v>
      </c>
      <c r="I24" s="29">
        <v>0</v>
      </c>
      <c r="J24" s="29">
        <v>300</v>
      </c>
      <c r="K24" s="29">
        <v>300</v>
      </c>
      <c r="L24" s="29">
        <v>0</v>
      </c>
      <c r="M24" s="29">
        <v>0</v>
      </c>
      <c r="N24" s="29">
        <v>0</v>
      </c>
      <c r="O24" s="29">
        <v>300</v>
      </c>
      <c r="P24" s="29">
        <v>300</v>
      </c>
      <c r="Q24" s="30">
        <v>300</v>
      </c>
      <c r="R24" s="6"/>
      <c r="S24" s="6"/>
      <c r="T24" s="6"/>
      <c r="U24" s="6"/>
      <c r="V24" s="6"/>
      <c r="W24" s="6"/>
      <c r="X24" s="6"/>
      <c r="Y24" s="6"/>
    </row>
    <row r="25" spans="2:25" ht="45.75" thickBot="1" x14ac:dyDescent="0.3">
      <c r="B25" s="26" t="s">
        <v>29</v>
      </c>
      <c r="C25" s="27" t="s">
        <v>30</v>
      </c>
      <c r="D25" s="28">
        <v>1</v>
      </c>
      <c r="E25" s="28" t="s">
        <v>23</v>
      </c>
      <c r="F25" s="29">
        <v>50000</v>
      </c>
      <c r="G25" s="29">
        <v>50000</v>
      </c>
      <c r="H25" s="29">
        <v>0</v>
      </c>
      <c r="I25" s="29">
        <v>0</v>
      </c>
      <c r="J25" s="29">
        <v>50000</v>
      </c>
      <c r="K25" s="29">
        <v>50000</v>
      </c>
      <c r="L25" s="29">
        <v>0</v>
      </c>
      <c r="M25" s="29">
        <v>0</v>
      </c>
      <c r="N25" s="29">
        <v>3620.66</v>
      </c>
      <c r="O25" s="29">
        <v>53620.66</v>
      </c>
      <c r="P25" s="29">
        <v>55000</v>
      </c>
      <c r="Q25" s="30">
        <v>60000</v>
      </c>
      <c r="R25" s="6"/>
      <c r="S25" s="6"/>
      <c r="T25" s="6"/>
      <c r="U25" s="6"/>
      <c r="V25" s="6"/>
      <c r="W25" s="6"/>
      <c r="X25" s="6"/>
      <c r="Y25" s="6"/>
    </row>
    <row r="26" spans="2:25" ht="30.75" thickBot="1" x14ac:dyDescent="0.3">
      <c r="B26" s="26" t="s">
        <v>31</v>
      </c>
      <c r="C26" s="27" t="s">
        <v>32</v>
      </c>
      <c r="D26" s="28"/>
      <c r="E26" s="28"/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  <c r="R26" s="6"/>
      <c r="S26" s="6"/>
      <c r="T26" s="6"/>
      <c r="U26" s="6"/>
      <c r="V26" s="6"/>
      <c r="W26" s="6"/>
      <c r="X26" s="6"/>
      <c r="Y26" s="6"/>
    </row>
    <row r="27" spans="2:25" ht="30.75" thickBot="1" x14ac:dyDescent="0.3">
      <c r="B27" s="26" t="s">
        <v>33</v>
      </c>
      <c r="C27" s="27" t="s">
        <v>34</v>
      </c>
      <c r="D27" s="28">
        <v>1</v>
      </c>
      <c r="E27" s="28" t="s">
        <v>28</v>
      </c>
      <c r="F27" s="29">
        <v>123500</v>
      </c>
      <c r="G27" s="29">
        <v>123500</v>
      </c>
      <c r="H27" s="29">
        <v>0</v>
      </c>
      <c r="I27" s="29">
        <v>0</v>
      </c>
      <c r="J27" s="29">
        <v>123500</v>
      </c>
      <c r="K27" s="29">
        <v>123500</v>
      </c>
      <c r="L27" s="29">
        <v>0</v>
      </c>
      <c r="M27" s="29">
        <v>0</v>
      </c>
      <c r="N27" s="29">
        <v>-20600</v>
      </c>
      <c r="O27" s="29">
        <v>102900</v>
      </c>
      <c r="P27" s="29">
        <v>123500</v>
      </c>
      <c r="Q27" s="30">
        <v>123500</v>
      </c>
      <c r="R27" s="6"/>
      <c r="S27" s="6"/>
      <c r="T27" s="6"/>
      <c r="U27" s="6"/>
      <c r="V27" s="6"/>
      <c r="W27" s="6"/>
      <c r="X27" s="6"/>
      <c r="Y27" s="6"/>
    </row>
    <row r="28" spans="2:25" ht="30.75" thickBot="1" x14ac:dyDescent="0.3">
      <c r="B28" s="26" t="s">
        <v>35</v>
      </c>
      <c r="C28" s="27" t="s">
        <v>36</v>
      </c>
      <c r="D28" s="28">
        <v>1</v>
      </c>
      <c r="E28" s="28" t="s">
        <v>23</v>
      </c>
      <c r="F28" s="29">
        <v>45000</v>
      </c>
      <c r="G28" s="29">
        <v>45000</v>
      </c>
      <c r="H28" s="29">
        <v>0</v>
      </c>
      <c r="I28" s="29">
        <v>0</v>
      </c>
      <c r="J28" s="29">
        <v>45000</v>
      </c>
      <c r="K28" s="29">
        <v>45000</v>
      </c>
      <c r="L28" s="29">
        <v>0</v>
      </c>
      <c r="M28" s="29">
        <v>0</v>
      </c>
      <c r="N28" s="29">
        <v>300</v>
      </c>
      <c r="O28" s="29">
        <v>45300</v>
      </c>
      <c r="P28" s="29">
        <v>52000</v>
      </c>
      <c r="Q28" s="30">
        <v>60000</v>
      </c>
      <c r="R28" s="6"/>
      <c r="S28" s="6"/>
      <c r="T28" s="6"/>
      <c r="U28" s="6"/>
      <c r="V28" s="6"/>
      <c r="W28" s="6"/>
      <c r="X28" s="6"/>
      <c r="Y28" s="6"/>
    </row>
    <row r="29" spans="2:25" ht="30.75" thickBot="1" x14ac:dyDescent="0.3">
      <c r="B29" s="26" t="s">
        <v>37</v>
      </c>
      <c r="C29" s="27" t="s">
        <v>38</v>
      </c>
      <c r="D29" s="28"/>
      <c r="E29" s="28"/>
      <c r="F29" s="31">
        <f t="shared" ref="F29:Q29" si="3">F30+F33+F36+F39+F42+F45+F48+F51+F54+F57+F58+F61</f>
        <v>242605.21999999997</v>
      </c>
      <c r="G29" s="31">
        <f t="shared" si="3"/>
        <v>242605.21999999997</v>
      </c>
      <c r="H29" s="31">
        <f t="shared" si="3"/>
        <v>3237.22</v>
      </c>
      <c r="I29" s="31">
        <f t="shared" si="3"/>
        <v>0</v>
      </c>
      <c r="J29" s="31">
        <f t="shared" si="3"/>
        <v>239100</v>
      </c>
      <c r="K29" s="31">
        <f t="shared" si="3"/>
        <v>239100</v>
      </c>
      <c r="L29" s="31">
        <f t="shared" si="3"/>
        <v>3383</v>
      </c>
      <c r="M29" s="31">
        <f t="shared" si="3"/>
        <v>0</v>
      </c>
      <c r="N29" s="31">
        <f t="shared" si="3"/>
        <v>-33348</v>
      </c>
      <c r="O29" s="31">
        <f t="shared" si="3"/>
        <v>205752</v>
      </c>
      <c r="P29" s="31">
        <f t="shared" si="3"/>
        <v>246705.89</v>
      </c>
      <c r="Q29" s="32">
        <f t="shared" si="3"/>
        <v>251605.89</v>
      </c>
      <c r="R29" s="6"/>
      <c r="S29" s="6"/>
      <c r="T29" s="6"/>
      <c r="U29" s="6"/>
      <c r="V29" s="6"/>
      <c r="W29" s="6"/>
      <c r="X29" s="6"/>
      <c r="Y29" s="6"/>
    </row>
    <row r="30" spans="2:25" ht="30" x14ac:dyDescent="0.25">
      <c r="B30" s="16" t="s">
        <v>39</v>
      </c>
      <c r="C30" s="17" t="s">
        <v>40</v>
      </c>
      <c r="D30" s="18">
        <v>23</v>
      </c>
      <c r="E30" s="18"/>
      <c r="F30" s="19">
        <f t="shared" ref="F30:Q30" si="4">SUM(F31:F32)</f>
        <v>11900</v>
      </c>
      <c r="G30" s="19">
        <f t="shared" si="4"/>
        <v>11900</v>
      </c>
      <c r="H30" s="19">
        <f t="shared" si="4"/>
        <v>0</v>
      </c>
      <c r="I30" s="19">
        <f t="shared" si="4"/>
        <v>0</v>
      </c>
      <c r="J30" s="19">
        <f t="shared" si="4"/>
        <v>13480</v>
      </c>
      <c r="K30" s="19">
        <f t="shared" si="4"/>
        <v>13480</v>
      </c>
      <c r="L30" s="19">
        <f t="shared" si="4"/>
        <v>0</v>
      </c>
      <c r="M30" s="19">
        <f t="shared" si="4"/>
        <v>0</v>
      </c>
      <c r="N30" s="19">
        <f t="shared" si="4"/>
        <v>-2600</v>
      </c>
      <c r="O30" s="19">
        <f t="shared" si="4"/>
        <v>10880</v>
      </c>
      <c r="P30" s="19">
        <f t="shared" si="4"/>
        <v>11900</v>
      </c>
      <c r="Q30" s="20">
        <f t="shared" si="4"/>
        <v>11900</v>
      </c>
      <c r="R30" s="6"/>
      <c r="S30" s="6"/>
      <c r="T30" s="6"/>
      <c r="U30" s="6"/>
      <c r="V30" s="6"/>
      <c r="W30" s="6"/>
      <c r="X30" s="6"/>
      <c r="Y30" s="6"/>
    </row>
    <row r="31" spans="2:25" x14ac:dyDescent="0.25">
      <c r="B31" s="21"/>
      <c r="C31" s="22"/>
      <c r="D31" s="23"/>
      <c r="E31" s="23" t="s">
        <v>28</v>
      </c>
      <c r="F31" s="24">
        <v>10700</v>
      </c>
      <c r="G31" s="24">
        <v>10700</v>
      </c>
      <c r="H31" s="24">
        <v>0</v>
      </c>
      <c r="I31" s="24">
        <v>0</v>
      </c>
      <c r="J31" s="24">
        <v>12380</v>
      </c>
      <c r="K31" s="24">
        <v>12380</v>
      </c>
      <c r="L31" s="24">
        <v>0</v>
      </c>
      <c r="M31" s="24">
        <v>0</v>
      </c>
      <c r="N31" s="24">
        <v>-2540</v>
      </c>
      <c r="O31" s="24">
        <v>9840</v>
      </c>
      <c r="P31" s="24">
        <v>10700</v>
      </c>
      <c r="Q31" s="25">
        <v>10700</v>
      </c>
      <c r="R31" s="6"/>
      <c r="S31" s="6"/>
      <c r="T31" s="6"/>
      <c r="U31" s="6"/>
      <c r="V31" s="6"/>
      <c r="W31" s="6"/>
      <c r="X31" s="6"/>
      <c r="Y31" s="6"/>
    </row>
    <row r="32" spans="2:25" ht="15.75" thickBot="1" x14ac:dyDescent="0.3">
      <c r="B32" s="21"/>
      <c r="C32" s="22"/>
      <c r="D32" s="23"/>
      <c r="E32" s="23" t="s">
        <v>23</v>
      </c>
      <c r="F32" s="24">
        <v>1200</v>
      </c>
      <c r="G32" s="24">
        <v>1200</v>
      </c>
      <c r="H32" s="24">
        <v>0</v>
      </c>
      <c r="I32" s="24">
        <v>0</v>
      </c>
      <c r="J32" s="24">
        <v>1100</v>
      </c>
      <c r="K32" s="24">
        <v>1100</v>
      </c>
      <c r="L32" s="24">
        <v>0</v>
      </c>
      <c r="M32" s="24">
        <v>0</v>
      </c>
      <c r="N32" s="24">
        <v>-60</v>
      </c>
      <c r="O32" s="24">
        <v>1040</v>
      </c>
      <c r="P32" s="24">
        <v>1200</v>
      </c>
      <c r="Q32" s="25">
        <v>1200</v>
      </c>
      <c r="R32" s="6"/>
      <c r="S32" s="6"/>
      <c r="T32" s="6"/>
      <c r="U32" s="6"/>
      <c r="V32" s="6"/>
      <c r="W32" s="6"/>
      <c r="X32" s="6"/>
      <c r="Y32" s="6"/>
    </row>
    <row r="33" spans="2:25" ht="30" x14ac:dyDescent="0.25">
      <c r="B33" s="16" t="s">
        <v>41</v>
      </c>
      <c r="C33" s="17" t="s">
        <v>42</v>
      </c>
      <c r="D33" s="18">
        <v>18</v>
      </c>
      <c r="E33" s="18"/>
      <c r="F33" s="19">
        <f t="shared" ref="F33:Q33" si="5">SUM(F34:F35)</f>
        <v>19100</v>
      </c>
      <c r="G33" s="19">
        <f t="shared" si="5"/>
        <v>19100</v>
      </c>
      <c r="H33" s="19">
        <f t="shared" si="5"/>
        <v>0</v>
      </c>
      <c r="I33" s="19">
        <f t="shared" si="5"/>
        <v>0</v>
      </c>
      <c r="J33" s="19">
        <f t="shared" si="5"/>
        <v>13620</v>
      </c>
      <c r="K33" s="19">
        <f t="shared" si="5"/>
        <v>13620</v>
      </c>
      <c r="L33" s="19">
        <f t="shared" si="5"/>
        <v>0</v>
      </c>
      <c r="M33" s="19">
        <f t="shared" si="5"/>
        <v>0</v>
      </c>
      <c r="N33" s="19">
        <f t="shared" si="5"/>
        <v>-3220</v>
      </c>
      <c r="O33" s="19">
        <f t="shared" si="5"/>
        <v>10400</v>
      </c>
      <c r="P33" s="19">
        <f t="shared" si="5"/>
        <v>19200</v>
      </c>
      <c r="Q33" s="20">
        <f t="shared" si="5"/>
        <v>19100</v>
      </c>
      <c r="R33" s="6"/>
      <c r="S33" s="6"/>
      <c r="T33" s="6"/>
      <c r="U33" s="6"/>
      <c r="V33" s="6"/>
      <c r="W33" s="6"/>
      <c r="X33" s="6"/>
      <c r="Y33" s="6"/>
    </row>
    <row r="34" spans="2:25" x14ac:dyDescent="0.25">
      <c r="B34" s="21"/>
      <c r="C34" s="22"/>
      <c r="D34" s="23"/>
      <c r="E34" s="23" t="s">
        <v>28</v>
      </c>
      <c r="F34" s="24">
        <v>16000</v>
      </c>
      <c r="G34" s="24">
        <v>16000</v>
      </c>
      <c r="H34" s="24">
        <v>0</v>
      </c>
      <c r="I34" s="24">
        <v>0</v>
      </c>
      <c r="J34" s="24">
        <v>11020</v>
      </c>
      <c r="K34" s="24">
        <v>11020</v>
      </c>
      <c r="L34" s="24">
        <v>0</v>
      </c>
      <c r="M34" s="24">
        <v>0</v>
      </c>
      <c r="N34" s="24">
        <v>-3220</v>
      </c>
      <c r="O34" s="24">
        <v>7800</v>
      </c>
      <c r="P34" s="24">
        <v>16000</v>
      </c>
      <c r="Q34" s="25">
        <v>16000</v>
      </c>
      <c r="R34" s="6"/>
      <c r="S34" s="6"/>
      <c r="T34" s="6"/>
      <c r="U34" s="6"/>
      <c r="V34" s="6"/>
      <c r="W34" s="6"/>
      <c r="X34" s="6"/>
      <c r="Y34" s="6"/>
    </row>
    <row r="35" spans="2:25" ht="15.75" thickBot="1" x14ac:dyDescent="0.3">
      <c r="B35" s="21"/>
      <c r="C35" s="22"/>
      <c r="D35" s="23"/>
      <c r="E35" s="23" t="s">
        <v>23</v>
      </c>
      <c r="F35" s="24">
        <v>3100</v>
      </c>
      <c r="G35" s="24">
        <v>3100</v>
      </c>
      <c r="H35" s="24">
        <v>0</v>
      </c>
      <c r="I35" s="24">
        <v>0</v>
      </c>
      <c r="J35" s="24">
        <v>2600</v>
      </c>
      <c r="K35" s="24">
        <v>2600</v>
      </c>
      <c r="L35" s="24">
        <v>0</v>
      </c>
      <c r="M35" s="24">
        <v>0</v>
      </c>
      <c r="N35" s="24">
        <v>0</v>
      </c>
      <c r="O35" s="24">
        <v>2600</v>
      </c>
      <c r="P35" s="24">
        <v>3200</v>
      </c>
      <c r="Q35" s="25">
        <v>3100</v>
      </c>
      <c r="R35" s="6"/>
      <c r="S35" s="6"/>
      <c r="T35" s="6"/>
      <c r="U35" s="6"/>
      <c r="V35" s="6"/>
      <c r="W35" s="6"/>
      <c r="X35" s="6"/>
      <c r="Y35" s="6"/>
    </row>
    <row r="36" spans="2:25" ht="30" x14ac:dyDescent="0.25">
      <c r="B36" s="16" t="s">
        <v>43</v>
      </c>
      <c r="C36" s="17" t="s">
        <v>44</v>
      </c>
      <c r="D36" s="18">
        <v>22</v>
      </c>
      <c r="E36" s="18"/>
      <c r="F36" s="19">
        <f t="shared" ref="F36:Q36" si="6">SUM(F37:F38)</f>
        <v>73700</v>
      </c>
      <c r="G36" s="19">
        <f t="shared" si="6"/>
        <v>73700</v>
      </c>
      <c r="H36" s="19">
        <f t="shared" si="6"/>
        <v>0</v>
      </c>
      <c r="I36" s="19">
        <f t="shared" si="6"/>
        <v>0</v>
      </c>
      <c r="J36" s="19">
        <f t="shared" si="6"/>
        <v>69910</v>
      </c>
      <c r="K36" s="19">
        <f t="shared" si="6"/>
        <v>69910</v>
      </c>
      <c r="L36" s="19">
        <f t="shared" si="6"/>
        <v>0</v>
      </c>
      <c r="M36" s="19">
        <f t="shared" si="6"/>
        <v>0</v>
      </c>
      <c r="N36" s="19">
        <f t="shared" si="6"/>
        <v>-8551</v>
      </c>
      <c r="O36" s="19">
        <f t="shared" si="6"/>
        <v>61359</v>
      </c>
      <c r="P36" s="19">
        <f t="shared" si="6"/>
        <v>77000</v>
      </c>
      <c r="Q36" s="20">
        <f t="shared" si="6"/>
        <v>80500</v>
      </c>
      <c r="R36" s="6"/>
      <c r="S36" s="6"/>
      <c r="T36" s="6"/>
      <c r="U36" s="6"/>
      <c r="V36" s="6"/>
      <c r="W36" s="6"/>
      <c r="X36" s="6"/>
      <c r="Y36" s="6"/>
    </row>
    <row r="37" spans="2:25" x14ac:dyDescent="0.25">
      <c r="B37" s="21"/>
      <c r="C37" s="22"/>
      <c r="D37" s="23"/>
      <c r="E37" s="23" t="s">
        <v>28</v>
      </c>
      <c r="F37" s="24">
        <v>58700</v>
      </c>
      <c r="G37" s="24">
        <v>58700</v>
      </c>
      <c r="H37" s="24">
        <v>0</v>
      </c>
      <c r="I37" s="24">
        <v>0</v>
      </c>
      <c r="J37" s="24">
        <v>54910</v>
      </c>
      <c r="K37" s="24">
        <v>54910</v>
      </c>
      <c r="L37" s="24">
        <v>0</v>
      </c>
      <c r="M37" s="24">
        <v>0</v>
      </c>
      <c r="N37" s="24">
        <v>-7651</v>
      </c>
      <c r="O37" s="24">
        <v>47259</v>
      </c>
      <c r="P37" s="24">
        <v>61000</v>
      </c>
      <c r="Q37" s="25">
        <v>63500</v>
      </c>
      <c r="R37" s="6"/>
      <c r="S37" s="6"/>
      <c r="T37" s="6"/>
      <c r="U37" s="6"/>
      <c r="V37" s="6"/>
      <c r="W37" s="6"/>
      <c r="X37" s="6"/>
      <c r="Y37" s="6"/>
    </row>
    <row r="38" spans="2:25" ht="15.75" thickBot="1" x14ac:dyDescent="0.3">
      <c r="B38" s="21"/>
      <c r="C38" s="22"/>
      <c r="D38" s="23"/>
      <c r="E38" s="23" t="s">
        <v>23</v>
      </c>
      <c r="F38" s="24">
        <v>15000</v>
      </c>
      <c r="G38" s="24">
        <v>15000</v>
      </c>
      <c r="H38" s="24">
        <v>0</v>
      </c>
      <c r="I38" s="24">
        <v>0</v>
      </c>
      <c r="J38" s="24">
        <v>15000</v>
      </c>
      <c r="K38" s="24">
        <v>15000</v>
      </c>
      <c r="L38" s="24">
        <v>0</v>
      </c>
      <c r="M38" s="24">
        <v>0</v>
      </c>
      <c r="N38" s="24">
        <v>-900</v>
      </c>
      <c r="O38" s="24">
        <v>14100</v>
      </c>
      <c r="P38" s="24">
        <v>16000</v>
      </c>
      <c r="Q38" s="25">
        <v>17000</v>
      </c>
      <c r="R38" s="6"/>
      <c r="S38" s="6"/>
      <c r="T38" s="6"/>
      <c r="U38" s="6"/>
      <c r="V38" s="6"/>
      <c r="W38" s="6"/>
      <c r="X38" s="6"/>
      <c r="Y38" s="6"/>
    </row>
    <row r="39" spans="2:25" ht="30" x14ac:dyDescent="0.25">
      <c r="B39" s="16" t="s">
        <v>45</v>
      </c>
      <c r="C39" s="17" t="s">
        <v>46</v>
      </c>
      <c r="D39" s="18">
        <v>17</v>
      </c>
      <c r="E39" s="18"/>
      <c r="F39" s="19">
        <f t="shared" ref="F39:Q39" si="7">SUM(F40:F41)</f>
        <v>31199.919999999998</v>
      </c>
      <c r="G39" s="19">
        <f t="shared" si="7"/>
        <v>31199.919999999998</v>
      </c>
      <c r="H39" s="19">
        <f t="shared" si="7"/>
        <v>788.28</v>
      </c>
      <c r="I39" s="19">
        <f t="shared" si="7"/>
        <v>0</v>
      </c>
      <c r="J39" s="19">
        <f t="shared" si="7"/>
        <v>36100</v>
      </c>
      <c r="K39" s="19">
        <f t="shared" si="7"/>
        <v>36100</v>
      </c>
      <c r="L39" s="19">
        <f t="shared" si="7"/>
        <v>972.04</v>
      </c>
      <c r="M39" s="19">
        <f t="shared" si="7"/>
        <v>0</v>
      </c>
      <c r="N39" s="19">
        <f t="shared" si="7"/>
        <v>-4470</v>
      </c>
      <c r="O39" s="19">
        <f t="shared" si="7"/>
        <v>31630</v>
      </c>
      <c r="P39" s="19">
        <f t="shared" si="7"/>
        <v>31200</v>
      </c>
      <c r="Q39" s="20">
        <f t="shared" si="7"/>
        <v>31200</v>
      </c>
      <c r="R39" s="6"/>
      <c r="S39" s="6"/>
      <c r="T39" s="6"/>
      <c r="U39" s="6"/>
      <c r="V39" s="6"/>
      <c r="W39" s="6"/>
      <c r="X39" s="6"/>
      <c r="Y39" s="6"/>
    </row>
    <row r="40" spans="2:25" x14ac:dyDescent="0.25">
      <c r="B40" s="21"/>
      <c r="C40" s="22"/>
      <c r="D40" s="23"/>
      <c r="E40" s="23" t="s">
        <v>28</v>
      </c>
      <c r="F40" s="24">
        <v>19599.919999999998</v>
      </c>
      <c r="G40" s="24">
        <v>19599.919999999998</v>
      </c>
      <c r="H40" s="24">
        <v>788.28</v>
      </c>
      <c r="I40" s="24">
        <v>0</v>
      </c>
      <c r="J40" s="24">
        <v>26000</v>
      </c>
      <c r="K40" s="24">
        <v>26000</v>
      </c>
      <c r="L40" s="24">
        <v>972.04</v>
      </c>
      <c r="M40" s="24">
        <v>0</v>
      </c>
      <c r="N40" s="24">
        <v>-4470</v>
      </c>
      <c r="O40" s="24">
        <v>21530</v>
      </c>
      <c r="P40" s="24">
        <v>19600</v>
      </c>
      <c r="Q40" s="25">
        <v>19600</v>
      </c>
      <c r="R40" s="6"/>
      <c r="S40" s="6"/>
      <c r="T40" s="6"/>
      <c r="U40" s="6"/>
      <c r="V40" s="6"/>
      <c r="W40" s="6"/>
      <c r="X40" s="6"/>
      <c r="Y40" s="6"/>
    </row>
    <row r="41" spans="2:25" ht="15.75" thickBot="1" x14ac:dyDescent="0.3">
      <c r="B41" s="21"/>
      <c r="C41" s="22"/>
      <c r="D41" s="23"/>
      <c r="E41" s="23" t="s">
        <v>23</v>
      </c>
      <c r="F41" s="24">
        <v>11600</v>
      </c>
      <c r="G41" s="24">
        <v>11600</v>
      </c>
      <c r="H41" s="24">
        <v>0</v>
      </c>
      <c r="I41" s="24">
        <v>0</v>
      </c>
      <c r="J41" s="24">
        <v>10100</v>
      </c>
      <c r="K41" s="24">
        <v>10100</v>
      </c>
      <c r="L41" s="24">
        <v>0</v>
      </c>
      <c r="M41" s="24">
        <v>0</v>
      </c>
      <c r="N41" s="24">
        <v>0</v>
      </c>
      <c r="O41" s="24">
        <v>10100</v>
      </c>
      <c r="P41" s="24">
        <v>11600</v>
      </c>
      <c r="Q41" s="25">
        <v>11600</v>
      </c>
      <c r="R41" s="6"/>
      <c r="S41" s="6"/>
      <c r="T41" s="6"/>
      <c r="U41" s="6"/>
      <c r="V41" s="6"/>
      <c r="W41" s="6"/>
      <c r="X41" s="6"/>
      <c r="Y41" s="6"/>
    </row>
    <row r="42" spans="2:25" ht="30" x14ac:dyDescent="0.25">
      <c r="B42" s="16" t="s">
        <v>47</v>
      </c>
      <c r="C42" s="17" t="s">
        <v>48</v>
      </c>
      <c r="D42" s="18">
        <v>19</v>
      </c>
      <c r="E42" s="18"/>
      <c r="F42" s="19">
        <f t="shared" ref="F42:Q42" si="8">SUM(F43:F44)</f>
        <v>31950.04</v>
      </c>
      <c r="G42" s="19">
        <f t="shared" si="8"/>
        <v>31950.04</v>
      </c>
      <c r="H42" s="19">
        <f t="shared" si="8"/>
        <v>936</v>
      </c>
      <c r="I42" s="19">
        <f t="shared" si="8"/>
        <v>0</v>
      </c>
      <c r="J42" s="19">
        <f t="shared" si="8"/>
        <v>27910</v>
      </c>
      <c r="K42" s="19">
        <f t="shared" si="8"/>
        <v>27910</v>
      </c>
      <c r="L42" s="19">
        <f t="shared" si="8"/>
        <v>804</v>
      </c>
      <c r="M42" s="19">
        <f t="shared" si="8"/>
        <v>0</v>
      </c>
      <c r="N42" s="19">
        <f t="shared" si="8"/>
        <v>-5270</v>
      </c>
      <c r="O42" s="19">
        <f t="shared" si="8"/>
        <v>22640</v>
      </c>
      <c r="P42" s="19">
        <f t="shared" si="8"/>
        <v>32000</v>
      </c>
      <c r="Q42" s="20">
        <f t="shared" si="8"/>
        <v>32500</v>
      </c>
      <c r="R42" s="6"/>
      <c r="S42" s="6"/>
      <c r="T42" s="6"/>
      <c r="U42" s="6"/>
      <c r="V42" s="6"/>
      <c r="W42" s="6"/>
      <c r="X42" s="6"/>
      <c r="Y42" s="6"/>
    </row>
    <row r="43" spans="2:25" x14ac:dyDescent="0.25">
      <c r="B43" s="21"/>
      <c r="C43" s="22"/>
      <c r="D43" s="23"/>
      <c r="E43" s="23" t="s">
        <v>28</v>
      </c>
      <c r="F43" s="24">
        <v>24950.04</v>
      </c>
      <c r="G43" s="24">
        <v>24950.04</v>
      </c>
      <c r="H43" s="24">
        <v>936</v>
      </c>
      <c r="I43" s="24">
        <v>0</v>
      </c>
      <c r="J43" s="24">
        <v>20910</v>
      </c>
      <c r="K43" s="24">
        <v>20910</v>
      </c>
      <c r="L43" s="24">
        <v>804</v>
      </c>
      <c r="M43" s="24">
        <v>0</v>
      </c>
      <c r="N43" s="24">
        <v>-2970</v>
      </c>
      <c r="O43" s="24">
        <v>17940</v>
      </c>
      <c r="P43" s="24">
        <v>24500</v>
      </c>
      <c r="Q43" s="25">
        <v>24500</v>
      </c>
      <c r="R43" s="6"/>
      <c r="S43" s="6"/>
      <c r="T43" s="6"/>
      <c r="U43" s="6"/>
      <c r="V43" s="6"/>
      <c r="W43" s="6"/>
      <c r="X43" s="6"/>
      <c r="Y43" s="6"/>
    </row>
    <row r="44" spans="2:25" ht="15.75" thickBot="1" x14ac:dyDescent="0.3">
      <c r="B44" s="21"/>
      <c r="C44" s="22"/>
      <c r="D44" s="23"/>
      <c r="E44" s="23" t="s">
        <v>23</v>
      </c>
      <c r="F44" s="24">
        <v>7000</v>
      </c>
      <c r="G44" s="24">
        <v>7000</v>
      </c>
      <c r="H44" s="24">
        <v>0</v>
      </c>
      <c r="I44" s="24">
        <v>0</v>
      </c>
      <c r="J44" s="24">
        <v>7000</v>
      </c>
      <c r="K44" s="24">
        <v>7000</v>
      </c>
      <c r="L44" s="24">
        <v>0</v>
      </c>
      <c r="M44" s="24">
        <v>0</v>
      </c>
      <c r="N44" s="24">
        <v>-2300</v>
      </c>
      <c r="O44" s="24">
        <v>4700</v>
      </c>
      <c r="P44" s="24">
        <v>7500</v>
      </c>
      <c r="Q44" s="25">
        <v>8000</v>
      </c>
      <c r="R44" s="6"/>
      <c r="S44" s="6"/>
      <c r="T44" s="6"/>
      <c r="U44" s="6"/>
      <c r="V44" s="6"/>
      <c r="W44" s="6"/>
      <c r="X44" s="6"/>
      <c r="Y44" s="6"/>
    </row>
    <row r="45" spans="2:25" ht="30" x14ac:dyDescent="0.25">
      <c r="B45" s="16" t="s">
        <v>49</v>
      </c>
      <c r="C45" s="17" t="s">
        <v>50</v>
      </c>
      <c r="D45" s="18">
        <v>21</v>
      </c>
      <c r="E45" s="18"/>
      <c r="F45" s="19">
        <f t="shared" ref="F45:Q45" si="9">SUM(F46:F47)</f>
        <v>14504.44</v>
      </c>
      <c r="G45" s="19">
        <f t="shared" si="9"/>
        <v>14504.44</v>
      </c>
      <c r="H45" s="19">
        <f t="shared" si="9"/>
        <v>300</v>
      </c>
      <c r="I45" s="19">
        <f t="shared" si="9"/>
        <v>0</v>
      </c>
      <c r="J45" s="19">
        <f t="shared" si="9"/>
        <v>17350</v>
      </c>
      <c r="K45" s="19">
        <f t="shared" si="9"/>
        <v>17350</v>
      </c>
      <c r="L45" s="19">
        <f t="shared" si="9"/>
        <v>440.04</v>
      </c>
      <c r="M45" s="19">
        <f t="shared" si="9"/>
        <v>0</v>
      </c>
      <c r="N45" s="19">
        <f t="shared" si="9"/>
        <v>-618</v>
      </c>
      <c r="O45" s="19">
        <f t="shared" si="9"/>
        <v>16732</v>
      </c>
      <c r="P45" s="19">
        <f t="shared" si="9"/>
        <v>15104.44</v>
      </c>
      <c r="Q45" s="20">
        <f t="shared" si="9"/>
        <v>15104.44</v>
      </c>
      <c r="R45" s="6"/>
      <c r="S45" s="6"/>
      <c r="T45" s="6"/>
      <c r="U45" s="6"/>
      <c r="V45" s="6"/>
      <c r="W45" s="6"/>
      <c r="X45" s="6"/>
      <c r="Y45" s="6"/>
    </row>
    <row r="46" spans="2:25" x14ac:dyDescent="0.25">
      <c r="B46" s="21"/>
      <c r="C46" s="22"/>
      <c r="D46" s="23"/>
      <c r="E46" s="23" t="s">
        <v>28</v>
      </c>
      <c r="F46" s="24">
        <v>8804.44</v>
      </c>
      <c r="G46" s="24">
        <v>8804.44</v>
      </c>
      <c r="H46" s="24">
        <v>300</v>
      </c>
      <c r="I46" s="24">
        <v>0</v>
      </c>
      <c r="J46" s="24">
        <v>11650</v>
      </c>
      <c r="K46" s="24">
        <v>11650</v>
      </c>
      <c r="L46" s="24">
        <v>440.04</v>
      </c>
      <c r="M46" s="24">
        <v>0</v>
      </c>
      <c r="N46" s="24">
        <v>-650</v>
      </c>
      <c r="O46" s="24">
        <v>11000</v>
      </c>
      <c r="P46" s="24">
        <v>9304.44</v>
      </c>
      <c r="Q46" s="25">
        <v>9304.44</v>
      </c>
      <c r="R46" s="6"/>
      <c r="S46" s="6"/>
      <c r="T46" s="6"/>
      <c r="U46" s="6"/>
      <c r="V46" s="6"/>
      <c r="W46" s="6"/>
      <c r="X46" s="6"/>
      <c r="Y46" s="6"/>
    </row>
    <row r="47" spans="2:25" ht="15.75" thickBot="1" x14ac:dyDescent="0.3">
      <c r="B47" s="21"/>
      <c r="C47" s="22"/>
      <c r="D47" s="23"/>
      <c r="E47" s="23" t="s">
        <v>23</v>
      </c>
      <c r="F47" s="24">
        <v>5700</v>
      </c>
      <c r="G47" s="24">
        <v>5700</v>
      </c>
      <c r="H47" s="24">
        <v>0</v>
      </c>
      <c r="I47" s="24">
        <v>0</v>
      </c>
      <c r="J47" s="24">
        <v>5700</v>
      </c>
      <c r="K47" s="24">
        <v>5700</v>
      </c>
      <c r="L47" s="24">
        <v>0</v>
      </c>
      <c r="M47" s="24">
        <v>0</v>
      </c>
      <c r="N47" s="24">
        <v>32</v>
      </c>
      <c r="O47" s="24">
        <v>5732</v>
      </c>
      <c r="P47" s="24">
        <v>5800</v>
      </c>
      <c r="Q47" s="25">
        <v>5800</v>
      </c>
      <c r="R47" s="6"/>
      <c r="S47" s="6"/>
      <c r="T47" s="6"/>
      <c r="U47" s="6"/>
      <c r="V47" s="6"/>
      <c r="W47" s="6"/>
      <c r="X47" s="6"/>
      <c r="Y47" s="6"/>
    </row>
    <row r="48" spans="2:25" ht="45" x14ac:dyDescent="0.25">
      <c r="B48" s="16" t="s">
        <v>51</v>
      </c>
      <c r="C48" s="17" t="s">
        <v>52</v>
      </c>
      <c r="D48" s="18">
        <v>20</v>
      </c>
      <c r="E48" s="18"/>
      <c r="F48" s="19">
        <f t="shared" ref="F48:Q48" si="10">SUM(F49:F50)</f>
        <v>45800.08</v>
      </c>
      <c r="G48" s="19">
        <f t="shared" si="10"/>
        <v>45800.08</v>
      </c>
      <c r="H48" s="19">
        <f t="shared" si="10"/>
        <v>1162.92</v>
      </c>
      <c r="I48" s="19">
        <f t="shared" si="10"/>
        <v>0</v>
      </c>
      <c r="J48" s="19">
        <f t="shared" si="10"/>
        <v>45820</v>
      </c>
      <c r="K48" s="19">
        <f t="shared" si="10"/>
        <v>45820</v>
      </c>
      <c r="L48" s="19">
        <f t="shared" si="10"/>
        <v>1128</v>
      </c>
      <c r="M48" s="19">
        <f t="shared" si="10"/>
        <v>0</v>
      </c>
      <c r="N48" s="19">
        <f t="shared" si="10"/>
        <v>-8000</v>
      </c>
      <c r="O48" s="19">
        <f t="shared" si="10"/>
        <v>37820</v>
      </c>
      <c r="P48" s="19">
        <f t="shared" si="10"/>
        <v>46820</v>
      </c>
      <c r="Q48" s="20">
        <f t="shared" si="10"/>
        <v>47820</v>
      </c>
      <c r="R48" s="6"/>
      <c r="S48" s="6"/>
      <c r="T48" s="6"/>
      <c r="U48" s="6"/>
      <c r="V48" s="6"/>
      <c r="W48" s="6"/>
      <c r="X48" s="6"/>
      <c r="Y48" s="6"/>
    </row>
    <row r="49" spans="2:25" x14ac:dyDescent="0.25">
      <c r="B49" s="21"/>
      <c r="C49" s="22"/>
      <c r="D49" s="23"/>
      <c r="E49" s="23" t="s">
        <v>28</v>
      </c>
      <c r="F49" s="24">
        <v>36800.080000000002</v>
      </c>
      <c r="G49" s="24">
        <v>36800.080000000002</v>
      </c>
      <c r="H49" s="24">
        <v>1162.92</v>
      </c>
      <c r="I49" s="24">
        <v>0</v>
      </c>
      <c r="J49" s="24">
        <v>36820</v>
      </c>
      <c r="K49" s="24">
        <v>36820</v>
      </c>
      <c r="L49" s="24">
        <v>1128</v>
      </c>
      <c r="M49" s="24">
        <v>0</v>
      </c>
      <c r="N49" s="24">
        <v>-6100</v>
      </c>
      <c r="O49" s="24">
        <v>30720</v>
      </c>
      <c r="P49" s="24">
        <v>36820</v>
      </c>
      <c r="Q49" s="25">
        <v>36820</v>
      </c>
      <c r="R49" s="6"/>
      <c r="S49" s="6"/>
      <c r="T49" s="6"/>
      <c r="U49" s="6"/>
      <c r="V49" s="6"/>
      <c r="W49" s="6"/>
      <c r="X49" s="6"/>
      <c r="Y49" s="6"/>
    </row>
    <row r="50" spans="2:25" ht="15.75" thickBot="1" x14ac:dyDescent="0.3">
      <c r="B50" s="21"/>
      <c r="C50" s="22"/>
      <c r="D50" s="23"/>
      <c r="E50" s="23" t="s">
        <v>23</v>
      </c>
      <c r="F50" s="24">
        <v>9000</v>
      </c>
      <c r="G50" s="24">
        <v>9000</v>
      </c>
      <c r="H50" s="24">
        <v>0</v>
      </c>
      <c r="I50" s="24">
        <v>0</v>
      </c>
      <c r="J50" s="24">
        <v>9000</v>
      </c>
      <c r="K50" s="24">
        <v>9000</v>
      </c>
      <c r="L50" s="24">
        <v>0</v>
      </c>
      <c r="M50" s="24">
        <v>0</v>
      </c>
      <c r="N50" s="24">
        <v>-1900</v>
      </c>
      <c r="O50" s="24">
        <v>7100</v>
      </c>
      <c r="P50" s="24">
        <v>10000</v>
      </c>
      <c r="Q50" s="25">
        <v>11000</v>
      </c>
      <c r="R50" s="6"/>
      <c r="S50" s="6"/>
      <c r="T50" s="6"/>
      <c r="U50" s="6"/>
      <c r="V50" s="6"/>
      <c r="W50" s="6"/>
      <c r="X50" s="6"/>
      <c r="Y50" s="6"/>
    </row>
    <row r="51" spans="2:25" ht="45" x14ac:dyDescent="0.25">
      <c r="B51" s="16" t="s">
        <v>53</v>
      </c>
      <c r="C51" s="17" t="s">
        <v>54</v>
      </c>
      <c r="D51" s="18">
        <v>14</v>
      </c>
      <c r="E51" s="18"/>
      <c r="F51" s="19">
        <f t="shared" ref="F51:Q51" si="11">SUM(F52:F53)</f>
        <v>2050.7399999999998</v>
      </c>
      <c r="G51" s="19">
        <f t="shared" si="11"/>
        <v>2050.7399999999998</v>
      </c>
      <c r="H51" s="19">
        <f t="shared" si="11"/>
        <v>50.02</v>
      </c>
      <c r="I51" s="19">
        <f t="shared" si="11"/>
        <v>0</v>
      </c>
      <c r="J51" s="19">
        <f t="shared" si="11"/>
        <v>1340</v>
      </c>
      <c r="K51" s="19">
        <f t="shared" si="11"/>
        <v>1340</v>
      </c>
      <c r="L51" s="19">
        <f t="shared" si="11"/>
        <v>38.92</v>
      </c>
      <c r="M51" s="19">
        <f t="shared" si="11"/>
        <v>0</v>
      </c>
      <c r="N51" s="19">
        <f t="shared" si="11"/>
        <v>400</v>
      </c>
      <c r="O51" s="19">
        <f t="shared" si="11"/>
        <v>1740</v>
      </c>
      <c r="P51" s="19">
        <f t="shared" si="11"/>
        <v>1081.45</v>
      </c>
      <c r="Q51" s="20">
        <f t="shared" si="11"/>
        <v>1081.45</v>
      </c>
      <c r="R51" s="6"/>
      <c r="S51" s="6"/>
      <c r="T51" s="6"/>
      <c r="U51" s="6"/>
      <c r="V51" s="6"/>
      <c r="W51" s="6"/>
      <c r="X51" s="6"/>
      <c r="Y51" s="6"/>
    </row>
    <row r="52" spans="2:25" x14ac:dyDescent="0.25">
      <c r="B52" s="21"/>
      <c r="C52" s="22"/>
      <c r="D52" s="23"/>
      <c r="E52" s="23" t="s">
        <v>23</v>
      </c>
      <c r="F52" s="24">
        <v>900</v>
      </c>
      <c r="G52" s="24">
        <v>900</v>
      </c>
      <c r="H52" s="24">
        <v>0</v>
      </c>
      <c r="I52" s="24">
        <v>0</v>
      </c>
      <c r="J52" s="24">
        <v>400</v>
      </c>
      <c r="K52" s="24">
        <v>400</v>
      </c>
      <c r="L52" s="24">
        <v>0</v>
      </c>
      <c r="M52" s="24">
        <v>0</v>
      </c>
      <c r="N52" s="24">
        <v>0</v>
      </c>
      <c r="O52" s="24">
        <v>400</v>
      </c>
      <c r="P52" s="24">
        <v>1000</v>
      </c>
      <c r="Q52" s="25">
        <v>1000</v>
      </c>
      <c r="R52" s="6"/>
      <c r="S52" s="6"/>
      <c r="T52" s="6"/>
      <c r="U52" s="6"/>
      <c r="V52" s="6"/>
      <c r="W52" s="6"/>
      <c r="X52" s="6"/>
      <c r="Y52" s="6"/>
    </row>
    <row r="53" spans="2:25" ht="15.75" thickBot="1" x14ac:dyDescent="0.3">
      <c r="B53" s="21"/>
      <c r="C53" s="22"/>
      <c r="D53" s="23"/>
      <c r="E53" s="23" t="s">
        <v>28</v>
      </c>
      <c r="F53" s="24">
        <v>1150.74</v>
      </c>
      <c r="G53" s="24">
        <v>1150.74</v>
      </c>
      <c r="H53" s="24">
        <v>50.02</v>
      </c>
      <c r="I53" s="24">
        <v>0</v>
      </c>
      <c r="J53" s="24">
        <v>940</v>
      </c>
      <c r="K53" s="24">
        <v>940</v>
      </c>
      <c r="L53" s="24">
        <v>38.92</v>
      </c>
      <c r="M53" s="24">
        <v>0</v>
      </c>
      <c r="N53" s="24">
        <v>400</v>
      </c>
      <c r="O53" s="24">
        <v>1340</v>
      </c>
      <c r="P53" s="24">
        <v>81.45</v>
      </c>
      <c r="Q53" s="25">
        <v>81.45</v>
      </c>
      <c r="R53" s="6"/>
      <c r="S53" s="6"/>
      <c r="T53" s="6"/>
      <c r="U53" s="6"/>
      <c r="V53" s="6"/>
      <c r="W53" s="6"/>
      <c r="X53" s="6"/>
      <c r="Y53" s="6"/>
    </row>
    <row r="54" spans="2:25" ht="45" x14ac:dyDescent="0.25">
      <c r="B54" s="16" t="s">
        <v>55</v>
      </c>
      <c r="C54" s="17" t="s">
        <v>245</v>
      </c>
      <c r="D54" s="18">
        <v>12</v>
      </c>
      <c r="E54" s="18"/>
      <c r="F54" s="19">
        <f t="shared" ref="F54:Q54" si="12">SUM(F55:F56)</f>
        <v>3600</v>
      </c>
      <c r="G54" s="19">
        <f t="shared" si="12"/>
        <v>3600</v>
      </c>
      <c r="H54" s="19">
        <f t="shared" si="12"/>
        <v>0</v>
      </c>
      <c r="I54" s="19">
        <f t="shared" si="12"/>
        <v>0</v>
      </c>
      <c r="J54" s="19">
        <f t="shared" si="12"/>
        <v>3910</v>
      </c>
      <c r="K54" s="19">
        <f t="shared" si="12"/>
        <v>3910</v>
      </c>
      <c r="L54" s="19">
        <f t="shared" si="12"/>
        <v>0</v>
      </c>
      <c r="M54" s="19">
        <f t="shared" si="12"/>
        <v>0</v>
      </c>
      <c r="N54" s="19">
        <f t="shared" si="12"/>
        <v>-530</v>
      </c>
      <c r="O54" s="19">
        <f t="shared" si="12"/>
        <v>3380</v>
      </c>
      <c r="P54" s="19">
        <f t="shared" si="12"/>
        <v>3600</v>
      </c>
      <c r="Q54" s="20">
        <f t="shared" si="12"/>
        <v>3600</v>
      </c>
      <c r="R54" s="6"/>
      <c r="S54" s="6"/>
      <c r="T54" s="6"/>
      <c r="U54" s="6"/>
      <c r="V54" s="6"/>
      <c r="W54" s="6"/>
      <c r="X54" s="6"/>
      <c r="Y54" s="6"/>
    </row>
    <row r="55" spans="2:25" x14ac:dyDescent="0.25">
      <c r="B55" s="21"/>
      <c r="C55" s="22"/>
      <c r="D55" s="23"/>
      <c r="E55" s="23" t="s">
        <v>23</v>
      </c>
      <c r="F55" s="24">
        <v>1100</v>
      </c>
      <c r="G55" s="24">
        <v>1100</v>
      </c>
      <c r="H55" s="24">
        <v>0</v>
      </c>
      <c r="I55" s="24">
        <v>0</v>
      </c>
      <c r="J55" s="24">
        <v>1100</v>
      </c>
      <c r="K55" s="24">
        <v>1100</v>
      </c>
      <c r="L55" s="24">
        <v>0</v>
      </c>
      <c r="M55" s="24">
        <v>0</v>
      </c>
      <c r="N55" s="24">
        <v>0</v>
      </c>
      <c r="O55" s="24">
        <v>1100</v>
      </c>
      <c r="P55" s="24">
        <v>1100</v>
      </c>
      <c r="Q55" s="25">
        <v>1100</v>
      </c>
      <c r="R55" s="6"/>
      <c r="S55" s="6"/>
      <c r="T55" s="6"/>
      <c r="U55" s="6"/>
      <c r="V55" s="6"/>
      <c r="W55" s="6"/>
      <c r="X55" s="6"/>
      <c r="Y55" s="6"/>
    </row>
    <row r="56" spans="2:25" ht="15.75" thickBot="1" x14ac:dyDescent="0.3">
      <c r="B56" s="21"/>
      <c r="C56" s="22"/>
      <c r="D56" s="23"/>
      <c r="E56" s="23" t="s">
        <v>28</v>
      </c>
      <c r="F56" s="24">
        <v>2500</v>
      </c>
      <c r="G56" s="24">
        <v>2500</v>
      </c>
      <c r="H56" s="24">
        <v>0</v>
      </c>
      <c r="I56" s="24">
        <v>0</v>
      </c>
      <c r="J56" s="24">
        <v>2810</v>
      </c>
      <c r="K56" s="24">
        <v>2810</v>
      </c>
      <c r="L56" s="24">
        <v>0</v>
      </c>
      <c r="M56" s="24">
        <v>0</v>
      </c>
      <c r="N56" s="24">
        <v>-530</v>
      </c>
      <c r="O56" s="24">
        <v>2280</v>
      </c>
      <c r="P56" s="24">
        <v>2500</v>
      </c>
      <c r="Q56" s="25">
        <v>2500</v>
      </c>
      <c r="R56" s="6"/>
      <c r="S56" s="6"/>
      <c r="T56" s="6"/>
      <c r="U56" s="6"/>
      <c r="V56" s="6"/>
      <c r="W56" s="6"/>
      <c r="X56" s="6"/>
      <c r="Y56" s="6"/>
    </row>
    <row r="57" spans="2:25" ht="45.75" thickBot="1" x14ac:dyDescent="0.3">
      <c r="B57" s="16" t="s">
        <v>56</v>
      </c>
      <c r="C57" s="17" t="s">
        <v>57</v>
      </c>
      <c r="D57" s="18"/>
      <c r="E57" s="18"/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4">
        <v>0</v>
      </c>
      <c r="R57" s="6"/>
      <c r="S57" s="6"/>
      <c r="T57" s="6"/>
      <c r="U57" s="6"/>
      <c r="V57" s="6"/>
      <c r="W57" s="6"/>
      <c r="X57" s="6"/>
      <c r="Y57" s="6"/>
    </row>
    <row r="58" spans="2:25" ht="45" x14ac:dyDescent="0.25">
      <c r="B58" s="16" t="s">
        <v>58</v>
      </c>
      <c r="C58" s="17" t="s">
        <v>59</v>
      </c>
      <c r="D58" s="18">
        <v>12</v>
      </c>
      <c r="E58" s="18"/>
      <c r="F58" s="19">
        <f t="shared" ref="F58:Q58" si="13">SUM(F59:F60)</f>
        <v>4100</v>
      </c>
      <c r="G58" s="19">
        <f t="shared" si="13"/>
        <v>4100</v>
      </c>
      <c r="H58" s="19">
        <f t="shared" si="13"/>
        <v>0</v>
      </c>
      <c r="I58" s="19">
        <f t="shared" si="13"/>
        <v>0</v>
      </c>
      <c r="J58" s="19">
        <f t="shared" si="13"/>
        <v>4440</v>
      </c>
      <c r="K58" s="19">
        <f t="shared" si="13"/>
        <v>4440</v>
      </c>
      <c r="L58" s="19">
        <f t="shared" si="13"/>
        <v>0</v>
      </c>
      <c r="M58" s="19">
        <f t="shared" si="13"/>
        <v>0</v>
      </c>
      <c r="N58" s="19">
        <f t="shared" si="13"/>
        <v>-489</v>
      </c>
      <c r="O58" s="19">
        <f t="shared" si="13"/>
        <v>3951</v>
      </c>
      <c r="P58" s="19">
        <f t="shared" si="13"/>
        <v>4100</v>
      </c>
      <c r="Q58" s="20">
        <f t="shared" si="13"/>
        <v>4100</v>
      </c>
      <c r="R58" s="6"/>
      <c r="S58" s="6"/>
      <c r="T58" s="6"/>
      <c r="U58" s="6"/>
      <c r="V58" s="6"/>
      <c r="W58" s="6"/>
      <c r="X58" s="6"/>
      <c r="Y58" s="6"/>
    </row>
    <row r="59" spans="2:25" x14ac:dyDescent="0.25">
      <c r="B59" s="21"/>
      <c r="C59" s="22"/>
      <c r="D59" s="23"/>
      <c r="E59" s="23" t="s">
        <v>23</v>
      </c>
      <c r="F59" s="24">
        <v>700</v>
      </c>
      <c r="G59" s="24">
        <v>700</v>
      </c>
      <c r="H59" s="24">
        <v>0</v>
      </c>
      <c r="I59" s="24">
        <v>0</v>
      </c>
      <c r="J59" s="24">
        <v>700</v>
      </c>
      <c r="K59" s="24">
        <v>700</v>
      </c>
      <c r="L59" s="24">
        <v>0</v>
      </c>
      <c r="M59" s="24">
        <v>0</v>
      </c>
      <c r="N59" s="24">
        <v>0</v>
      </c>
      <c r="O59" s="24">
        <v>700</v>
      </c>
      <c r="P59" s="24">
        <v>700</v>
      </c>
      <c r="Q59" s="25">
        <v>700</v>
      </c>
      <c r="R59" s="6"/>
      <c r="S59" s="6"/>
      <c r="T59" s="6"/>
      <c r="U59" s="6"/>
      <c r="V59" s="6"/>
      <c r="W59" s="6"/>
      <c r="X59" s="6"/>
      <c r="Y59" s="6"/>
    </row>
    <row r="60" spans="2:25" ht="15.75" thickBot="1" x14ac:dyDescent="0.3">
      <c r="B60" s="21"/>
      <c r="C60" s="22"/>
      <c r="D60" s="23"/>
      <c r="E60" s="23" t="s">
        <v>28</v>
      </c>
      <c r="F60" s="24">
        <v>3400</v>
      </c>
      <c r="G60" s="24">
        <v>3400</v>
      </c>
      <c r="H60" s="24">
        <v>0</v>
      </c>
      <c r="I60" s="24">
        <v>0</v>
      </c>
      <c r="J60" s="24">
        <v>3740</v>
      </c>
      <c r="K60" s="24">
        <v>3740</v>
      </c>
      <c r="L60" s="24">
        <v>0</v>
      </c>
      <c r="M60" s="24">
        <v>0</v>
      </c>
      <c r="N60" s="24">
        <v>-489</v>
      </c>
      <c r="O60" s="24">
        <v>3251</v>
      </c>
      <c r="P60" s="24">
        <v>3400</v>
      </c>
      <c r="Q60" s="25">
        <v>3400</v>
      </c>
      <c r="R60" s="6"/>
      <c r="S60" s="6"/>
      <c r="T60" s="6"/>
      <c r="U60" s="6"/>
      <c r="V60" s="6"/>
      <c r="W60" s="6"/>
      <c r="X60" s="6"/>
      <c r="Y60" s="6"/>
    </row>
    <row r="61" spans="2:25" ht="30" x14ac:dyDescent="0.25">
      <c r="B61" s="16" t="s">
        <v>60</v>
      </c>
      <c r="C61" s="17" t="s">
        <v>61</v>
      </c>
      <c r="D61" s="18">
        <v>27</v>
      </c>
      <c r="E61" s="18"/>
      <c r="F61" s="19">
        <f t="shared" ref="F61:Q61" si="14">SUM(F62:F63)</f>
        <v>4700</v>
      </c>
      <c r="G61" s="19">
        <f t="shared" si="14"/>
        <v>4700</v>
      </c>
      <c r="H61" s="19">
        <f t="shared" si="14"/>
        <v>0</v>
      </c>
      <c r="I61" s="19">
        <f t="shared" si="14"/>
        <v>0</v>
      </c>
      <c r="J61" s="19">
        <f t="shared" si="14"/>
        <v>5220</v>
      </c>
      <c r="K61" s="19">
        <f t="shared" si="14"/>
        <v>5220</v>
      </c>
      <c r="L61" s="19">
        <f t="shared" si="14"/>
        <v>0</v>
      </c>
      <c r="M61" s="19">
        <f t="shared" si="14"/>
        <v>0</v>
      </c>
      <c r="N61" s="19">
        <f t="shared" si="14"/>
        <v>0</v>
      </c>
      <c r="O61" s="19">
        <f t="shared" si="14"/>
        <v>5220</v>
      </c>
      <c r="P61" s="19">
        <f t="shared" si="14"/>
        <v>4700</v>
      </c>
      <c r="Q61" s="20">
        <f t="shared" si="14"/>
        <v>4700</v>
      </c>
      <c r="R61" s="6"/>
      <c r="S61" s="6"/>
      <c r="T61" s="6"/>
      <c r="U61" s="6"/>
      <c r="V61" s="6"/>
      <c r="W61" s="6"/>
      <c r="X61" s="6"/>
      <c r="Y61" s="6"/>
    </row>
    <row r="62" spans="2:25" x14ac:dyDescent="0.25">
      <c r="B62" s="21"/>
      <c r="C62" s="22"/>
      <c r="D62" s="23"/>
      <c r="E62" s="23" t="s">
        <v>23</v>
      </c>
      <c r="F62" s="24">
        <v>2100</v>
      </c>
      <c r="G62" s="24">
        <v>2100</v>
      </c>
      <c r="H62" s="24">
        <v>0</v>
      </c>
      <c r="I62" s="24">
        <v>0</v>
      </c>
      <c r="J62" s="24">
        <v>2100</v>
      </c>
      <c r="K62" s="24">
        <v>2100</v>
      </c>
      <c r="L62" s="24">
        <v>0</v>
      </c>
      <c r="M62" s="24">
        <v>0</v>
      </c>
      <c r="N62" s="24">
        <v>0</v>
      </c>
      <c r="O62" s="24">
        <v>2100</v>
      </c>
      <c r="P62" s="24">
        <v>2100</v>
      </c>
      <c r="Q62" s="25">
        <v>2100</v>
      </c>
      <c r="R62" s="6"/>
      <c r="S62" s="6"/>
      <c r="T62" s="6"/>
      <c r="U62" s="6"/>
      <c r="V62" s="6"/>
      <c r="W62" s="6"/>
      <c r="X62" s="6"/>
      <c r="Y62" s="6"/>
    </row>
    <row r="63" spans="2:25" ht="15.75" thickBot="1" x14ac:dyDescent="0.3">
      <c r="B63" s="21"/>
      <c r="C63" s="22"/>
      <c r="D63" s="23"/>
      <c r="E63" s="23" t="s">
        <v>28</v>
      </c>
      <c r="F63" s="24">
        <v>2600</v>
      </c>
      <c r="G63" s="24">
        <v>2600</v>
      </c>
      <c r="H63" s="24">
        <v>0</v>
      </c>
      <c r="I63" s="24">
        <v>0</v>
      </c>
      <c r="J63" s="24">
        <v>3120</v>
      </c>
      <c r="K63" s="24">
        <v>3120</v>
      </c>
      <c r="L63" s="24">
        <v>0</v>
      </c>
      <c r="M63" s="24">
        <v>0</v>
      </c>
      <c r="N63" s="24">
        <v>0</v>
      </c>
      <c r="O63" s="24">
        <v>3120</v>
      </c>
      <c r="P63" s="24">
        <v>2600</v>
      </c>
      <c r="Q63" s="25">
        <v>2600</v>
      </c>
      <c r="R63" s="6"/>
      <c r="S63" s="6"/>
      <c r="T63" s="6"/>
      <c r="U63" s="6"/>
      <c r="V63" s="6"/>
      <c r="W63" s="6"/>
      <c r="X63" s="6"/>
      <c r="Y63" s="6"/>
    </row>
    <row r="64" spans="2:25" ht="30" x14ac:dyDescent="0.25">
      <c r="B64" s="26" t="s">
        <v>62</v>
      </c>
      <c r="C64" s="27" t="s">
        <v>63</v>
      </c>
      <c r="D64" s="28"/>
      <c r="E64" s="28"/>
      <c r="F64" s="31">
        <f t="shared" ref="F64:Q64" si="15">SUM(F65:F66)</f>
        <v>62000</v>
      </c>
      <c r="G64" s="31">
        <f t="shared" si="15"/>
        <v>62000</v>
      </c>
      <c r="H64" s="31">
        <f t="shared" si="15"/>
        <v>0</v>
      </c>
      <c r="I64" s="31">
        <f t="shared" si="15"/>
        <v>0</v>
      </c>
      <c r="J64" s="31">
        <f t="shared" si="15"/>
        <v>62000</v>
      </c>
      <c r="K64" s="31">
        <f t="shared" si="15"/>
        <v>62000</v>
      </c>
      <c r="L64" s="31">
        <f t="shared" si="15"/>
        <v>0</v>
      </c>
      <c r="M64" s="31">
        <f t="shared" si="15"/>
        <v>0</v>
      </c>
      <c r="N64" s="31">
        <f t="shared" si="15"/>
        <v>20120</v>
      </c>
      <c r="O64" s="31">
        <f t="shared" si="15"/>
        <v>82120</v>
      </c>
      <c r="P64" s="31">
        <f t="shared" si="15"/>
        <v>62000</v>
      </c>
      <c r="Q64" s="32">
        <f t="shared" si="15"/>
        <v>62000</v>
      </c>
      <c r="R64" s="6"/>
      <c r="S64" s="6"/>
      <c r="T64" s="6"/>
      <c r="U64" s="6"/>
      <c r="V64" s="6"/>
      <c r="W64" s="6"/>
      <c r="X64" s="6"/>
      <c r="Y64" s="6"/>
    </row>
    <row r="65" spans="2:25" x14ac:dyDescent="0.25">
      <c r="B65" s="21"/>
      <c r="C65" s="22"/>
      <c r="D65" s="23">
        <v>1</v>
      </c>
      <c r="E65" s="23" t="s">
        <v>28</v>
      </c>
      <c r="F65" s="24">
        <v>62000</v>
      </c>
      <c r="G65" s="24">
        <v>62000</v>
      </c>
      <c r="H65" s="24">
        <v>0</v>
      </c>
      <c r="I65" s="24">
        <v>0</v>
      </c>
      <c r="J65" s="24">
        <v>62000</v>
      </c>
      <c r="K65" s="24">
        <v>62000</v>
      </c>
      <c r="L65" s="24">
        <v>0</v>
      </c>
      <c r="M65" s="24">
        <v>0</v>
      </c>
      <c r="N65" s="24">
        <v>-11880</v>
      </c>
      <c r="O65" s="24">
        <v>50120</v>
      </c>
      <c r="P65" s="24">
        <v>62000</v>
      </c>
      <c r="Q65" s="25">
        <v>62000</v>
      </c>
      <c r="R65" s="6"/>
      <c r="S65" s="6"/>
      <c r="T65" s="6"/>
      <c r="U65" s="6"/>
      <c r="V65" s="6"/>
      <c r="W65" s="6"/>
      <c r="X65" s="6"/>
      <c r="Y65" s="6"/>
    </row>
    <row r="66" spans="2:25" ht="15.75" thickBot="1" x14ac:dyDescent="0.3">
      <c r="B66" s="21"/>
      <c r="C66" s="22"/>
      <c r="D66" s="23">
        <v>23</v>
      </c>
      <c r="E66" s="23" t="s">
        <v>17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32000</v>
      </c>
      <c r="O66" s="24">
        <v>32000</v>
      </c>
      <c r="P66" s="24">
        <v>0</v>
      </c>
      <c r="Q66" s="25">
        <v>0</v>
      </c>
      <c r="R66" s="6"/>
      <c r="S66" s="6"/>
      <c r="T66" s="6"/>
      <c r="U66" s="6"/>
      <c r="V66" s="6"/>
      <c r="W66" s="6"/>
      <c r="X66" s="6"/>
      <c r="Y66" s="6"/>
    </row>
    <row r="67" spans="2:25" ht="60.75" thickBot="1" x14ac:dyDescent="0.3">
      <c r="B67" s="26" t="s">
        <v>64</v>
      </c>
      <c r="C67" s="27" t="s">
        <v>65</v>
      </c>
      <c r="D67" s="28"/>
      <c r="E67" s="28"/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30">
        <v>0</v>
      </c>
      <c r="R67" s="6"/>
      <c r="S67" s="6"/>
      <c r="T67" s="6"/>
      <c r="U67" s="6"/>
      <c r="V67" s="6"/>
      <c r="W67" s="6"/>
      <c r="X67" s="6"/>
      <c r="Y67" s="6"/>
    </row>
    <row r="68" spans="2:25" ht="30.75" thickBot="1" x14ac:dyDescent="0.3">
      <c r="B68" s="16" t="s">
        <v>66</v>
      </c>
      <c r="C68" s="17" t="s">
        <v>67</v>
      </c>
      <c r="D68" s="18"/>
      <c r="E68" s="18"/>
      <c r="F68" s="19">
        <f t="shared" ref="F68:Q68" si="16">F69+F76+F85+F89+F94+F99+F102+F105+F108+F109+F113+F114+F117+F118+F121+F122+F125+F134+F135+F136+F151+F157</f>
        <v>2694347.16</v>
      </c>
      <c r="G68" s="19">
        <f t="shared" si="16"/>
        <v>2694347.16</v>
      </c>
      <c r="H68" s="19">
        <f t="shared" si="16"/>
        <v>1600470.4800000002</v>
      </c>
      <c r="I68" s="19">
        <f t="shared" si="16"/>
        <v>0</v>
      </c>
      <c r="J68" s="19">
        <f t="shared" si="16"/>
        <v>2776846.29</v>
      </c>
      <c r="K68" s="19">
        <f t="shared" si="16"/>
        <v>2776846.29</v>
      </c>
      <c r="L68" s="19">
        <f t="shared" si="16"/>
        <v>1736491.08</v>
      </c>
      <c r="M68" s="19">
        <f t="shared" si="16"/>
        <v>0</v>
      </c>
      <c r="N68" s="19">
        <f t="shared" si="16"/>
        <v>396873.38</v>
      </c>
      <c r="O68" s="19">
        <f t="shared" si="16"/>
        <v>3173719.6699999995</v>
      </c>
      <c r="P68" s="19">
        <f t="shared" si="16"/>
        <v>2583286</v>
      </c>
      <c r="Q68" s="20">
        <f t="shared" si="16"/>
        <v>2627808</v>
      </c>
      <c r="R68" s="6"/>
      <c r="S68" s="6"/>
      <c r="T68" s="6"/>
      <c r="U68" s="6"/>
      <c r="V68" s="6"/>
      <c r="W68" s="6"/>
      <c r="X68" s="6"/>
      <c r="Y68" s="6"/>
    </row>
    <row r="69" spans="2:25" ht="45" customHeight="1" thickBot="1" x14ac:dyDescent="0.3">
      <c r="B69" s="26" t="s">
        <v>68</v>
      </c>
      <c r="C69" s="27" t="s">
        <v>69</v>
      </c>
      <c r="D69" s="28"/>
      <c r="E69" s="28"/>
      <c r="F69" s="31">
        <f t="shared" ref="F69:Q69" si="17">SUM(F70:F75)</f>
        <v>0</v>
      </c>
      <c r="G69" s="31">
        <f t="shared" si="17"/>
        <v>0</v>
      </c>
      <c r="H69" s="31">
        <f t="shared" si="17"/>
        <v>0</v>
      </c>
      <c r="I69" s="31">
        <f t="shared" si="17"/>
        <v>0</v>
      </c>
      <c r="J69" s="31">
        <f t="shared" si="17"/>
        <v>0</v>
      </c>
      <c r="K69" s="31">
        <f t="shared" si="17"/>
        <v>0</v>
      </c>
      <c r="L69" s="31">
        <f t="shared" si="17"/>
        <v>0</v>
      </c>
      <c r="M69" s="31">
        <f t="shared" si="17"/>
        <v>0</v>
      </c>
      <c r="N69" s="31">
        <f t="shared" si="17"/>
        <v>0</v>
      </c>
      <c r="O69" s="31">
        <f t="shared" si="17"/>
        <v>0</v>
      </c>
      <c r="P69" s="31">
        <f t="shared" si="17"/>
        <v>0</v>
      </c>
      <c r="Q69" s="32">
        <f t="shared" si="17"/>
        <v>0</v>
      </c>
      <c r="R69" s="6"/>
      <c r="S69" s="6"/>
      <c r="T69" s="6"/>
      <c r="U69" s="6"/>
      <c r="V69" s="6"/>
      <c r="W69" s="6"/>
      <c r="X69" s="6"/>
      <c r="Y69" s="6"/>
    </row>
    <row r="70" spans="2:25" ht="45.75" hidden="1" thickBot="1" x14ac:dyDescent="0.3">
      <c r="B70" s="16" t="s">
        <v>70</v>
      </c>
      <c r="C70" s="17" t="s">
        <v>71</v>
      </c>
      <c r="D70" s="18"/>
      <c r="E70" s="18"/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4">
        <v>0</v>
      </c>
      <c r="R70" s="6"/>
      <c r="S70" s="6"/>
      <c r="T70" s="6"/>
      <c r="U70" s="6"/>
      <c r="V70" s="6"/>
      <c r="W70" s="6"/>
      <c r="X70" s="6"/>
      <c r="Y70" s="6"/>
    </row>
    <row r="71" spans="2:25" ht="45.75" hidden="1" thickBot="1" x14ac:dyDescent="0.3">
      <c r="B71" s="16" t="s">
        <v>72</v>
      </c>
      <c r="C71" s="17" t="s">
        <v>73</v>
      </c>
      <c r="D71" s="18"/>
      <c r="E71" s="18"/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4">
        <v>0</v>
      </c>
      <c r="R71" s="6"/>
      <c r="S71" s="6"/>
      <c r="T71" s="6"/>
      <c r="U71" s="6"/>
      <c r="V71" s="6"/>
      <c r="W71" s="6"/>
      <c r="X71" s="6"/>
      <c r="Y71" s="6"/>
    </row>
    <row r="72" spans="2:25" ht="45.75" hidden="1" thickBot="1" x14ac:dyDescent="0.3">
      <c r="B72" s="16" t="s">
        <v>74</v>
      </c>
      <c r="C72" s="17" t="s">
        <v>75</v>
      </c>
      <c r="D72" s="18"/>
      <c r="E72" s="18"/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4">
        <v>0</v>
      </c>
      <c r="R72" s="6"/>
      <c r="S72" s="6"/>
      <c r="T72" s="6"/>
      <c r="U72" s="6"/>
      <c r="V72" s="6"/>
      <c r="W72" s="6"/>
      <c r="X72" s="6"/>
      <c r="Y72" s="6"/>
    </row>
    <row r="73" spans="2:25" ht="45.75" hidden="1" thickBot="1" x14ac:dyDescent="0.3">
      <c r="B73" s="16" t="s">
        <v>76</v>
      </c>
      <c r="C73" s="17" t="s">
        <v>77</v>
      </c>
      <c r="D73" s="18"/>
      <c r="E73" s="18"/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4">
        <v>0</v>
      </c>
      <c r="R73" s="6"/>
      <c r="S73" s="6"/>
      <c r="T73" s="6"/>
      <c r="U73" s="6"/>
      <c r="V73" s="6"/>
      <c r="W73" s="6"/>
      <c r="X73" s="6"/>
      <c r="Y73" s="6"/>
    </row>
    <row r="74" spans="2:25" ht="45.75" hidden="1" thickBot="1" x14ac:dyDescent="0.3">
      <c r="B74" s="16" t="s">
        <v>78</v>
      </c>
      <c r="C74" s="17" t="s">
        <v>79</v>
      </c>
      <c r="D74" s="18"/>
      <c r="E74" s="18"/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4">
        <v>0</v>
      </c>
      <c r="R74" s="6"/>
      <c r="S74" s="6"/>
      <c r="T74" s="6"/>
      <c r="U74" s="6"/>
      <c r="V74" s="6"/>
      <c r="W74" s="6"/>
      <c r="X74" s="6"/>
      <c r="Y74" s="6"/>
    </row>
    <row r="75" spans="2:25" ht="45.75" hidden="1" thickBot="1" x14ac:dyDescent="0.3">
      <c r="B75" s="16" t="s">
        <v>80</v>
      </c>
      <c r="C75" s="17" t="s">
        <v>81</v>
      </c>
      <c r="D75" s="18"/>
      <c r="E75" s="18"/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4">
        <v>0</v>
      </c>
      <c r="R75" s="6"/>
      <c r="S75" s="6"/>
      <c r="T75" s="6"/>
      <c r="U75" s="6"/>
      <c r="V75" s="6"/>
      <c r="W75" s="6"/>
      <c r="X75" s="6"/>
      <c r="Y75" s="6"/>
    </row>
    <row r="76" spans="2:25" ht="15.75" thickBot="1" x14ac:dyDescent="0.3">
      <c r="B76" s="26" t="s">
        <v>82</v>
      </c>
      <c r="C76" s="27" t="s">
        <v>83</v>
      </c>
      <c r="D76" s="28"/>
      <c r="E76" s="28"/>
      <c r="F76" s="31">
        <f t="shared" ref="F76:Q76" si="18">SUM(F77:F84)</f>
        <v>206573.64</v>
      </c>
      <c r="G76" s="31">
        <f t="shared" si="18"/>
        <v>206573.64</v>
      </c>
      <c r="H76" s="31">
        <f t="shared" si="18"/>
        <v>197365.44000000003</v>
      </c>
      <c r="I76" s="31">
        <f t="shared" si="18"/>
        <v>0</v>
      </c>
      <c r="J76" s="31">
        <f t="shared" si="18"/>
        <v>214030</v>
      </c>
      <c r="K76" s="31">
        <f t="shared" si="18"/>
        <v>214030</v>
      </c>
      <c r="L76" s="31">
        <f t="shared" si="18"/>
        <v>204540</v>
      </c>
      <c r="M76" s="31">
        <f t="shared" si="18"/>
        <v>0</v>
      </c>
      <c r="N76" s="31">
        <f t="shared" si="18"/>
        <v>-7724</v>
      </c>
      <c r="O76" s="31">
        <f t="shared" si="18"/>
        <v>206306</v>
      </c>
      <c r="P76" s="31">
        <f t="shared" si="18"/>
        <v>205572</v>
      </c>
      <c r="Q76" s="32">
        <f t="shared" si="18"/>
        <v>208200</v>
      </c>
      <c r="R76" s="6"/>
      <c r="S76" s="6"/>
      <c r="T76" s="6"/>
      <c r="U76" s="6"/>
      <c r="V76" s="6"/>
      <c r="W76" s="6"/>
      <c r="X76" s="6"/>
      <c r="Y76" s="6"/>
    </row>
    <row r="77" spans="2:25" ht="30.75" thickBot="1" x14ac:dyDescent="0.3">
      <c r="B77" s="16" t="s">
        <v>84</v>
      </c>
      <c r="C77" s="17" t="s">
        <v>85</v>
      </c>
      <c r="D77" s="18">
        <v>1</v>
      </c>
      <c r="E77" s="18" t="s">
        <v>23</v>
      </c>
      <c r="F77" s="33">
        <v>87852</v>
      </c>
      <c r="G77" s="33">
        <v>87852</v>
      </c>
      <c r="H77" s="33">
        <v>86292</v>
      </c>
      <c r="I77" s="33">
        <v>0</v>
      </c>
      <c r="J77" s="33">
        <v>87852</v>
      </c>
      <c r="K77" s="33">
        <v>87852</v>
      </c>
      <c r="L77" s="33">
        <v>86292</v>
      </c>
      <c r="M77" s="33">
        <v>0</v>
      </c>
      <c r="N77" s="33">
        <v>-19226.93</v>
      </c>
      <c r="O77" s="33">
        <v>68625.070000000007</v>
      </c>
      <c r="P77" s="33">
        <v>88662</v>
      </c>
      <c r="Q77" s="34">
        <v>89776</v>
      </c>
      <c r="R77" s="6"/>
      <c r="S77" s="6"/>
      <c r="T77" s="6"/>
      <c r="U77" s="6"/>
      <c r="V77" s="6"/>
      <c r="W77" s="6"/>
      <c r="X77" s="6"/>
      <c r="Y77" s="6"/>
    </row>
    <row r="78" spans="2:25" ht="30.75" thickBot="1" x14ac:dyDescent="0.3">
      <c r="B78" s="16" t="s">
        <v>86</v>
      </c>
      <c r="C78" s="17" t="s">
        <v>87</v>
      </c>
      <c r="D78" s="18">
        <v>1</v>
      </c>
      <c r="E78" s="18" t="s">
        <v>23</v>
      </c>
      <c r="F78" s="33">
        <v>28892</v>
      </c>
      <c r="G78" s="33">
        <v>28892</v>
      </c>
      <c r="H78" s="33">
        <v>25320</v>
      </c>
      <c r="I78" s="33">
        <v>0</v>
      </c>
      <c r="J78" s="33">
        <v>28892</v>
      </c>
      <c r="K78" s="33">
        <v>28892</v>
      </c>
      <c r="L78" s="33">
        <v>25320</v>
      </c>
      <c r="M78" s="33">
        <v>0</v>
      </c>
      <c r="N78" s="33">
        <v>5226.93</v>
      </c>
      <c r="O78" s="33">
        <v>34118.93</v>
      </c>
      <c r="P78" s="33">
        <v>26170</v>
      </c>
      <c r="Q78" s="34">
        <v>26474</v>
      </c>
      <c r="R78" s="6"/>
      <c r="S78" s="6"/>
      <c r="T78" s="6"/>
      <c r="U78" s="6"/>
      <c r="V78" s="6"/>
      <c r="W78" s="6"/>
      <c r="X78" s="6"/>
      <c r="Y78" s="6"/>
    </row>
    <row r="79" spans="2:25" ht="30.75" thickBot="1" x14ac:dyDescent="0.3">
      <c r="B79" s="16" t="s">
        <v>88</v>
      </c>
      <c r="C79" s="17" t="s">
        <v>89</v>
      </c>
      <c r="D79" s="18">
        <v>5</v>
      </c>
      <c r="E79" s="18" t="s">
        <v>23</v>
      </c>
      <c r="F79" s="33">
        <v>25800.04</v>
      </c>
      <c r="G79" s="33">
        <v>25800.04</v>
      </c>
      <c r="H79" s="33">
        <v>24850.080000000002</v>
      </c>
      <c r="I79" s="33">
        <v>0</v>
      </c>
      <c r="J79" s="33">
        <v>28320</v>
      </c>
      <c r="K79" s="33">
        <v>28320</v>
      </c>
      <c r="L79" s="33">
        <v>27240</v>
      </c>
      <c r="M79" s="33">
        <v>0</v>
      </c>
      <c r="N79" s="33">
        <v>900</v>
      </c>
      <c r="O79" s="33">
        <v>29220</v>
      </c>
      <c r="P79" s="33">
        <v>25900</v>
      </c>
      <c r="Q79" s="34">
        <v>26200</v>
      </c>
      <c r="R79" s="6"/>
      <c r="S79" s="6"/>
      <c r="T79" s="6"/>
      <c r="U79" s="6"/>
      <c r="V79" s="6"/>
      <c r="W79" s="6"/>
      <c r="X79" s="6"/>
      <c r="Y79" s="6"/>
    </row>
    <row r="80" spans="2:25" ht="30.75" thickBot="1" x14ac:dyDescent="0.3">
      <c r="B80" s="16" t="s">
        <v>90</v>
      </c>
      <c r="C80" s="17" t="s">
        <v>91</v>
      </c>
      <c r="D80" s="18">
        <v>4</v>
      </c>
      <c r="E80" s="18" t="s">
        <v>23</v>
      </c>
      <c r="F80" s="33">
        <v>12780</v>
      </c>
      <c r="G80" s="33">
        <v>12780</v>
      </c>
      <c r="H80" s="33">
        <v>12419.4</v>
      </c>
      <c r="I80" s="33">
        <v>0</v>
      </c>
      <c r="J80" s="33">
        <v>13850</v>
      </c>
      <c r="K80" s="33">
        <v>13850</v>
      </c>
      <c r="L80" s="33">
        <v>13476</v>
      </c>
      <c r="M80" s="33">
        <v>0</v>
      </c>
      <c r="N80" s="33">
        <v>1746</v>
      </c>
      <c r="O80" s="33">
        <v>15596</v>
      </c>
      <c r="P80" s="33">
        <v>13080</v>
      </c>
      <c r="Q80" s="34">
        <v>13180</v>
      </c>
      <c r="R80" s="6"/>
      <c r="S80" s="6"/>
      <c r="T80" s="6"/>
      <c r="U80" s="6"/>
      <c r="V80" s="6"/>
      <c r="W80" s="6"/>
      <c r="X80" s="6"/>
      <c r="Y80" s="6"/>
    </row>
    <row r="81" spans="2:25" ht="30.75" thickBot="1" x14ac:dyDescent="0.3">
      <c r="B81" s="16" t="s">
        <v>92</v>
      </c>
      <c r="C81" s="17" t="s">
        <v>93</v>
      </c>
      <c r="D81" s="18">
        <v>2</v>
      </c>
      <c r="E81" s="18" t="s">
        <v>23</v>
      </c>
      <c r="F81" s="33">
        <v>17709.919999999998</v>
      </c>
      <c r="G81" s="33">
        <v>17709.919999999998</v>
      </c>
      <c r="H81" s="33">
        <v>16978.32</v>
      </c>
      <c r="I81" s="33">
        <v>0</v>
      </c>
      <c r="J81" s="33">
        <v>18356</v>
      </c>
      <c r="K81" s="33">
        <v>18356</v>
      </c>
      <c r="L81" s="33">
        <v>17592</v>
      </c>
      <c r="M81" s="33">
        <v>0</v>
      </c>
      <c r="N81" s="33">
        <v>2540</v>
      </c>
      <c r="O81" s="33">
        <v>20896</v>
      </c>
      <c r="P81" s="33">
        <v>17790</v>
      </c>
      <c r="Q81" s="34">
        <v>17840</v>
      </c>
      <c r="R81" s="6"/>
      <c r="S81" s="6"/>
      <c r="T81" s="6"/>
      <c r="U81" s="6"/>
      <c r="V81" s="6"/>
      <c r="W81" s="6"/>
      <c r="X81" s="6"/>
      <c r="Y81" s="6"/>
    </row>
    <row r="82" spans="2:25" ht="30.75" thickBot="1" x14ac:dyDescent="0.3">
      <c r="B82" s="16" t="s">
        <v>94</v>
      </c>
      <c r="C82" s="17" t="s">
        <v>95</v>
      </c>
      <c r="D82" s="18">
        <v>7</v>
      </c>
      <c r="E82" s="18" t="s">
        <v>23</v>
      </c>
      <c r="F82" s="33">
        <v>11979.92</v>
      </c>
      <c r="G82" s="33">
        <v>11979.92</v>
      </c>
      <c r="H82" s="33">
        <v>11605.92</v>
      </c>
      <c r="I82" s="33">
        <v>0</v>
      </c>
      <c r="J82" s="33">
        <v>13100</v>
      </c>
      <c r="K82" s="33">
        <v>13100</v>
      </c>
      <c r="L82" s="33">
        <v>12600</v>
      </c>
      <c r="M82" s="33">
        <v>0</v>
      </c>
      <c r="N82" s="33">
        <v>890</v>
      </c>
      <c r="O82" s="33">
        <v>13990</v>
      </c>
      <c r="P82" s="33">
        <v>12200</v>
      </c>
      <c r="Q82" s="34">
        <v>12200</v>
      </c>
      <c r="R82" s="6"/>
      <c r="S82" s="6"/>
      <c r="T82" s="6"/>
      <c r="U82" s="6"/>
      <c r="V82" s="6"/>
      <c r="W82" s="6"/>
      <c r="X82" s="6"/>
      <c r="Y82" s="6"/>
    </row>
    <row r="83" spans="2:25" ht="30.75" thickBot="1" x14ac:dyDescent="0.3">
      <c r="B83" s="16" t="s">
        <v>96</v>
      </c>
      <c r="C83" s="17" t="s">
        <v>97</v>
      </c>
      <c r="D83" s="18">
        <v>6</v>
      </c>
      <c r="E83" s="18" t="s">
        <v>23</v>
      </c>
      <c r="F83" s="33">
        <v>14649.8</v>
      </c>
      <c r="G83" s="33">
        <v>14649.8</v>
      </c>
      <c r="H83" s="33">
        <v>13309.8</v>
      </c>
      <c r="I83" s="33">
        <v>0</v>
      </c>
      <c r="J83" s="33">
        <v>15720</v>
      </c>
      <c r="K83" s="33">
        <v>15720</v>
      </c>
      <c r="L83" s="33">
        <v>14400</v>
      </c>
      <c r="M83" s="33">
        <v>0</v>
      </c>
      <c r="N83" s="33">
        <v>700</v>
      </c>
      <c r="O83" s="33">
        <v>16420</v>
      </c>
      <c r="P83" s="33">
        <v>14650</v>
      </c>
      <c r="Q83" s="34">
        <v>15200</v>
      </c>
      <c r="R83" s="6"/>
      <c r="S83" s="6"/>
      <c r="T83" s="6"/>
      <c r="U83" s="6"/>
      <c r="V83" s="6"/>
      <c r="W83" s="6"/>
      <c r="X83" s="6"/>
      <c r="Y83" s="6"/>
    </row>
    <row r="84" spans="2:25" ht="30.75" thickBot="1" x14ac:dyDescent="0.3">
      <c r="B84" s="16" t="s">
        <v>98</v>
      </c>
      <c r="C84" s="17" t="s">
        <v>99</v>
      </c>
      <c r="D84" s="18">
        <v>3</v>
      </c>
      <c r="E84" s="18" t="s">
        <v>23</v>
      </c>
      <c r="F84" s="33">
        <v>6909.96</v>
      </c>
      <c r="G84" s="33">
        <v>6909.96</v>
      </c>
      <c r="H84" s="33">
        <v>6589.92</v>
      </c>
      <c r="I84" s="33">
        <v>0</v>
      </c>
      <c r="J84" s="33">
        <v>7940</v>
      </c>
      <c r="K84" s="33">
        <v>7940</v>
      </c>
      <c r="L84" s="33">
        <v>7620</v>
      </c>
      <c r="M84" s="33">
        <v>0</v>
      </c>
      <c r="N84" s="33">
        <v>-500</v>
      </c>
      <c r="O84" s="33">
        <v>7440</v>
      </c>
      <c r="P84" s="33">
        <v>7120</v>
      </c>
      <c r="Q84" s="34">
        <v>7330</v>
      </c>
      <c r="R84" s="6"/>
      <c r="S84" s="6"/>
      <c r="T84" s="6"/>
      <c r="U84" s="6"/>
      <c r="V84" s="6"/>
      <c r="W84" s="6"/>
      <c r="X84" s="6"/>
      <c r="Y84" s="6"/>
    </row>
    <row r="85" spans="2:25" ht="45" x14ac:dyDescent="0.25">
      <c r="B85" s="26" t="s">
        <v>100</v>
      </c>
      <c r="C85" s="27" t="s">
        <v>101</v>
      </c>
      <c r="D85" s="28">
        <v>1</v>
      </c>
      <c r="E85" s="28"/>
      <c r="F85" s="31">
        <f t="shared" ref="F85:Q85" si="19">SUM(F86:F88)</f>
        <v>97200</v>
      </c>
      <c r="G85" s="31">
        <f t="shared" si="19"/>
        <v>97200</v>
      </c>
      <c r="H85" s="31">
        <f t="shared" si="19"/>
        <v>0</v>
      </c>
      <c r="I85" s="31">
        <f t="shared" si="19"/>
        <v>0</v>
      </c>
      <c r="J85" s="31">
        <f t="shared" si="19"/>
        <v>97200</v>
      </c>
      <c r="K85" s="31">
        <f t="shared" si="19"/>
        <v>97200</v>
      </c>
      <c r="L85" s="31">
        <f t="shared" si="19"/>
        <v>0</v>
      </c>
      <c r="M85" s="31">
        <f t="shared" si="19"/>
        <v>0</v>
      </c>
      <c r="N85" s="31">
        <f t="shared" si="19"/>
        <v>-2495.1800000000003</v>
      </c>
      <c r="O85" s="31">
        <f t="shared" si="19"/>
        <v>94704.819999999992</v>
      </c>
      <c r="P85" s="31">
        <f t="shared" si="19"/>
        <v>7000</v>
      </c>
      <c r="Q85" s="32">
        <f t="shared" si="19"/>
        <v>7500</v>
      </c>
      <c r="R85" s="6"/>
      <c r="S85" s="6"/>
      <c r="T85" s="6"/>
      <c r="U85" s="6"/>
      <c r="V85" s="6"/>
      <c r="W85" s="6"/>
      <c r="X85" s="6"/>
      <c r="Y85" s="6"/>
    </row>
    <row r="86" spans="2:25" x14ac:dyDescent="0.25">
      <c r="B86" s="21"/>
      <c r="C86" s="22"/>
      <c r="D86" s="23"/>
      <c r="E86" s="23" t="s">
        <v>23</v>
      </c>
      <c r="F86" s="24">
        <v>6000</v>
      </c>
      <c r="G86" s="24">
        <v>6000</v>
      </c>
      <c r="H86" s="24">
        <v>0</v>
      </c>
      <c r="I86" s="24">
        <v>0</v>
      </c>
      <c r="J86" s="24">
        <v>6000</v>
      </c>
      <c r="K86" s="24">
        <v>6000</v>
      </c>
      <c r="L86" s="24">
        <v>0</v>
      </c>
      <c r="M86" s="24">
        <v>0</v>
      </c>
      <c r="N86" s="24">
        <v>-718.71</v>
      </c>
      <c r="O86" s="24">
        <v>5281.29</v>
      </c>
      <c r="P86" s="24">
        <v>7000</v>
      </c>
      <c r="Q86" s="25">
        <v>7500</v>
      </c>
      <c r="R86" s="6"/>
      <c r="S86" s="6"/>
      <c r="T86" s="6"/>
      <c r="U86" s="6"/>
      <c r="V86" s="6"/>
      <c r="W86" s="6"/>
      <c r="X86" s="6"/>
      <c r="Y86" s="6"/>
    </row>
    <row r="87" spans="2:25" x14ac:dyDescent="0.25">
      <c r="B87" s="21"/>
      <c r="C87" s="22"/>
      <c r="D87" s="23"/>
      <c r="E87" s="23" t="s">
        <v>102</v>
      </c>
      <c r="F87" s="24">
        <v>77300</v>
      </c>
      <c r="G87" s="24">
        <v>77300</v>
      </c>
      <c r="H87" s="24">
        <v>0</v>
      </c>
      <c r="I87" s="24">
        <v>0</v>
      </c>
      <c r="J87" s="24">
        <v>77300</v>
      </c>
      <c r="K87" s="24">
        <v>77300</v>
      </c>
      <c r="L87" s="24">
        <v>0</v>
      </c>
      <c r="M87" s="24">
        <v>0</v>
      </c>
      <c r="N87" s="24">
        <v>-1290</v>
      </c>
      <c r="O87" s="24">
        <v>76010</v>
      </c>
      <c r="P87" s="24">
        <v>0</v>
      </c>
      <c r="Q87" s="25">
        <v>0</v>
      </c>
      <c r="R87" s="6"/>
      <c r="S87" s="6"/>
      <c r="T87" s="6"/>
      <c r="U87" s="6"/>
      <c r="V87" s="6"/>
      <c r="W87" s="6"/>
      <c r="X87" s="6"/>
      <c r="Y87" s="6"/>
    </row>
    <row r="88" spans="2:25" ht="15.75" thickBot="1" x14ac:dyDescent="0.3">
      <c r="B88" s="21"/>
      <c r="C88" s="22"/>
      <c r="D88" s="23"/>
      <c r="E88" s="23" t="s">
        <v>17</v>
      </c>
      <c r="F88" s="24">
        <v>13900</v>
      </c>
      <c r="G88" s="24">
        <v>13900</v>
      </c>
      <c r="H88" s="24">
        <v>0</v>
      </c>
      <c r="I88" s="24">
        <v>0</v>
      </c>
      <c r="J88" s="24">
        <v>13900</v>
      </c>
      <c r="K88" s="24">
        <v>13900</v>
      </c>
      <c r="L88" s="24">
        <v>0</v>
      </c>
      <c r="M88" s="24">
        <v>0</v>
      </c>
      <c r="N88" s="24">
        <v>-486.47</v>
      </c>
      <c r="O88" s="24">
        <v>13413.53</v>
      </c>
      <c r="P88" s="24">
        <v>0</v>
      </c>
      <c r="Q88" s="25">
        <v>0</v>
      </c>
      <c r="R88" s="6"/>
      <c r="S88" s="6"/>
      <c r="T88" s="6"/>
      <c r="U88" s="6"/>
      <c r="V88" s="6"/>
      <c r="W88" s="6"/>
      <c r="X88" s="6"/>
      <c r="Y88" s="6"/>
    </row>
    <row r="89" spans="2:25" ht="30" x14ac:dyDescent="0.25">
      <c r="B89" s="26" t="s">
        <v>103</v>
      </c>
      <c r="C89" s="27" t="s">
        <v>104</v>
      </c>
      <c r="D89" s="28"/>
      <c r="E89" s="28"/>
      <c r="F89" s="31">
        <f t="shared" ref="F89:Q89" si="20">SUM(F90:F93)</f>
        <v>658410</v>
      </c>
      <c r="G89" s="31">
        <f t="shared" si="20"/>
        <v>658410</v>
      </c>
      <c r="H89" s="31">
        <f t="shared" si="20"/>
        <v>541800</v>
      </c>
      <c r="I89" s="31">
        <f t="shared" si="20"/>
        <v>0</v>
      </c>
      <c r="J89" s="31">
        <f t="shared" si="20"/>
        <v>826800</v>
      </c>
      <c r="K89" s="31">
        <f t="shared" si="20"/>
        <v>826800</v>
      </c>
      <c r="L89" s="31">
        <f t="shared" si="20"/>
        <v>709700.08000000007</v>
      </c>
      <c r="M89" s="31">
        <f t="shared" si="20"/>
        <v>0</v>
      </c>
      <c r="N89" s="31">
        <f t="shared" si="20"/>
        <v>-19700</v>
      </c>
      <c r="O89" s="31">
        <f t="shared" si="20"/>
        <v>807100</v>
      </c>
      <c r="P89" s="31">
        <f t="shared" si="20"/>
        <v>715091</v>
      </c>
      <c r="Q89" s="32">
        <f t="shared" si="20"/>
        <v>753620</v>
      </c>
      <c r="R89" s="6"/>
      <c r="S89" s="6"/>
      <c r="T89" s="6"/>
      <c r="U89" s="6"/>
      <c r="V89" s="6"/>
      <c r="W89" s="6"/>
      <c r="X89" s="6"/>
      <c r="Y89" s="6"/>
    </row>
    <row r="90" spans="2:25" x14ac:dyDescent="0.25">
      <c r="B90" s="21"/>
      <c r="C90" s="22"/>
      <c r="D90" s="23">
        <v>11</v>
      </c>
      <c r="E90" s="23" t="s">
        <v>23</v>
      </c>
      <c r="F90" s="24">
        <v>450746</v>
      </c>
      <c r="G90" s="24">
        <v>450746</v>
      </c>
      <c r="H90" s="24">
        <v>352908</v>
      </c>
      <c r="I90" s="24">
        <v>0</v>
      </c>
      <c r="J90" s="24">
        <v>484800</v>
      </c>
      <c r="K90" s="24">
        <v>484800</v>
      </c>
      <c r="L90" s="24">
        <v>392000</v>
      </c>
      <c r="M90" s="24">
        <v>0</v>
      </c>
      <c r="N90" s="24">
        <v>0</v>
      </c>
      <c r="O90" s="24">
        <v>484800</v>
      </c>
      <c r="P90" s="24">
        <v>506798</v>
      </c>
      <c r="Q90" s="25">
        <v>534680</v>
      </c>
      <c r="R90" s="6"/>
      <c r="S90" s="6"/>
      <c r="T90" s="6"/>
      <c r="U90" s="6"/>
      <c r="V90" s="6"/>
      <c r="W90" s="6"/>
      <c r="X90" s="6"/>
      <c r="Y90" s="6"/>
    </row>
    <row r="91" spans="2:25" x14ac:dyDescent="0.25">
      <c r="B91" s="21"/>
      <c r="C91" s="22"/>
      <c r="D91" s="23">
        <v>1</v>
      </c>
      <c r="E91" s="23" t="s">
        <v>23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14000</v>
      </c>
      <c r="O91" s="24">
        <v>14000</v>
      </c>
      <c r="P91" s="24">
        <v>0</v>
      </c>
      <c r="Q91" s="25">
        <v>0</v>
      </c>
      <c r="R91" s="6"/>
      <c r="S91" s="6"/>
      <c r="T91" s="6"/>
      <c r="U91" s="6"/>
      <c r="V91" s="6"/>
      <c r="W91" s="6"/>
      <c r="X91" s="6"/>
      <c r="Y91" s="6"/>
    </row>
    <row r="92" spans="2:25" x14ac:dyDescent="0.25">
      <c r="B92" s="21"/>
      <c r="C92" s="22"/>
      <c r="D92" s="23">
        <v>11</v>
      </c>
      <c r="E92" s="23" t="s">
        <v>105</v>
      </c>
      <c r="F92" s="24">
        <v>11000</v>
      </c>
      <c r="G92" s="24">
        <v>11000</v>
      </c>
      <c r="H92" s="24">
        <v>0</v>
      </c>
      <c r="I92" s="24">
        <v>0</v>
      </c>
      <c r="J92" s="24">
        <v>11000</v>
      </c>
      <c r="K92" s="24">
        <v>11000</v>
      </c>
      <c r="L92" s="24">
        <v>0</v>
      </c>
      <c r="M92" s="24">
        <v>0</v>
      </c>
      <c r="N92" s="24">
        <v>0</v>
      </c>
      <c r="O92" s="24">
        <v>11000</v>
      </c>
      <c r="P92" s="24">
        <v>10000</v>
      </c>
      <c r="Q92" s="25">
        <v>10000</v>
      </c>
      <c r="R92" s="6"/>
      <c r="S92" s="6"/>
      <c r="T92" s="6"/>
      <c r="U92" s="6"/>
      <c r="V92" s="6"/>
      <c r="W92" s="6"/>
      <c r="X92" s="6"/>
      <c r="Y92" s="6"/>
    </row>
    <row r="93" spans="2:25" ht="15.75" thickBot="1" x14ac:dyDescent="0.3">
      <c r="B93" s="21"/>
      <c r="C93" s="22"/>
      <c r="D93" s="23">
        <v>11</v>
      </c>
      <c r="E93" s="23" t="s">
        <v>28</v>
      </c>
      <c r="F93" s="24">
        <v>196664</v>
      </c>
      <c r="G93" s="24">
        <v>196664</v>
      </c>
      <c r="H93" s="24">
        <v>188892</v>
      </c>
      <c r="I93" s="24">
        <v>0</v>
      </c>
      <c r="J93" s="24">
        <v>331000</v>
      </c>
      <c r="K93" s="24">
        <v>331000</v>
      </c>
      <c r="L93" s="24">
        <v>317700.08</v>
      </c>
      <c r="M93" s="24">
        <v>0</v>
      </c>
      <c r="N93" s="24">
        <v>-33700</v>
      </c>
      <c r="O93" s="24">
        <v>297300</v>
      </c>
      <c r="P93" s="24">
        <v>198293</v>
      </c>
      <c r="Q93" s="25">
        <v>208940</v>
      </c>
      <c r="R93" s="6"/>
      <c r="S93" s="6"/>
      <c r="T93" s="6"/>
      <c r="U93" s="6"/>
      <c r="V93" s="6"/>
      <c r="W93" s="6"/>
      <c r="X93" s="6"/>
      <c r="Y93" s="6"/>
    </row>
    <row r="94" spans="2:25" ht="30" x14ac:dyDescent="0.25">
      <c r="B94" s="26" t="s">
        <v>106</v>
      </c>
      <c r="C94" s="27" t="s">
        <v>107</v>
      </c>
      <c r="D94" s="28">
        <v>10</v>
      </c>
      <c r="E94" s="28"/>
      <c r="F94" s="31">
        <f t="shared" ref="F94:Q94" si="21">SUM(F95:F98)</f>
        <v>1025930.2799999999</v>
      </c>
      <c r="G94" s="31">
        <f t="shared" si="21"/>
        <v>1025930.2799999999</v>
      </c>
      <c r="H94" s="31">
        <f t="shared" si="21"/>
        <v>739550.76</v>
      </c>
      <c r="I94" s="31">
        <f t="shared" si="21"/>
        <v>0</v>
      </c>
      <c r="J94" s="31">
        <f t="shared" si="21"/>
        <v>1005482.09</v>
      </c>
      <c r="K94" s="31">
        <f t="shared" si="21"/>
        <v>1005482.09</v>
      </c>
      <c r="L94" s="31">
        <f t="shared" si="21"/>
        <v>752856</v>
      </c>
      <c r="M94" s="31">
        <f t="shared" si="21"/>
        <v>0</v>
      </c>
      <c r="N94" s="31">
        <f t="shared" si="21"/>
        <v>142287.83000000002</v>
      </c>
      <c r="O94" s="31">
        <f t="shared" si="21"/>
        <v>1147769.92</v>
      </c>
      <c r="P94" s="31">
        <f t="shared" si="21"/>
        <v>986830</v>
      </c>
      <c r="Q94" s="32">
        <f t="shared" si="21"/>
        <v>1027590</v>
      </c>
      <c r="R94" s="6"/>
      <c r="S94" s="6"/>
      <c r="T94" s="6"/>
      <c r="U94" s="6"/>
      <c r="V94" s="6"/>
      <c r="W94" s="6"/>
      <c r="X94" s="6"/>
      <c r="Y94" s="6"/>
    </row>
    <row r="95" spans="2:25" x14ac:dyDescent="0.25">
      <c r="B95" s="21"/>
      <c r="C95" s="22"/>
      <c r="D95" s="23"/>
      <c r="E95" s="23" t="s">
        <v>23</v>
      </c>
      <c r="F95" s="24">
        <v>410450.16</v>
      </c>
      <c r="G95" s="24">
        <v>410450.16</v>
      </c>
      <c r="H95" s="24">
        <v>315986.64</v>
      </c>
      <c r="I95" s="24">
        <v>0</v>
      </c>
      <c r="J95" s="24">
        <v>423100</v>
      </c>
      <c r="K95" s="24">
        <v>423100</v>
      </c>
      <c r="L95" s="24">
        <v>336384</v>
      </c>
      <c r="M95" s="24">
        <v>0</v>
      </c>
      <c r="N95" s="24">
        <v>-53.95</v>
      </c>
      <c r="O95" s="24">
        <v>423046.05</v>
      </c>
      <c r="P95" s="24">
        <v>424550</v>
      </c>
      <c r="Q95" s="25">
        <v>439100</v>
      </c>
      <c r="R95" s="6"/>
      <c r="S95" s="6"/>
      <c r="T95" s="6"/>
      <c r="U95" s="6"/>
      <c r="V95" s="6"/>
      <c r="W95" s="6"/>
      <c r="X95" s="6"/>
      <c r="Y95" s="6"/>
    </row>
    <row r="96" spans="2:25" x14ac:dyDescent="0.25">
      <c r="B96" s="21"/>
      <c r="C96" s="22"/>
      <c r="D96" s="23"/>
      <c r="E96" s="23" t="s">
        <v>108</v>
      </c>
      <c r="F96" s="24">
        <v>57700</v>
      </c>
      <c r="G96" s="24">
        <v>57700</v>
      </c>
      <c r="H96" s="24">
        <v>0</v>
      </c>
      <c r="I96" s="24">
        <v>0</v>
      </c>
      <c r="J96" s="24">
        <v>100786.09</v>
      </c>
      <c r="K96" s="24">
        <v>100786.09</v>
      </c>
      <c r="L96" s="24">
        <v>0</v>
      </c>
      <c r="M96" s="24">
        <v>0</v>
      </c>
      <c r="N96" s="24">
        <v>0</v>
      </c>
      <c r="O96" s="24">
        <v>100786.09</v>
      </c>
      <c r="P96" s="24">
        <v>0</v>
      </c>
      <c r="Q96" s="25">
        <v>0</v>
      </c>
      <c r="R96" s="6"/>
      <c r="S96" s="6"/>
      <c r="T96" s="6"/>
      <c r="U96" s="6"/>
      <c r="V96" s="6"/>
      <c r="W96" s="6"/>
      <c r="X96" s="6"/>
      <c r="Y96" s="6"/>
    </row>
    <row r="97" spans="2:25" x14ac:dyDescent="0.25">
      <c r="B97" s="21"/>
      <c r="C97" s="22"/>
      <c r="D97" s="23"/>
      <c r="E97" s="23" t="s">
        <v>105</v>
      </c>
      <c r="F97" s="24">
        <v>354300.04</v>
      </c>
      <c r="G97" s="24">
        <v>354300.04</v>
      </c>
      <c r="H97" s="24">
        <v>286404</v>
      </c>
      <c r="I97" s="24">
        <v>0</v>
      </c>
      <c r="J97" s="24">
        <v>354296</v>
      </c>
      <c r="K97" s="24">
        <v>354296</v>
      </c>
      <c r="L97" s="24">
        <v>292200</v>
      </c>
      <c r="M97" s="24">
        <v>0</v>
      </c>
      <c r="N97" s="24">
        <v>79020</v>
      </c>
      <c r="O97" s="24">
        <v>433316</v>
      </c>
      <c r="P97" s="24">
        <v>358800</v>
      </c>
      <c r="Q97" s="25">
        <v>365300</v>
      </c>
      <c r="R97" s="6"/>
      <c r="S97" s="6"/>
      <c r="T97" s="6"/>
      <c r="U97" s="6"/>
      <c r="V97" s="6"/>
      <c r="W97" s="6"/>
      <c r="X97" s="6"/>
      <c r="Y97" s="6"/>
    </row>
    <row r="98" spans="2:25" ht="15.75" thickBot="1" x14ac:dyDescent="0.3">
      <c r="B98" s="21"/>
      <c r="C98" s="22"/>
      <c r="D98" s="23"/>
      <c r="E98" s="23" t="s">
        <v>28</v>
      </c>
      <c r="F98" s="24">
        <v>203480.08</v>
      </c>
      <c r="G98" s="24">
        <v>203480.08</v>
      </c>
      <c r="H98" s="24">
        <v>137160.12</v>
      </c>
      <c r="I98" s="24">
        <v>0</v>
      </c>
      <c r="J98" s="24">
        <v>127300</v>
      </c>
      <c r="K98" s="24">
        <v>127300</v>
      </c>
      <c r="L98" s="24">
        <v>124272</v>
      </c>
      <c r="M98" s="24">
        <v>0</v>
      </c>
      <c r="N98" s="24">
        <v>63321.78</v>
      </c>
      <c r="O98" s="24">
        <v>190621.78</v>
      </c>
      <c r="P98" s="24">
        <v>203480</v>
      </c>
      <c r="Q98" s="25">
        <v>223190</v>
      </c>
      <c r="R98" s="6"/>
      <c r="S98" s="6"/>
      <c r="T98" s="6"/>
      <c r="U98" s="6"/>
      <c r="V98" s="6"/>
      <c r="W98" s="6"/>
      <c r="X98" s="6"/>
      <c r="Y98" s="6"/>
    </row>
    <row r="99" spans="2:25" ht="30" x14ac:dyDescent="0.25">
      <c r="B99" s="26" t="s">
        <v>109</v>
      </c>
      <c r="C99" s="27" t="s">
        <v>110</v>
      </c>
      <c r="D99" s="28">
        <v>1</v>
      </c>
      <c r="E99" s="28"/>
      <c r="F99" s="31">
        <f t="shared" ref="F99:Q99" si="22">SUM(F100:F101)</f>
        <v>82900</v>
      </c>
      <c r="G99" s="31">
        <f t="shared" si="22"/>
        <v>82900</v>
      </c>
      <c r="H99" s="31">
        <f t="shared" si="22"/>
        <v>0</v>
      </c>
      <c r="I99" s="31">
        <f t="shared" si="22"/>
        <v>0</v>
      </c>
      <c r="J99" s="31">
        <f t="shared" si="22"/>
        <v>82900</v>
      </c>
      <c r="K99" s="31">
        <f t="shared" si="22"/>
        <v>82900</v>
      </c>
      <c r="L99" s="31">
        <f t="shared" si="22"/>
        <v>0</v>
      </c>
      <c r="M99" s="31">
        <f t="shared" si="22"/>
        <v>0</v>
      </c>
      <c r="N99" s="31">
        <f t="shared" si="22"/>
        <v>9398.0499999999993</v>
      </c>
      <c r="O99" s="31">
        <f t="shared" si="22"/>
        <v>92298.05</v>
      </c>
      <c r="P99" s="31">
        <f t="shared" si="22"/>
        <v>86810</v>
      </c>
      <c r="Q99" s="32">
        <f t="shared" si="22"/>
        <v>92810</v>
      </c>
      <c r="R99" s="6"/>
      <c r="S99" s="6"/>
      <c r="T99" s="6"/>
      <c r="U99" s="6"/>
      <c r="V99" s="6"/>
      <c r="W99" s="6"/>
      <c r="X99" s="6"/>
      <c r="Y99" s="6"/>
    </row>
    <row r="100" spans="2:25" x14ac:dyDescent="0.25">
      <c r="B100" s="21"/>
      <c r="C100" s="22"/>
      <c r="D100" s="23"/>
      <c r="E100" s="23" t="s">
        <v>28</v>
      </c>
      <c r="F100" s="24">
        <v>40800</v>
      </c>
      <c r="G100" s="24">
        <v>40800</v>
      </c>
      <c r="H100" s="24">
        <v>0</v>
      </c>
      <c r="I100" s="24">
        <v>0</v>
      </c>
      <c r="J100" s="24">
        <v>40800</v>
      </c>
      <c r="K100" s="24">
        <v>40800</v>
      </c>
      <c r="L100" s="24">
        <v>0</v>
      </c>
      <c r="M100" s="24">
        <v>0</v>
      </c>
      <c r="N100" s="24">
        <v>12600</v>
      </c>
      <c r="O100" s="24">
        <v>53400</v>
      </c>
      <c r="P100" s="24">
        <v>40810</v>
      </c>
      <c r="Q100" s="25">
        <v>40810</v>
      </c>
      <c r="R100" s="6"/>
      <c r="S100" s="6"/>
      <c r="T100" s="6"/>
      <c r="U100" s="6"/>
      <c r="V100" s="6"/>
      <c r="W100" s="6"/>
      <c r="X100" s="6"/>
      <c r="Y100" s="6"/>
    </row>
    <row r="101" spans="2:25" ht="15.75" thickBot="1" x14ac:dyDescent="0.3">
      <c r="B101" s="21"/>
      <c r="C101" s="22"/>
      <c r="D101" s="23"/>
      <c r="E101" s="23" t="s">
        <v>23</v>
      </c>
      <c r="F101" s="24">
        <v>42100</v>
      </c>
      <c r="G101" s="24">
        <v>42100</v>
      </c>
      <c r="H101" s="24">
        <v>0</v>
      </c>
      <c r="I101" s="24">
        <v>0</v>
      </c>
      <c r="J101" s="24">
        <v>42100</v>
      </c>
      <c r="K101" s="24">
        <v>42100</v>
      </c>
      <c r="L101" s="24">
        <v>0</v>
      </c>
      <c r="M101" s="24">
        <v>0</v>
      </c>
      <c r="N101" s="24">
        <v>-3201.95</v>
      </c>
      <c r="O101" s="24">
        <v>38898.050000000003</v>
      </c>
      <c r="P101" s="24">
        <v>46000</v>
      </c>
      <c r="Q101" s="25">
        <v>52000</v>
      </c>
      <c r="R101" s="6"/>
      <c r="S101" s="6"/>
      <c r="T101" s="6"/>
      <c r="U101" s="6"/>
      <c r="V101" s="6"/>
      <c r="W101" s="6"/>
      <c r="X101" s="6"/>
      <c r="Y101" s="6"/>
    </row>
    <row r="102" spans="2:25" ht="30" x14ac:dyDescent="0.25">
      <c r="B102" s="26" t="s">
        <v>111</v>
      </c>
      <c r="C102" s="27" t="s">
        <v>112</v>
      </c>
      <c r="D102" s="28">
        <v>1</v>
      </c>
      <c r="E102" s="28"/>
      <c r="F102" s="31">
        <f t="shared" ref="F102:Q102" si="23">SUM(F103:F104)</f>
        <v>41800</v>
      </c>
      <c r="G102" s="31">
        <f t="shared" si="23"/>
        <v>41800</v>
      </c>
      <c r="H102" s="31">
        <f t="shared" si="23"/>
        <v>0</v>
      </c>
      <c r="I102" s="31">
        <f t="shared" si="23"/>
        <v>0</v>
      </c>
      <c r="J102" s="31">
        <f t="shared" si="23"/>
        <v>41800</v>
      </c>
      <c r="K102" s="31">
        <f t="shared" si="23"/>
        <v>41800</v>
      </c>
      <c r="L102" s="31">
        <f t="shared" si="23"/>
        <v>0</v>
      </c>
      <c r="M102" s="31">
        <f t="shared" si="23"/>
        <v>0</v>
      </c>
      <c r="N102" s="31">
        <f t="shared" si="23"/>
        <v>3891.09</v>
      </c>
      <c r="O102" s="31">
        <f t="shared" si="23"/>
        <v>45691.09</v>
      </c>
      <c r="P102" s="31">
        <f t="shared" si="23"/>
        <v>44450</v>
      </c>
      <c r="Q102" s="32">
        <f t="shared" si="23"/>
        <v>46100</v>
      </c>
      <c r="R102" s="6"/>
      <c r="S102" s="6"/>
      <c r="T102" s="6"/>
      <c r="U102" s="6"/>
      <c r="V102" s="6"/>
      <c r="W102" s="6"/>
      <c r="X102" s="6"/>
      <c r="Y102" s="6"/>
    </row>
    <row r="103" spans="2:25" x14ac:dyDescent="0.25">
      <c r="B103" s="21"/>
      <c r="C103" s="22"/>
      <c r="D103" s="23"/>
      <c r="E103" s="23" t="s">
        <v>23</v>
      </c>
      <c r="F103" s="24">
        <v>25000</v>
      </c>
      <c r="G103" s="24">
        <v>25000</v>
      </c>
      <c r="H103" s="24">
        <v>0</v>
      </c>
      <c r="I103" s="24">
        <v>0</v>
      </c>
      <c r="J103" s="24">
        <v>25000</v>
      </c>
      <c r="K103" s="24">
        <v>25000</v>
      </c>
      <c r="L103" s="24">
        <v>0</v>
      </c>
      <c r="M103" s="24">
        <v>0</v>
      </c>
      <c r="N103" s="24">
        <v>0</v>
      </c>
      <c r="O103" s="24">
        <v>25000</v>
      </c>
      <c r="P103" s="24">
        <v>27500</v>
      </c>
      <c r="Q103" s="25">
        <v>29000</v>
      </c>
      <c r="R103" s="6"/>
      <c r="S103" s="6"/>
      <c r="T103" s="6"/>
      <c r="U103" s="6"/>
      <c r="V103" s="6"/>
      <c r="W103" s="6"/>
      <c r="X103" s="6"/>
      <c r="Y103" s="6"/>
    </row>
    <row r="104" spans="2:25" ht="15.75" thickBot="1" x14ac:dyDescent="0.3">
      <c r="B104" s="21"/>
      <c r="C104" s="22"/>
      <c r="D104" s="23"/>
      <c r="E104" s="23" t="s">
        <v>17</v>
      </c>
      <c r="F104" s="24">
        <v>16800</v>
      </c>
      <c r="G104" s="24">
        <v>16800</v>
      </c>
      <c r="H104" s="24">
        <v>0</v>
      </c>
      <c r="I104" s="24">
        <v>0</v>
      </c>
      <c r="J104" s="24">
        <v>16800</v>
      </c>
      <c r="K104" s="24">
        <v>16800</v>
      </c>
      <c r="L104" s="24">
        <v>0</v>
      </c>
      <c r="M104" s="24">
        <v>0</v>
      </c>
      <c r="N104" s="24">
        <v>3891.09</v>
      </c>
      <c r="O104" s="24">
        <v>20691.09</v>
      </c>
      <c r="P104" s="24">
        <v>16950</v>
      </c>
      <c r="Q104" s="25">
        <v>17100</v>
      </c>
      <c r="R104" s="6"/>
      <c r="S104" s="6"/>
      <c r="T104" s="6"/>
      <c r="U104" s="6"/>
      <c r="V104" s="6"/>
      <c r="W104" s="6"/>
      <c r="X104" s="6"/>
      <c r="Y104" s="6"/>
    </row>
    <row r="105" spans="2:25" ht="60" x14ac:dyDescent="0.25">
      <c r="B105" s="26" t="s">
        <v>113</v>
      </c>
      <c r="C105" s="27" t="s">
        <v>114</v>
      </c>
      <c r="D105" s="28">
        <v>1</v>
      </c>
      <c r="E105" s="28"/>
      <c r="F105" s="31">
        <f t="shared" ref="F105:Q105" si="24">SUM(F106:F107)</f>
        <v>42701.2</v>
      </c>
      <c r="G105" s="31">
        <f t="shared" si="24"/>
        <v>42701.2</v>
      </c>
      <c r="H105" s="31">
        <f t="shared" si="24"/>
        <v>1684.2</v>
      </c>
      <c r="I105" s="31">
        <f t="shared" si="24"/>
        <v>0</v>
      </c>
      <c r="J105" s="31">
        <f t="shared" si="24"/>
        <v>42708</v>
      </c>
      <c r="K105" s="31">
        <f t="shared" si="24"/>
        <v>42708</v>
      </c>
      <c r="L105" s="31">
        <f t="shared" si="24"/>
        <v>1684</v>
      </c>
      <c r="M105" s="31">
        <f t="shared" si="24"/>
        <v>0</v>
      </c>
      <c r="N105" s="31">
        <f t="shared" si="24"/>
        <v>0</v>
      </c>
      <c r="O105" s="31">
        <f t="shared" si="24"/>
        <v>42708</v>
      </c>
      <c r="P105" s="31">
        <f t="shared" si="24"/>
        <v>44725</v>
      </c>
      <c r="Q105" s="32">
        <f t="shared" si="24"/>
        <v>46026</v>
      </c>
      <c r="R105" s="6"/>
      <c r="S105" s="6"/>
      <c r="T105" s="6"/>
      <c r="U105" s="6"/>
      <c r="V105" s="6"/>
      <c r="W105" s="6"/>
      <c r="X105" s="6"/>
      <c r="Y105" s="6"/>
    </row>
    <row r="106" spans="2:25" x14ac:dyDescent="0.25">
      <c r="B106" s="21"/>
      <c r="C106" s="22"/>
      <c r="D106" s="23"/>
      <c r="E106" s="23" t="s">
        <v>23</v>
      </c>
      <c r="F106" s="24">
        <v>6832</v>
      </c>
      <c r="G106" s="24">
        <v>6832</v>
      </c>
      <c r="H106" s="24">
        <v>0</v>
      </c>
      <c r="I106" s="24">
        <v>0</v>
      </c>
      <c r="J106" s="24">
        <v>6839</v>
      </c>
      <c r="K106" s="24">
        <v>6839</v>
      </c>
      <c r="L106" s="24">
        <v>0</v>
      </c>
      <c r="M106" s="24">
        <v>0</v>
      </c>
      <c r="N106" s="24">
        <v>0</v>
      </c>
      <c r="O106" s="24">
        <v>6839</v>
      </c>
      <c r="P106" s="24">
        <v>7000</v>
      </c>
      <c r="Q106" s="25">
        <v>7200</v>
      </c>
      <c r="R106" s="6"/>
      <c r="S106" s="6"/>
      <c r="T106" s="6"/>
      <c r="U106" s="6"/>
      <c r="V106" s="6"/>
      <c r="W106" s="6"/>
      <c r="X106" s="6"/>
      <c r="Y106" s="6"/>
    </row>
    <row r="107" spans="2:25" ht="15.75" thickBot="1" x14ac:dyDescent="0.3">
      <c r="B107" s="21"/>
      <c r="C107" s="22"/>
      <c r="D107" s="23"/>
      <c r="E107" s="23" t="s">
        <v>17</v>
      </c>
      <c r="F107" s="24">
        <v>35869.199999999997</v>
      </c>
      <c r="G107" s="24">
        <v>35869.199999999997</v>
      </c>
      <c r="H107" s="24">
        <v>1684.2</v>
      </c>
      <c r="I107" s="24">
        <v>0</v>
      </c>
      <c r="J107" s="24">
        <v>35869</v>
      </c>
      <c r="K107" s="24">
        <v>35869</v>
      </c>
      <c r="L107" s="24">
        <v>1684</v>
      </c>
      <c r="M107" s="24">
        <v>0</v>
      </c>
      <c r="N107" s="24">
        <v>0</v>
      </c>
      <c r="O107" s="24">
        <v>35869</v>
      </c>
      <c r="P107" s="24">
        <v>37725</v>
      </c>
      <c r="Q107" s="25">
        <v>38826</v>
      </c>
      <c r="R107" s="6"/>
      <c r="S107" s="6"/>
      <c r="T107" s="6"/>
      <c r="U107" s="6"/>
      <c r="V107" s="6"/>
      <c r="W107" s="6"/>
      <c r="X107" s="6"/>
      <c r="Y107" s="6"/>
    </row>
    <row r="108" spans="2:25" ht="30.75" thickBot="1" x14ac:dyDescent="0.3">
      <c r="B108" s="26" t="s">
        <v>115</v>
      </c>
      <c r="C108" s="27" t="s">
        <v>116</v>
      </c>
      <c r="D108" s="28">
        <v>1</v>
      </c>
      <c r="E108" s="28" t="s">
        <v>23</v>
      </c>
      <c r="F108" s="29">
        <v>20000</v>
      </c>
      <c r="G108" s="29">
        <v>20000</v>
      </c>
      <c r="H108" s="29">
        <v>0</v>
      </c>
      <c r="I108" s="29">
        <v>0</v>
      </c>
      <c r="J108" s="29">
        <v>14000</v>
      </c>
      <c r="K108" s="29">
        <v>14000</v>
      </c>
      <c r="L108" s="29">
        <v>0</v>
      </c>
      <c r="M108" s="29">
        <v>0</v>
      </c>
      <c r="N108" s="29">
        <v>0</v>
      </c>
      <c r="O108" s="29">
        <v>14000</v>
      </c>
      <c r="P108" s="29">
        <v>20500</v>
      </c>
      <c r="Q108" s="30">
        <v>21000</v>
      </c>
      <c r="R108" s="6"/>
      <c r="S108" s="6"/>
      <c r="T108" s="6"/>
      <c r="U108" s="6"/>
      <c r="V108" s="6"/>
      <c r="W108" s="6"/>
      <c r="X108" s="6"/>
      <c r="Y108" s="6"/>
    </row>
    <row r="109" spans="2:25" ht="30" x14ac:dyDescent="0.25">
      <c r="B109" s="26" t="s">
        <v>117</v>
      </c>
      <c r="C109" s="27" t="s">
        <v>118</v>
      </c>
      <c r="D109" s="28"/>
      <c r="E109" s="28"/>
      <c r="F109" s="31">
        <f t="shared" ref="F109:Q109" si="25">SUM(F110:F112)</f>
        <v>25000</v>
      </c>
      <c r="G109" s="31">
        <f t="shared" si="25"/>
        <v>25000</v>
      </c>
      <c r="H109" s="31">
        <f t="shared" si="25"/>
        <v>0</v>
      </c>
      <c r="I109" s="31">
        <f t="shared" si="25"/>
        <v>0</v>
      </c>
      <c r="J109" s="31">
        <f t="shared" si="25"/>
        <v>20000</v>
      </c>
      <c r="K109" s="31">
        <f t="shared" si="25"/>
        <v>20000</v>
      </c>
      <c r="L109" s="31">
        <f t="shared" si="25"/>
        <v>0</v>
      </c>
      <c r="M109" s="31">
        <f t="shared" si="25"/>
        <v>0</v>
      </c>
      <c r="N109" s="31">
        <f t="shared" si="25"/>
        <v>0</v>
      </c>
      <c r="O109" s="31">
        <f t="shared" si="25"/>
        <v>20000</v>
      </c>
      <c r="P109" s="31">
        <f t="shared" si="25"/>
        <v>27000</v>
      </c>
      <c r="Q109" s="32">
        <f t="shared" si="25"/>
        <v>28500</v>
      </c>
      <c r="R109" s="6"/>
      <c r="S109" s="6"/>
      <c r="T109" s="6"/>
      <c r="U109" s="6"/>
      <c r="V109" s="6"/>
      <c r="W109" s="6"/>
      <c r="X109" s="6"/>
      <c r="Y109" s="6"/>
    </row>
    <row r="110" spans="2:25" x14ac:dyDescent="0.25">
      <c r="B110" s="21"/>
      <c r="C110" s="22"/>
      <c r="D110" s="23">
        <v>1</v>
      </c>
      <c r="E110" s="23" t="s">
        <v>23</v>
      </c>
      <c r="F110" s="24">
        <v>25000</v>
      </c>
      <c r="G110" s="24">
        <v>25000</v>
      </c>
      <c r="H110" s="24">
        <v>0</v>
      </c>
      <c r="I110" s="24">
        <v>0</v>
      </c>
      <c r="J110" s="24">
        <v>20000</v>
      </c>
      <c r="K110" s="24">
        <v>20000</v>
      </c>
      <c r="L110" s="24">
        <v>0</v>
      </c>
      <c r="M110" s="24">
        <v>0</v>
      </c>
      <c r="N110" s="24">
        <v>-4550</v>
      </c>
      <c r="O110" s="24">
        <v>15450</v>
      </c>
      <c r="P110" s="24">
        <v>27000</v>
      </c>
      <c r="Q110" s="25">
        <v>28500</v>
      </c>
      <c r="R110" s="6"/>
      <c r="S110" s="6"/>
      <c r="T110" s="6"/>
      <c r="U110" s="6"/>
      <c r="V110" s="6"/>
      <c r="W110" s="6"/>
      <c r="X110" s="6"/>
      <c r="Y110" s="6"/>
    </row>
    <row r="111" spans="2:25" x14ac:dyDescent="0.25">
      <c r="B111" s="21"/>
      <c r="C111" s="22"/>
      <c r="D111" s="23">
        <v>11</v>
      </c>
      <c r="E111" s="23" t="s">
        <v>23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3100</v>
      </c>
      <c r="O111" s="24">
        <v>3100</v>
      </c>
      <c r="P111" s="24">
        <v>0</v>
      </c>
      <c r="Q111" s="25">
        <v>0</v>
      </c>
      <c r="R111" s="6"/>
      <c r="S111" s="6"/>
      <c r="T111" s="6"/>
      <c r="U111" s="6"/>
      <c r="V111" s="6"/>
      <c r="W111" s="6"/>
      <c r="X111" s="6"/>
      <c r="Y111" s="6"/>
    </row>
    <row r="112" spans="2:25" ht="15.75" thickBot="1" x14ac:dyDescent="0.3">
      <c r="B112" s="21"/>
      <c r="C112" s="22"/>
      <c r="D112" s="23">
        <v>16</v>
      </c>
      <c r="E112" s="23" t="s">
        <v>23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1450</v>
      </c>
      <c r="O112" s="24">
        <v>1450</v>
      </c>
      <c r="P112" s="24">
        <v>0</v>
      </c>
      <c r="Q112" s="25">
        <v>0</v>
      </c>
      <c r="R112" s="6"/>
      <c r="S112" s="6"/>
      <c r="T112" s="6"/>
      <c r="U112" s="6"/>
      <c r="V112" s="6"/>
      <c r="W112" s="6"/>
      <c r="X112" s="6"/>
      <c r="Y112" s="6"/>
    </row>
    <row r="113" spans="2:25" ht="15.75" thickBot="1" x14ac:dyDescent="0.3">
      <c r="B113" s="26" t="s">
        <v>119</v>
      </c>
      <c r="C113" s="27" t="s">
        <v>120</v>
      </c>
      <c r="D113" s="28">
        <v>1</v>
      </c>
      <c r="E113" s="28" t="s">
        <v>23</v>
      </c>
      <c r="F113" s="29">
        <v>19000</v>
      </c>
      <c r="G113" s="29">
        <v>19000</v>
      </c>
      <c r="H113" s="29">
        <v>0</v>
      </c>
      <c r="I113" s="29">
        <v>0</v>
      </c>
      <c r="J113" s="29">
        <v>18400</v>
      </c>
      <c r="K113" s="29">
        <v>18400</v>
      </c>
      <c r="L113" s="29">
        <v>0</v>
      </c>
      <c r="M113" s="29">
        <v>0</v>
      </c>
      <c r="N113" s="29">
        <v>0</v>
      </c>
      <c r="O113" s="29">
        <v>18400</v>
      </c>
      <c r="P113" s="29">
        <v>20000</v>
      </c>
      <c r="Q113" s="30">
        <v>22000</v>
      </c>
      <c r="R113" s="6"/>
      <c r="S113" s="6"/>
      <c r="T113" s="6"/>
      <c r="U113" s="6"/>
      <c r="V113" s="6"/>
      <c r="W113" s="6"/>
      <c r="X113" s="6"/>
      <c r="Y113" s="6"/>
    </row>
    <row r="114" spans="2:25" ht="30" x14ac:dyDescent="0.25">
      <c r="B114" s="26" t="s">
        <v>121</v>
      </c>
      <c r="C114" s="27" t="s">
        <v>122</v>
      </c>
      <c r="D114" s="28"/>
      <c r="E114" s="28"/>
      <c r="F114" s="31">
        <f t="shared" ref="F114:Q114" si="26">SUM(F115:F116)</f>
        <v>14002.8</v>
      </c>
      <c r="G114" s="31">
        <f t="shared" si="26"/>
        <v>14002.8</v>
      </c>
      <c r="H114" s="31">
        <f t="shared" si="26"/>
        <v>13800</v>
      </c>
      <c r="I114" s="31">
        <f t="shared" si="26"/>
        <v>0</v>
      </c>
      <c r="J114" s="31">
        <f t="shared" si="26"/>
        <v>0</v>
      </c>
      <c r="K114" s="31">
        <f t="shared" si="26"/>
        <v>0</v>
      </c>
      <c r="L114" s="31">
        <f t="shared" si="26"/>
        <v>0</v>
      </c>
      <c r="M114" s="31">
        <f t="shared" si="26"/>
        <v>0</v>
      </c>
      <c r="N114" s="31">
        <f t="shared" si="26"/>
        <v>6060</v>
      </c>
      <c r="O114" s="31">
        <f t="shared" si="26"/>
        <v>6060</v>
      </c>
      <c r="P114" s="31">
        <f t="shared" si="26"/>
        <v>0</v>
      </c>
      <c r="Q114" s="32">
        <f t="shared" si="26"/>
        <v>0</v>
      </c>
      <c r="R114" s="6"/>
      <c r="S114" s="6"/>
      <c r="T114" s="6"/>
      <c r="U114" s="6"/>
      <c r="V114" s="6"/>
      <c r="W114" s="6"/>
      <c r="X114" s="6"/>
      <c r="Y114" s="6"/>
    </row>
    <row r="115" spans="2:25" x14ac:dyDescent="0.25">
      <c r="B115" s="21"/>
      <c r="C115" s="22"/>
      <c r="D115" s="23">
        <v>23</v>
      </c>
      <c r="E115" s="23" t="s">
        <v>23</v>
      </c>
      <c r="F115" s="24">
        <v>14002.8</v>
      </c>
      <c r="G115" s="24">
        <v>14002.8</v>
      </c>
      <c r="H115" s="24">
        <v>13800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6060</v>
      </c>
      <c r="O115" s="24">
        <v>6060</v>
      </c>
      <c r="P115" s="24">
        <v>0</v>
      </c>
      <c r="Q115" s="25">
        <v>0</v>
      </c>
      <c r="R115" s="6"/>
      <c r="S115" s="6"/>
      <c r="T115" s="6"/>
      <c r="U115" s="6"/>
      <c r="V115" s="6"/>
      <c r="W115" s="6"/>
      <c r="X115" s="6"/>
      <c r="Y115" s="6"/>
    </row>
    <row r="116" spans="2:25" ht="15.75" thickBot="1" x14ac:dyDescent="0.3">
      <c r="B116" s="21"/>
      <c r="C116" s="22"/>
      <c r="D116" s="23">
        <v>12</v>
      </c>
      <c r="E116" s="23" t="s">
        <v>23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5">
        <v>0</v>
      </c>
      <c r="R116" s="6"/>
      <c r="S116" s="6"/>
      <c r="T116" s="6"/>
      <c r="U116" s="6"/>
      <c r="V116" s="6"/>
      <c r="W116" s="6"/>
      <c r="X116" s="6"/>
      <c r="Y116" s="6"/>
    </row>
    <row r="117" spans="2:25" ht="30.75" thickBot="1" x14ac:dyDescent="0.3">
      <c r="B117" s="26" t="s">
        <v>123</v>
      </c>
      <c r="C117" s="27" t="s">
        <v>124</v>
      </c>
      <c r="D117" s="28">
        <v>1</v>
      </c>
      <c r="E117" s="28" t="s">
        <v>23</v>
      </c>
      <c r="F117" s="29">
        <v>10000</v>
      </c>
      <c r="G117" s="29">
        <v>10000</v>
      </c>
      <c r="H117" s="29">
        <v>0</v>
      </c>
      <c r="I117" s="29">
        <v>0</v>
      </c>
      <c r="J117" s="29">
        <v>10000</v>
      </c>
      <c r="K117" s="29">
        <v>10000</v>
      </c>
      <c r="L117" s="29">
        <v>0</v>
      </c>
      <c r="M117" s="29">
        <v>0</v>
      </c>
      <c r="N117" s="29">
        <v>0</v>
      </c>
      <c r="O117" s="29">
        <v>10000</v>
      </c>
      <c r="P117" s="29">
        <v>12000</v>
      </c>
      <c r="Q117" s="30">
        <v>15000</v>
      </c>
      <c r="R117" s="6"/>
      <c r="S117" s="6"/>
      <c r="T117" s="6"/>
      <c r="U117" s="6"/>
      <c r="V117" s="6"/>
      <c r="W117" s="6"/>
      <c r="X117" s="6"/>
      <c r="Y117" s="6"/>
    </row>
    <row r="118" spans="2:25" ht="30" x14ac:dyDescent="0.25">
      <c r="B118" s="26" t="s">
        <v>125</v>
      </c>
      <c r="C118" s="27" t="s">
        <v>126</v>
      </c>
      <c r="D118" s="28">
        <v>1</v>
      </c>
      <c r="E118" s="28"/>
      <c r="F118" s="31">
        <f t="shared" ref="F118:Q118" si="27">SUM(F119:F120)</f>
        <v>7400</v>
      </c>
      <c r="G118" s="31">
        <f t="shared" si="27"/>
        <v>7400</v>
      </c>
      <c r="H118" s="31">
        <f t="shared" si="27"/>
        <v>0</v>
      </c>
      <c r="I118" s="31">
        <f t="shared" si="27"/>
        <v>0</v>
      </c>
      <c r="J118" s="31">
        <f t="shared" si="27"/>
        <v>6400</v>
      </c>
      <c r="K118" s="31">
        <f t="shared" si="27"/>
        <v>6400</v>
      </c>
      <c r="L118" s="31">
        <f t="shared" si="27"/>
        <v>0</v>
      </c>
      <c r="M118" s="31">
        <f t="shared" si="27"/>
        <v>0</v>
      </c>
      <c r="N118" s="31">
        <f t="shared" si="27"/>
        <v>0</v>
      </c>
      <c r="O118" s="31">
        <f t="shared" si="27"/>
        <v>6400</v>
      </c>
      <c r="P118" s="31">
        <f t="shared" si="27"/>
        <v>8100</v>
      </c>
      <c r="Q118" s="32">
        <f t="shared" si="27"/>
        <v>8600</v>
      </c>
      <c r="R118" s="6"/>
      <c r="S118" s="6"/>
      <c r="T118" s="6"/>
      <c r="U118" s="6"/>
      <c r="V118" s="6"/>
      <c r="W118" s="6"/>
      <c r="X118" s="6"/>
      <c r="Y118" s="6"/>
    </row>
    <row r="119" spans="2:25" x14ac:dyDescent="0.25">
      <c r="B119" s="21"/>
      <c r="C119" s="22"/>
      <c r="D119" s="23"/>
      <c r="E119" s="23" t="s">
        <v>23</v>
      </c>
      <c r="F119" s="24">
        <v>4400</v>
      </c>
      <c r="G119" s="24">
        <v>4400</v>
      </c>
      <c r="H119" s="24">
        <v>0</v>
      </c>
      <c r="I119" s="24">
        <v>0</v>
      </c>
      <c r="J119" s="24">
        <v>4400</v>
      </c>
      <c r="K119" s="24">
        <v>4400</v>
      </c>
      <c r="L119" s="24">
        <v>0</v>
      </c>
      <c r="M119" s="24">
        <v>0</v>
      </c>
      <c r="N119" s="24">
        <v>0</v>
      </c>
      <c r="O119" s="24">
        <v>4400</v>
      </c>
      <c r="P119" s="24">
        <v>4600</v>
      </c>
      <c r="Q119" s="25">
        <v>4600</v>
      </c>
      <c r="R119" s="6"/>
      <c r="S119" s="6"/>
      <c r="T119" s="6"/>
      <c r="U119" s="6"/>
      <c r="V119" s="6"/>
      <c r="W119" s="6"/>
      <c r="X119" s="6"/>
      <c r="Y119" s="6"/>
    </row>
    <row r="120" spans="2:25" ht="15.75" thickBot="1" x14ac:dyDescent="0.3">
      <c r="B120" s="21"/>
      <c r="C120" s="22"/>
      <c r="D120" s="23"/>
      <c r="E120" s="23" t="s">
        <v>23</v>
      </c>
      <c r="F120" s="24">
        <v>3000</v>
      </c>
      <c r="G120" s="24">
        <v>3000</v>
      </c>
      <c r="H120" s="24">
        <v>0</v>
      </c>
      <c r="I120" s="24">
        <v>0</v>
      </c>
      <c r="J120" s="24">
        <v>2000</v>
      </c>
      <c r="K120" s="24">
        <v>2000</v>
      </c>
      <c r="L120" s="24">
        <v>0</v>
      </c>
      <c r="M120" s="24">
        <v>0</v>
      </c>
      <c r="N120" s="24">
        <v>0</v>
      </c>
      <c r="O120" s="24">
        <v>2000</v>
      </c>
      <c r="P120" s="24">
        <v>3500</v>
      </c>
      <c r="Q120" s="25">
        <v>4000</v>
      </c>
      <c r="R120" s="6"/>
      <c r="S120" s="6"/>
      <c r="T120" s="6"/>
      <c r="U120" s="6"/>
      <c r="V120" s="6"/>
      <c r="W120" s="6"/>
      <c r="X120" s="6"/>
      <c r="Y120" s="6"/>
    </row>
    <row r="121" spans="2:25" ht="30.75" thickBot="1" x14ac:dyDescent="0.3">
      <c r="B121" s="26" t="s">
        <v>127</v>
      </c>
      <c r="C121" s="27" t="s">
        <v>128</v>
      </c>
      <c r="D121" s="28">
        <v>10</v>
      </c>
      <c r="E121" s="28" t="s">
        <v>23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4715.53</v>
      </c>
      <c r="O121" s="29">
        <v>4715.53</v>
      </c>
      <c r="P121" s="29">
        <v>0</v>
      </c>
      <c r="Q121" s="30">
        <v>0</v>
      </c>
      <c r="R121" s="6"/>
      <c r="S121" s="6"/>
      <c r="T121" s="6"/>
      <c r="U121" s="6"/>
      <c r="V121" s="6"/>
      <c r="W121" s="6"/>
      <c r="X121" s="6"/>
      <c r="Y121" s="6"/>
    </row>
    <row r="122" spans="2:25" ht="30" x14ac:dyDescent="0.25">
      <c r="B122" s="26" t="s">
        <v>129</v>
      </c>
      <c r="C122" s="27" t="s">
        <v>130</v>
      </c>
      <c r="D122" s="28">
        <v>1</v>
      </c>
      <c r="E122" s="28"/>
      <c r="F122" s="31">
        <f t="shared" ref="F122:Q122" si="28">SUM(F123:F124)</f>
        <v>3443</v>
      </c>
      <c r="G122" s="31">
        <f t="shared" si="28"/>
        <v>3443</v>
      </c>
      <c r="H122" s="31">
        <f t="shared" si="28"/>
        <v>0</v>
      </c>
      <c r="I122" s="31">
        <f t="shared" si="28"/>
        <v>0</v>
      </c>
      <c r="J122" s="31">
        <f t="shared" si="28"/>
        <v>5886</v>
      </c>
      <c r="K122" s="31">
        <f t="shared" si="28"/>
        <v>5886</v>
      </c>
      <c r="L122" s="31">
        <f t="shared" si="28"/>
        <v>0</v>
      </c>
      <c r="M122" s="31">
        <f t="shared" si="28"/>
        <v>0</v>
      </c>
      <c r="N122" s="31">
        <f t="shared" si="28"/>
        <v>-2443</v>
      </c>
      <c r="O122" s="31">
        <f t="shared" si="28"/>
        <v>3443</v>
      </c>
      <c r="P122" s="31">
        <f t="shared" si="28"/>
        <v>1630</v>
      </c>
      <c r="Q122" s="32">
        <f t="shared" si="28"/>
        <v>1950</v>
      </c>
      <c r="R122" s="6"/>
      <c r="S122" s="6"/>
      <c r="T122" s="6"/>
      <c r="U122" s="6"/>
      <c r="V122" s="6"/>
      <c r="W122" s="6"/>
      <c r="X122" s="6"/>
      <c r="Y122" s="6"/>
    </row>
    <row r="123" spans="2:25" x14ac:dyDescent="0.25">
      <c r="B123" s="21"/>
      <c r="C123" s="22"/>
      <c r="D123" s="23"/>
      <c r="E123" s="23" t="s">
        <v>23</v>
      </c>
      <c r="F123" s="24">
        <v>1000</v>
      </c>
      <c r="G123" s="24">
        <v>1000</v>
      </c>
      <c r="H123" s="24">
        <v>0</v>
      </c>
      <c r="I123" s="24">
        <v>0</v>
      </c>
      <c r="J123" s="24">
        <v>1000</v>
      </c>
      <c r="K123" s="24">
        <v>1000</v>
      </c>
      <c r="L123" s="24">
        <v>0</v>
      </c>
      <c r="M123" s="24">
        <v>0</v>
      </c>
      <c r="N123" s="24">
        <v>0</v>
      </c>
      <c r="O123" s="24">
        <v>1000</v>
      </c>
      <c r="P123" s="24">
        <v>1500</v>
      </c>
      <c r="Q123" s="25">
        <v>1800</v>
      </c>
      <c r="R123" s="6"/>
      <c r="S123" s="6"/>
      <c r="T123" s="6"/>
      <c r="U123" s="6"/>
      <c r="V123" s="6"/>
      <c r="W123" s="6"/>
      <c r="X123" s="6"/>
      <c r="Y123" s="6"/>
    </row>
    <row r="124" spans="2:25" ht="15.75" thickBot="1" x14ac:dyDescent="0.3">
      <c r="B124" s="21"/>
      <c r="C124" s="22"/>
      <c r="D124" s="23"/>
      <c r="E124" s="23" t="s">
        <v>17</v>
      </c>
      <c r="F124" s="24">
        <v>2443</v>
      </c>
      <c r="G124" s="24">
        <v>2443</v>
      </c>
      <c r="H124" s="24">
        <v>0</v>
      </c>
      <c r="I124" s="24">
        <v>0</v>
      </c>
      <c r="J124" s="24">
        <v>4886</v>
      </c>
      <c r="K124" s="24">
        <v>4886</v>
      </c>
      <c r="L124" s="24">
        <v>0</v>
      </c>
      <c r="M124" s="24">
        <v>0</v>
      </c>
      <c r="N124" s="24">
        <v>-2443</v>
      </c>
      <c r="O124" s="24">
        <v>2443</v>
      </c>
      <c r="P124" s="24">
        <v>130</v>
      </c>
      <c r="Q124" s="25">
        <v>150</v>
      </c>
      <c r="R124" s="6"/>
      <c r="S124" s="6"/>
      <c r="T124" s="6"/>
      <c r="U124" s="6"/>
      <c r="V124" s="6"/>
      <c r="W124" s="6"/>
      <c r="X124" s="6"/>
      <c r="Y124" s="6"/>
    </row>
    <row r="125" spans="2:25" ht="30.75" thickBot="1" x14ac:dyDescent="0.3">
      <c r="B125" s="26" t="s">
        <v>131</v>
      </c>
      <c r="C125" s="27" t="s">
        <v>132</v>
      </c>
      <c r="D125" s="28"/>
      <c r="E125" s="28"/>
      <c r="F125" s="31">
        <f t="shared" ref="F125:Q125" si="29">F126+F131+F132+F133</f>
        <v>134736.24</v>
      </c>
      <c r="G125" s="31">
        <f t="shared" si="29"/>
        <v>134736.24</v>
      </c>
      <c r="H125" s="31">
        <f t="shared" si="29"/>
        <v>52567.08</v>
      </c>
      <c r="I125" s="31">
        <f t="shared" si="29"/>
        <v>0</v>
      </c>
      <c r="J125" s="31">
        <f t="shared" si="29"/>
        <v>130706.2</v>
      </c>
      <c r="K125" s="31">
        <f t="shared" si="29"/>
        <v>130706.2</v>
      </c>
      <c r="L125" s="31">
        <f t="shared" si="29"/>
        <v>52480</v>
      </c>
      <c r="M125" s="31">
        <f t="shared" si="29"/>
        <v>0</v>
      </c>
      <c r="N125" s="31">
        <f t="shared" si="29"/>
        <v>31874.22</v>
      </c>
      <c r="O125" s="31">
        <f t="shared" si="29"/>
        <v>162580.41999999998</v>
      </c>
      <c r="P125" s="31">
        <f t="shared" si="29"/>
        <v>114770</v>
      </c>
      <c r="Q125" s="32">
        <f t="shared" si="29"/>
        <v>54060</v>
      </c>
      <c r="R125" s="6"/>
      <c r="S125" s="6"/>
      <c r="T125" s="6"/>
      <c r="U125" s="6"/>
      <c r="V125" s="6"/>
      <c r="W125" s="6"/>
      <c r="X125" s="6"/>
      <c r="Y125" s="6"/>
    </row>
    <row r="126" spans="2:25" x14ac:dyDescent="0.25">
      <c r="B126" s="16" t="s">
        <v>133</v>
      </c>
      <c r="C126" s="17" t="s">
        <v>134</v>
      </c>
      <c r="D126" s="18">
        <v>10</v>
      </c>
      <c r="E126" s="18"/>
      <c r="F126" s="19">
        <f t="shared" ref="F126:Q126" si="30">SUM(F127:F130)</f>
        <v>60010.16</v>
      </c>
      <c r="G126" s="19">
        <f t="shared" si="30"/>
        <v>60010.16</v>
      </c>
      <c r="H126" s="19">
        <f t="shared" si="30"/>
        <v>48567</v>
      </c>
      <c r="I126" s="19">
        <f t="shared" si="30"/>
        <v>0</v>
      </c>
      <c r="J126" s="19">
        <f t="shared" si="30"/>
        <v>55980</v>
      </c>
      <c r="K126" s="19">
        <f t="shared" si="30"/>
        <v>55980</v>
      </c>
      <c r="L126" s="19">
        <f t="shared" si="30"/>
        <v>48480</v>
      </c>
      <c r="M126" s="19">
        <f t="shared" si="30"/>
        <v>0</v>
      </c>
      <c r="N126" s="19">
        <f t="shared" si="30"/>
        <v>31874.22</v>
      </c>
      <c r="O126" s="19">
        <f t="shared" si="30"/>
        <v>87854.22</v>
      </c>
      <c r="P126" s="19">
        <f t="shared" si="30"/>
        <v>60710</v>
      </c>
      <c r="Q126" s="20">
        <f t="shared" si="30"/>
        <v>0</v>
      </c>
      <c r="R126" s="6"/>
      <c r="S126" s="6"/>
      <c r="T126" s="6"/>
      <c r="U126" s="6"/>
      <c r="V126" s="6"/>
      <c r="W126" s="6"/>
      <c r="X126" s="6"/>
      <c r="Y126" s="6"/>
    </row>
    <row r="127" spans="2:25" x14ac:dyDescent="0.25">
      <c r="B127" s="21"/>
      <c r="C127" s="22"/>
      <c r="D127" s="23"/>
      <c r="E127" s="23" t="s">
        <v>105</v>
      </c>
      <c r="F127" s="24">
        <v>5300.04</v>
      </c>
      <c r="G127" s="24">
        <v>5300.04</v>
      </c>
      <c r="H127" s="24">
        <v>5223</v>
      </c>
      <c r="I127" s="24">
        <v>0</v>
      </c>
      <c r="J127" s="24">
        <v>5304</v>
      </c>
      <c r="K127" s="24">
        <v>5304</v>
      </c>
      <c r="L127" s="24">
        <v>5196</v>
      </c>
      <c r="M127" s="24">
        <v>0</v>
      </c>
      <c r="N127" s="24">
        <v>6296</v>
      </c>
      <c r="O127" s="24">
        <v>11600</v>
      </c>
      <c r="P127" s="24">
        <v>6000</v>
      </c>
      <c r="Q127" s="25">
        <v>0</v>
      </c>
      <c r="R127" s="6"/>
      <c r="S127" s="6"/>
      <c r="T127" s="6"/>
      <c r="U127" s="6"/>
      <c r="V127" s="6"/>
      <c r="W127" s="6"/>
      <c r="X127" s="6"/>
      <c r="Y127" s="6"/>
    </row>
    <row r="128" spans="2:25" x14ac:dyDescent="0.25">
      <c r="B128" s="21"/>
      <c r="C128" s="22"/>
      <c r="D128" s="23"/>
      <c r="E128" s="23" t="s">
        <v>135</v>
      </c>
      <c r="F128" s="24">
        <v>35000.080000000002</v>
      </c>
      <c r="G128" s="24">
        <v>35000.080000000002</v>
      </c>
      <c r="H128" s="24">
        <v>24048</v>
      </c>
      <c r="I128" s="24">
        <v>0</v>
      </c>
      <c r="J128" s="24">
        <v>35000</v>
      </c>
      <c r="K128" s="24">
        <v>35000</v>
      </c>
      <c r="L128" s="24">
        <v>28044</v>
      </c>
      <c r="M128" s="24">
        <v>0</v>
      </c>
      <c r="N128" s="24">
        <v>17400</v>
      </c>
      <c r="O128" s="24">
        <v>52400</v>
      </c>
      <c r="P128" s="24">
        <v>35000</v>
      </c>
      <c r="Q128" s="25">
        <v>0</v>
      </c>
      <c r="R128" s="6"/>
      <c r="S128" s="6"/>
      <c r="T128" s="6"/>
      <c r="U128" s="6"/>
      <c r="V128" s="6"/>
      <c r="W128" s="6"/>
      <c r="X128" s="6"/>
      <c r="Y128" s="6"/>
    </row>
    <row r="129" spans="2:25" x14ac:dyDescent="0.25">
      <c r="B129" s="21"/>
      <c r="C129" s="22"/>
      <c r="D129" s="23"/>
      <c r="E129" s="23" t="s">
        <v>108</v>
      </c>
      <c r="F129" s="24">
        <v>0</v>
      </c>
      <c r="G129" s="24">
        <v>0</v>
      </c>
      <c r="H129" s="24">
        <v>0</v>
      </c>
      <c r="I129" s="24">
        <v>0</v>
      </c>
      <c r="J129" s="24">
        <v>1176</v>
      </c>
      <c r="K129" s="24">
        <v>1176</v>
      </c>
      <c r="L129" s="24">
        <v>1152</v>
      </c>
      <c r="M129" s="24">
        <v>0</v>
      </c>
      <c r="N129" s="24">
        <v>0</v>
      </c>
      <c r="O129" s="24">
        <v>1176</v>
      </c>
      <c r="P129" s="24">
        <v>0</v>
      </c>
      <c r="Q129" s="25">
        <v>0</v>
      </c>
      <c r="R129" s="6"/>
      <c r="S129" s="6"/>
      <c r="T129" s="6"/>
      <c r="U129" s="6"/>
      <c r="V129" s="6"/>
      <c r="W129" s="6"/>
      <c r="X129" s="6"/>
      <c r="Y129" s="6"/>
    </row>
    <row r="130" spans="2:25" ht="15.75" thickBot="1" x14ac:dyDescent="0.3">
      <c r="B130" s="21"/>
      <c r="C130" s="22"/>
      <c r="D130" s="23"/>
      <c r="E130" s="23" t="s">
        <v>28</v>
      </c>
      <c r="F130" s="24">
        <v>19710.04</v>
      </c>
      <c r="G130" s="24">
        <v>19710.04</v>
      </c>
      <c r="H130" s="24">
        <v>19296</v>
      </c>
      <c r="I130" s="24">
        <v>0</v>
      </c>
      <c r="J130" s="24">
        <v>14500</v>
      </c>
      <c r="K130" s="24">
        <v>14500</v>
      </c>
      <c r="L130" s="24">
        <v>14088</v>
      </c>
      <c r="M130" s="24">
        <v>0</v>
      </c>
      <c r="N130" s="24">
        <v>8178.22</v>
      </c>
      <c r="O130" s="24">
        <v>22678.22</v>
      </c>
      <c r="P130" s="24">
        <v>19710</v>
      </c>
      <c r="Q130" s="25">
        <v>0</v>
      </c>
      <c r="R130" s="6"/>
      <c r="S130" s="6"/>
      <c r="T130" s="6"/>
      <c r="U130" s="6"/>
      <c r="V130" s="6"/>
      <c r="W130" s="6"/>
      <c r="X130" s="6"/>
      <c r="Y130" s="6"/>
    </row>
    <row r="131" spans="2:25" ht="15.75" thickBot="1" x14ac:dyDescent="0.3">
      <c r="B131" s="16" t="s">
        <v>136</v>
      </c>
      <c r="C131" s="17" t="s">
        <v>137</v>
      </c>
      <c r="D131" s="18">
        <v>1</v>
      </c>
      <c r="E131" s="18" t="s">
        <v>135</v>
      </c>
      <c r="F131" s="33">
        <v>74726.080000000002</v>
      </c>
      <c r="G131" s="33">
        <v>74726.080000000002</v>
      </c>
      <c r="H131" s="33">
        <v>4000.08</v>
      </c>
      <c r="I131" s="33">
        <v>0</v>
      </c>
      <c r="J131" s="33">
        <v>74726.2</v>
      </c>
      <c r="K131" s="33">
        <v>74726.2</v>
      </c>
      <c r="L131" s="33">
        <v>4000</v>
      </c>
      <c r="M131" s="33">
        <v>0</v>
      </c>
      <c r="N131" s="33">
        <v>0</v>
      </c>
      <c r="O131" s="33">
        <v>74726.2</v>
      </c>
      <c r="P131" s="33">
        <v>54060</v>
      </c>
      <c r="Q131" s="34">
        <v>54060</v>
      </c>
      <c r="R131" s="6"/>
      <c r="S131" s="6"/>
      <c r="T131" s="6"/>
      <c r="U131" s="6"/>
      <c r="V131" s="6"/>
      <c r="W131" s="6"/>
      <c r="X131" s="6"/>
      <c r="Y131" s="6"/>
    </row>
    <row r="132" spans="2:25" ht="45.75" thickBot="1" x14ac:dyDescent="0.3">
      <c r="B132" s="16" t="s">
        <v>138</v>
      </c>
      <c r="C132" s="17" t="s">
        <v>139</v>
      </c>
      <c r="D132" s="18"/>
      <c r="E132" s="18"/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4">
        <v>0</v>
      </c>
      <c r="R132" s="6"/>
      <c r="S132" s="6"/>
      <c r="T132" s="6"/>
      <c r="U132" s="6"/>
      <c r="V132" s="6"/>
      <c r="W132" s="6"/>
      <c r="X132" s="6"/>
      <c r="Y132" s="6"/>
    </row>
    <row r="133" spans="2:25" ht="30.75" thickBot="1" x14ac:dyDescent="0.3">
      <c r="B133" s="16" t="s">
        <v>140</v>
      </c>
      <c r="C133" s="17" t="s">
        <v>141</v>
      </c>
      <c r="D133" s="18"/>
      <c r="E133" s="18"/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4">
        <v>0</v>
      </c>
      <c r="R133" s="6"/>
      <c r="S133" s="6"/>
      <c r="T133" s="6"/>
      <c r="U133" s="6"/>
      <c r="V133" s="6"/>
      <c r="W133" s="6"/>
      <c r="X133" s="6"/>
      <c r="Y133" s="6"/>
    </row>
    <row r="134" spans="2:25" ht="30.75" thickBot="1" x14ac:dyDescent="0.3">
      <c r="B134" s="26" t="s">
        <v>142</v>
      </c>
      <c r="C134" s="27" t="s">
        <v>143</v>
      </c>
      <c r="D134" s="28">
        <v>1</v>
      </c>
      <c r="E134" s="28" t="s">
        <v>28</v>
      </c>
      <c r="F134" s="29">
        <v>2934</v>
      </c>
      <c r="G134" s="29">
        <v>2934</v>
      </c>
      <c r="H134" s="29">
        <v>2811</v>
      </c>
      <c r="I134" s="29">
        <v>0</v>
      </c>
      <c r="J134" s="29">
        <v>2934</v>
      </c>
      <c r="K134" s="29">
        <v>2934</v>
      </c>
      <c r="L134" s="29">
        <v>2811</v>
      </c>
      <c r="M134" s="29">
        <v>0</v>
      </c>
      <c r="N134" s="29">
        <v>166</v>
      </c>
      <c r="O134" s="29">
        <v>3100</v>
      </c>
      <c r="P134" s="29">
        <v>3144</v>
      </c>
      <c r="Q134" s="30">
        <v>3346</v>
      </c>
      <c r="R134" s="6"/>
      <c r="S134" s="6"/>
      <c r="T134" s="6"/>
      <c r="U134" s="6"/>
      <c r="V134" s="6"/>
      <c r="W134" s="6"/>
      <c r="X134" s="6"/>
      <c r="Y134" s="6"/>
    </row>
    <row r="135" spans="2:25" ht="15.75" thickBot="1" x14ac:dyDescent="0.3">
      <c r="B135" s="26" t="s">
        <v>144</v>
      </c>
      <c r="C135" s="27" t="s">
        <v>145</v>
      </c>
      <c r="D135" s="28">
        <v>11</v>
      </c>
      <c r="E135" s="28" t="s">
        <v>23</v>
      </c>
      <c r="F135" s="29">
        <v>106316</v>
      </c>
      <c r="G135" s="29">
        <v>106316</v>
      </c>
      <c r="H135" s="29">
        <v>50892</v>
      </c>
      <c r="I135" s="29">
        <v>0</v>
      </c>
      <c r="J135" s="29">
        <v>61600</v>
      </c>
      <c r="K135" s="29">
        <v>61600</v>
      </c>
      <c r="L135" s="29">
        <v>12420</v>
      </c>
      <c r="M135" s="29">
        <v>0</v>
      </c>
      <c r="N135" s="29">
        <v>0</v>
      </c>
      <c r="O135" s="29">
        <v>61600</v>
      </c>
      <c r="P135" s="29">
        <v>108964</v>
      </c>
      <c r="Q135" s="30">
        <v>114006</v>
      </c>
      <c r="R135" s="6"/>
      <c r="S135" s="6"/>
      <c r="T135" s="6"/>
      <c r="U135" s="6"/>
      <c r="V135" s="6"/>
      <c r="W135" s="6"/>
      <c r="X135" s="6"/>
      <c r="Y135" s="6"/>
    </row>
    <row r="136" spans="2:25" ht="30.75" thickBot="1" x14ac:dyDescent="0.3">
      <c r="B136" s="26" t="s">
        <v>146</v>
      </c>
      <c r="C136" s="27" t="s">
        <v>147</v>
      </c>
      <c r="D136" s="28"/>
      <c r="E136" s="28"/>
      <c r="F136" s="31">
        <f t="shared" ref="F136:Q136" si="31">F137+F138+F150</f>
        <v>1000</v>
      </c>
      <c r="G136" s="31">
        <f t="shared" si="31"/>
        <v>1000</v>
      </c>
      <c r="H136" s="31">
        <f t="shared" si="31"/>
        <v>0</v>
      </c>
      <c r="I136" s="31">
        <f t="shared" si="31"/>
        <v>0</v>
      </c>
      <c r="J136" s="31">
        <f t="shared" si="31"/>
        <v>1000</v>
      </c>
      <c r="K136" s="31">
        <f t="shared" si="31"/>
        <v>1000</v>
      </c>
      <c r="L136" s="31">
        <f t="shared" si="31"/>
        <v>0</v>
      </c>
      <c r="M136" s="31">
        <f t="shared" si="31"/>
        <v>0</v>
      </c>
      <c r="N136" s="31">
        <f t="shared" si="31"/>
        <v>359084.86</v>
      </c>
      <c r="O136" s="31">
        <f t="shared" si="31"/>
        <v>360084.86</v>
      </c>
      <c r="P136" s="31">
        <f t="shared" si="31"/>
        <v>1200</v>
      </c>
      <c r="Q136" s="32">
        <f t="shared" si="31"/>
        <v>1500</v>
      </c>
      <c r="R136" s="6"/>
      <c r="S136" s="6"/>
      <c r="T136" s="6"/>
      <c r="U136" s="6"/>
      <c r="V136" s="6"/>
      <c r="W136" s="6"/>
      <c r="X136" s="6"/>
      <c r="Y136" s="6"/>
    </row>
    <row r="137" spans="2:25" ht="15.75" thickBot="1" x14ac:dyDescent="0.3">
      <c r="B137" s="16" t="s">
        <v>148</v>
      </c>
      <c r="C137" s="17" t="s">
        <v>149</v>
      </c>
      <c r="D137" s="18">
        <v>1</v>
      </c>
      <c r="E137" s="18" t="s">
        <v>23</v>
      </c>
      <c r="F137" s="33">
        <v>1000</v>
      </c>
      <c r="G137" s="33">
        <v>1000</v>
      </c>
      <c r="H137" s="33">
        <v>0</v>
      </c>
      <c r="I137" s="33">
        <v>0</v>
      </c>
      <c r="J137" s="33">
        <v>1000</v>
      </c>
      <c r="K137" s="33">
        <v>1000</v>
      </c>
      <c r="L137" s="33">
        <v>0</v>
      </c>
      <c r="M137" s="33">
        <v>0</v>
      </c>
      <c r="N137" s="33">
        <v>0</v>
      </c>
      <c r="O137" s="33">
        <v>1000</v>
      </c>
      <c r="P137" s="33">
        <v>1200</v>
      </c>
      <c r="Q137" s="34">
        <v>1500</v>
      </c>
      <c r="R137" s="6"/>
      <c r="S137" s="6"/>
      <c r="T137" s="6"/>
      <c r="U137" s="6"/>
      <c r="V137" s="6"/>
      <c r="W137" s="6"/>
      <c r="X137" s="6"/>
      <c r="Y137" s="6"/>
    </row>
    <row r="138" spans="2:25" x14ac:dyDescent="0.25">
      <c r="B138" s="16" t="s">
        <v>150</v>
      </c>
      <c r="C138" s="17" t="s">
        <v>151</v>
      </c>
      <c r="D138" s="18"/>
      <c r="E138" s="18"/>
      <c r="F138" s="19">
        <f t="shared" ref="F138:Q138" si="32">SUM(F139:F149)</f>
        <v>0</v>
      </c>
      <c r="G138" s="19">
        <f t="shared" si="32"/>
        <v>0</v>
      </c>
      <c r="H138" s="19">
        <f t="shared" si="32"/>
        <v>0</v>
      </c>
      <c r="I138" s="19">
        <f t="shared" si="32"/>
        <v>0</v>
      </c>
      <c r="J138" s="19">
        <f t="shared" si="32"/>
        <v>0</v>
      </c>
      <c r="K138" s="19">
        <f t="shared" si="32"/>
        <v>0</v>
      </c>
      <c r="L138" s="19">
        <f t="shared" si="32"/>
        <v>0</v>
      </c>
      <c r="M138" s="19">
        <f t="shared" si="32"/>
        <v>0</v>
      </c>
      <c r="N138" s="19">
        <f t="shared" si="32"/>
        <v>359084.86</v>
      </c>
      <c r="O138" s="19">
        <f t="shared" si="32"/>
        <v>359084.86</v>
      </c>
      <c r="P138" s="19">
        <f t="shared" si="32"/>
        <v>0</v>
      </c>
      <c r="Q138" s="20">
        <f t="shared" si="32"/>
        <v>0</v>
      </c>
      <c r="R138" s="6"/>
      <c r="S138" s="6"/>
      <c r="T138" s="6"/>
      <c r="U138" s="6"/>
      <c r="V138" s="6"/>
      <c r="W138" s="6"/>
      <c r="X138" s="6"/>
      <c r="Y138" s="6"/>
    </row>
    <row r="139" spans="2:25" x14ac:dyDescent="0.25">
      <c r="B139" s="21"/>
      <c r="C139" s="22"/>
      <c r="D139" s="23">
        <v>2</v>
      </c>
      <c r="E139" s="23" t="s">
        <v>23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830</v>
      </c>
      <c r="O139" s="24">
        <v>830</v>
      </c>
      <c r="P139" s="24">
        <v>0</v>
      </c>
      <c r="Q139" s="25">
        <v>0</v>
      </c>
      <c r="R139" s="6"/>
      <c r="S139" s="6"/>
      <c r="T139" s="6"/>
      <c r="U139" s="6"/>
      <c r="V139" s="6"/>
      <c r="W139" s="6"/>
      <c r="X139" s="6"/>
      <c r="Y139" s="6"/>
    </row>
    <row r="140" spans="2:25" x14ac:dyDescent="0.25">
      <c r="B140" s="21"/>
      <c r="C140" s="22"/>
      <c r="D140" s="23">
        <v>4</v>
      </c>
      <c r="E140" s="23" t="s">
        <v>23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1600</v>
      </c>
      <c r="O140" s="24">
        <v>1600</v>
      </c>
      <c r="P140" s="24">
        <v>0</v>
      </c>
      <c r="Q140" s="25">
        <v>0</v>
      </c>
      <c r="R140" s="6"/>
      <c r="S140" s="6"/>
      <c r="T140" s="6"/>
      <c r="U140" s="6"/>
      <c r="V140" s="6"/>
      <c r="W140" s="6"/>
      <c r="X140" s="6"/>
      <c r="Y140" s="6"/>
    </row>
    <row r="141" spans="2:25" x14ac:dyDescent="0.25">
      <c r="B141" s="21"/>
      <c r="C141" s="22"/>
      <c r="D141" s="23">
        <v>3</v>
      </c>
      <c r="E141" s="23" t="s">
        <v>23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570</v>
      </c>
      <c r="O141" s="24">
        <v>570</v>
      </c>
      <c r="P141" s="24">
        <v>0</v>
      </c>
      <c r="Q141" s="25">
        <v>0</v>
      </c>
      <c r="R141" s="6"/>
      <c r="S141" s="6"/>
      <c r="T141" s="6"/>
      <c r="U141" s="6"/>
      <c r="V141" s="6"/>
      <c r="W141" s="6"/>
      <c r="X141" s="6"/>
      <c r="Y141" s="6"/>
    </row>
    <row r="142" spans="2:25" x14ac:dyDescent="0.25">
      <c r="B142" s="21"/>
      <c r="C142" s="22"/>
      <c r="D142" s="23">
        <v>7</v>
      </c>
      <c r="E142" s="23" t="s">
        <v>23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730</v>
      </c>
      <c r="O142" s="24">
        <v>730</v>
      </c>
      <c r="P142" s="24">
        <v>0</v>
      </c>
      <c r="Q142" s="25">
        <v>0</v>
      </c>
      <c r="R142" s="6"/>
      <c r="S142" s="6"/>
      <c r="T142" s="6"/>
      <c r="U142" s="6"/>
      <c r="V142" s="6"/>
      <c r="W142" s="6"/>
      <c r="X142" s="6"/>
      <c r="Y142" s="6"/>
    </row>
    <row r="143" spans="2:25" x14ac:dyDescent="0.25">
      <c r="B143" s="21"/>
      <c r="C143" s="22"/>
      <c r="D143" s="23">
        <v>1</v>
      </c>
      <c r="E143" s="23" t="s">
        <v>23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306494.86</v>
      </c>
      <c r="O143" s="24">
        <v>306494.86</v>
      </c>
      <c r="P143" s="24">
        <v>0</v>
      </c>
      <c r="Q143" s="25">
        <v>0</v>
      </c>
      <c r="R143" s="6"/>
      <c r="S143" s="6"/>
      <c r="T143" s="6"/>
      <c r="U143" s="6"/>
      <c r="V143" s="6"/>
      <c r="W143" s="6"/>
      <c r="X143" s="6"/>
      <c r="Y143" s="6"/>
    </row>
    <row r="144" spans="2:25" x14ac:dyDescent="0.25">
      <c r="B144" s="21"/>
      <c r="C144" s="22"/>
      <c r="D144" s="23">
        <v>6</v>
      </c>
      <c r="E144" s="23" t="s">
        <v>23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12650</v>
      </c>
      <c r="O144" s="24">
        <v>12650</v>
      </c>
      <c r="P144" s="24">
        <v>0</v>
      </c>
      <c r="Q144" s="25">
        <v>0</v>
      </c>
      <c r="R144" s="6"/>
      <c r="S144" s="6"/>
      <c r="T144" s="6"/>
      <c r="U144" s="6"/>
      <c r="V144" s="6"/>
      <c r="W144" s="6"/>
      <c r="X144" s="6"/>
      <c r="Y144" s="6"/>
    </row>
    <row r="145" spans="2:25" x14ac:dyDescent="0.25">
      <c r="B145" s="21"/>
      <c r="C145" s="22"/>
      <c r="D145" s="23">
        <v>5</v>
      </c>
      <c r="E145" s="23" t="s">
        <v>23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900</v>
      </c>
      <c r="O145" s="24">
        <v>900</v>
      </c>
      <c r="P145" s="24">
        <v>0</v>
      </c>
      <c r="Q145" s="25">
        <v>0</v>
      </c>
      <c r="R145" s="6"/>
      <c r="S145" s="6"/>
      <c r="T145" s="6"/>
      <c r="U145" s="6"/>
      <c r="V145" s="6"/>
      <c r="W145" s="6"/>
      <c r="X145" s="6"/>
      <c r="Y145" s="6"/>
    </row>
    <row r="146" spans="2:25" x14ac:dyDescent="0.25">
      <c r="B146" s="21"/>
      <c r="C146" s="22"/>
      <c r="D146" s="23">
        <v>4</v>
      </c>
      <c r="E146" s="23" t="s">
        <v>23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460</v>
      </c>
      <c r="O146" s="24">
        <v>460</v>
      </c>
      <c r="P146" s="24">
        <v>0</v>
      </c>
      <c r="Q146" s="25">
        <v>0</v>
      </c>
      <c r="R146" s="6"/>
      <c r="S146" s="6"/>
      <c r="T146" s="6"/>
      <c r="U146" s="6"/>
      <c r="V146" s="6"/>
      <c r="W146" s="6"/>
      <c r="X146" s="6"/>
      <c r="Y146" s="6"/>
    </row>
    <row r="147" spans="2:25" x14ac:dyDescent="0.25">
      <c r="B147" s="21"/>
      <c r="C147" s="22"/>
      <c r="D147" s="23">
        <v>11</v>
      </c>
      <c r="E147" s="23" t="s">
        <v>23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28550</v>
      </c>
      <c r="O147" s="24">
        <v>28550</v>
      </c>
      <c r="P147" s="24">
        <v>0</v>
      </c>
      <c r="Q147" s="25">
        <v>0</v>
      </c>
      <c r="R147" s="6"/>
      <c r="S147" s="6"/>
      <c r="T147" s="6"/>
      <c r="U147" s="6"/>
      <c r="V147" s="6"/>
      <c r="W147" s="6"/>
      <c r="X147" s="6"/>
      <c r="Y147" s="6"/>
    </row>
    <row r="148" spans="2:25" x14ac:dyDescent="0.25">
      <c r="B148" s="21"/>
      <c r="C148" s="22"/>
      <c r="D148" s="23">
        <v>29</v>
      </c>
      <c r="E148" s="23" t="s">
        <v>23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1300</v>
      </c>
      <c r="O148" s="24">
        <v>1300</v>
      </c>
      <c r="P148" s="24">
        <v>0</v>
      </c>
      <c r="Q148" s="25">
        <v>0</v>
      </c>
      <c r="R148" s="6"/>
      <c r="S148" s="6"/>
      <c r="T148" s="6"/>
      <c r="U148" s="6"/>
      <c r="V148" s="6"/>
      <c r="W148" s="6"/>
      <c r="X148" s="6"/>
      <c r="Y148" s="6"/>
    </row>
    <row r="149" spans="2:25" ht="15.75" thickBot="1" x14ac:dyDescent="0.3">
      <c r="B149" s="21"/>
      <c r="C149" s="22"/>
      <c r="D149" s="23">
        <v>17</v>
      </c>
      <c r="E149" s="23" t="s">
        <v>23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5000</v>
      </c>
      <c r="O149" s="24">
        <v>5000</v>
      </c>
      <c r="P149" s="24">
        <v>0</v>
      </c>
      <c r="Q149" s="25">
        <v>0</v>
      </c>
      <c r="R149" s="6"/>
      <c r="S149" s="6"/>
      <c r="T149" s="6"/>
      <c r="U149" s="6"/>
      <c r="V149" s="6"/>
      <c r="W149" s="6"/>
      <c r="X149" s="6"/>
      <c r="Y149" s="6"/>
    </row>
    <row r="150" spans="2:25" ht="30.75" thickBot="1" x14ac:dyDescent="0.3">
      <c r="B150" s="16" t="s">
        <v>152</v>
      </c>
      <c r="C150" s="17" t="s">
        <v>153</v>
      </c>
      <c r="D150" s="18"/>
      <c r="E150" s="18"/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4">
        <v>0</v>
      </c>
      <c r="R150" s="6"/>
      <c r="S150" s="6"/>
      <c r="T150" s="6"/>
      <c r="U150" s="6"/>
      <c r="V150" s="6"/>
      <c r="W150" s="6"/>
      <c r="X150" s="6"/>
      <c r="Y150" s="6"/>
    </row>
    <row r="151" spans="2:25" ht="15.75" thickBot="1" x14ac:dyDescent="0.3">
      <c r="B151" s="26" t="s">
        <v>154</v>
      </c>
      <c r="C151" s="27" t="s">
        <v>155</v>
      </c>
      <c r="D151" s="28"/>
      <c r="E151" s="28"/>
      <c r="F151" s="31">
        <f t="shared" ref="F151:Q151" si="33">F152+F156</f>
        <v>195000</v>
      </c>
      <c r="G151" s="31">
        <f t="shared" si="33"/>
        <v>195000</v>
      </c>
      <c r="H151" s="31">
        <f t="shared" si="33"/>
        <v>0</v>
      </c>
      <c r="I151" s="31">
        <f t="shared" si="33"/>
        <v>0</v>
      </c>
      <c r="J151" s="31">
        <f t="shared" si="33"/>
        <v>195000</v>
      </c>
      <c r="K151" s="31">
        <f t="shared" si="33"/>
        <v>195000</v>
      </c>
      <c r="L151" s="31">
        <f t="shared" si="33"/>
        <v>0</v>
      </c>
      <c r="M151" s="31">
        <f t="shared" si="33"/>
        <v>0</v>
      </c>
      <c r="N151" s="31">
        <f t="shared" si="33"/>
        <v>-128242.02</v>
      </c>
      <c r="O151" s="31">
        <f t="shared" si="33"/>
        <v>66757.98</v>
      </c>
      <c r="P151" s="31">
        <f t="shared" si="33"/>
        <v>175500</v>
      </c>
      <c r="Q151" s="32">
        <f t="shared" si="33"/>
        <v>176000</v>
      </c>
      <c r="R151" s="6"/>
      <c r="S151" s="6"/>
      <c r="T151" s="6"/>
      <c r="U151" s="6"/>
      <c r="V151" s="6"/>
      <c r="W151" s="6"/>
      <c r="X151" s="6"/>
      <c r="Y151" s="6"/>
    </row>
    <row r="152" spans="2:25" ht="60" x14ac:dyDescent="0.25">
      <c r="B152" s="16" t="s">
        <v>156</v>
      </c>
      <c r="C152" s="17" t="s">
        <v>157</v>
      </c>
      <c r="D152" s="18">
        <v>1</v>
      </c>
      <c r="E152" s="18"/>
      <c r="F152" s="19">
        <f t="shared" ref="F152:Q152" si="34">SUM(F153:F155)</f>
        <v>22000</v>
      </c>
      <c r="G152" s="19">
        <f t="shared" si="34"/>
        <v>22000</v>
      </c>
      <c r="H152" s="19">
        <f t="shared" si="34"/>
        <v>0</v>
      </c>
      <c r="I152" s="19">
        <f t="shared" si="34"/>
        <v>0</v>
      </c>
      <c r="J152" s="19">
        <f t="shared" si="34"/>
        <v>22000</v>
      </c>
      <c r="K152" s="19">
        <f t="shared" si="34"/>
        <v>22000</v>
      </c>
      <c r="L152" s="19">
        <f t="shared" si="34"/>
        <v>0</v>
      </c>
      <c r="M152" s="19">
        <f t="shared" si="34"/>
        <v>0</v>
      </c>
      <c r="N152" s="19">
        <f t="shared" si="34"/>
        <v>-3242.02</v>
      </c>
      <c r="O152" s="19">
        <f t="shared" si="34"/>
        <v>18757.98</v>
      </c>
      <c r="P152" s="19">
        <f t="shared" si="34"/>
        <v>2500</v>
      </c>
      <c r="Q152" s="20">
        <f t="shared" si="34"/>
        <v>3000</v>
      </c>
      <c r="R152" s="6"/>
      <c r="S152" s="6"/>
      <c r="T152" s="6"/>
      <c r="U152" s="6"/>
      <c r="V152" s="6"/>
      <c r="W152" s="6"/>
      <c r="X152" s="6"/>
      <c r="Y152" s="6"/>
    </row>
    <row r="153" spans="2:25" x14ac:dyDescent="0.25">
      <c r="B153" s="21"/>
      <c r="C153" s="22"/>
      <c r="D153" s="23"/>
      <c r="E153" s="23" t="s">
        <v>23</v>
      </c>
      <c r="F153" s="24">
        <v>2000</v>
      </c>
      <c r="G153" s="24">
        <v>2000</v>
      </c>
      <c r="H153" s="24">
        <v>0</v>
      </c>
      <c r="I153" s="24">
        <v>0</v>
      </c>
      <c r="J153" s="24">
        <v>2000</v>
      </c>
      <c r="K153" s="24">
        <v>2000</v>
      </c>
      <c r="L153" s="24">
        <v>0</v>
      </c>
      <c r="M153" s="24">
        <v>0</v>
      </c>
      <c r="N153" s="24">
        <v>0</v>
      </c>
      <c r="O153" s="24">
        <v>2000</v>
      </c>
      <c r="P153" s="24">
        <v>2500</v>
      </c>
      <c r="Q153" s="25">
        <v>3000</v>
      </c>
      <c r="R153" s="6"/>
      <c r="S153" s="6"/>
      <c r="T153" s="6"/>
      <c r="U153" s="6"/>
      <c r="V153" s="6"/>
      <c r="W153" s="6"/>
      <c r="X153" s="6"/>
      <c r="Y153" s="6"/>
    </row>
    <row r="154" spans="2:25" x14ac:dyDescent="0.25">
      <c r="B154" s="21"/>
      <c r="C154" s="22"/>
      <c r="D154" s="23"/>
      <c r="E154" s="23" t="s">
        <v>102</v>
      </c>
      <c r="F154" s="24">
        <v>17000</v>
      </c>
      <c r="G154" s="24">
        <v>17000</v>
      </c>
      <c r="H154" s="24">
        <v>0</v>
      </c>
      <c r="I154" s="24">
        <v>0</v>
      </c>
      <c r="J154" s="24">
        <v>17000</v>
      </c>
      <c r="K154" s="24">
        <v>17000</v>
      </c>
      <c r="L154" s="24">
        <v>0</v>
      </c>
      <c r="M154" s="24">
        <v>0</v>
      </c>
      <c r="N154" s="24">
        <v>-2755.72</v>
      </c>
      <c r="O154" s="24">
        <v>14244.28</v>
      </c>
      <c r="P154" s="24">
        <v>0</v>
      </c>
      <c r="Q154" s="25">
        <v>0</v>
      </c>
      <c r="R154" s="6"/>
      <c r="S154" s="6"/>
      <c r="T154" s="6"/>
      <c r="U154" s="6"/>
      <c r="V154" s="6"/>
      <c r="W154" s="6"/>
      <c r="X154" s="6"/>
      <c r="Y154" s="6"/>
    </row>
    <row r="155" spans="2:25" ht="15.75" thickBot="1" x14ac:dyDescent="0.3">
      <c r="B155" s="21"/>
      <c r="C155" s="22"/>
      <c r="D155" s="23"/>
      <c r="E155" s="23" t="s">
        <v>17</v>
      </c>
      <c r="F155" s="24">
        <v>3000</v>
      </c>
      <c r="G155" s="24">
        <v>3000</v>
      </c>
      <c r="H155" s="24">
        <v>0</v>
      </c>
      <c r="I155" s="24">
        <v>0</v>
      </c>
      <c r="J155" s="24">
        <v>3000</v>
      </c>
      <c r="K155" s="24">
        <v>3000</v>
      </c>
      <c r="L155" s="24">
        <v>0</v>
      </c>
      <c r="M155" s="24">
        <v>0</v>
      </c>
      <c r="N155" s="24">
        <v>-486.3</v>
      </c>
      <c r="O155" s="24">
        <v>2513.6999999999998</v>
      </c>
      <c r="P155" s="24">
        <v>0</v>
      </c>
      <c r="Q155" s="25">
        <v>0</v>
      </c>
      <c r="R155" s="6"/>
      <c r="S155" s="6"/>
      <c r="T155" s="6"/>
      <c r="U155" s="6"/>
      <c r="V155" s="6"/>
      <c r="W155" s="6"/>
      <c r="X155" s="6"/>
      <c r="Y155" s="6"/>
    </row>
    <row r="156" spans="2:25" ht="30.75" thickBot="1" x14ac:dyDescent="0.3">
      <c r="B156" s="16" t="s">
        <v>158</v>
      </c>
      <c r="C156" s="17" t="s">
        <v>159</v>
      </c>
      <c r="D156" s="18"/>
      <c r="E156" s="18" t="s">
        <v>28</v>
      </c>
      <c r="F156" s="33">
        <v>173000</v>
      </c>
      <c r="G156" s="33">
        <v>173000</v>
      </c>
      <c r="H156" s="33">
        <v>0</v>
      </c>
      <c r="I156" s="33">
        <v>0</v>
      </c>
      <c r="J156" s="33">
        <v>173000</v>
      </c>
      <c r="K156" s="33">
        <v>173000</v>
      </c>
      <c r="L156" s="33">
        <v>0</v>
      </c>
      <c r="M156" s="33">
        <v>0</v>
      </c>
      <c r="N156" s="33">
        <v>-125000</v>
      </c>
      <c r="O156" s="33">
        <v>48000</v>
      </c>
      <c r="P156" s="33">
        <v>173000</v>
      </c>
      <c r="Q156" s="34">
        <v>173000</v>
      </c>
      <c r="R156" s="6"/>
      <c r="S156" s="6"/>
      <c r="T156" s="6"/>
      <c r="U156" s="6"/>
      <c r="V156" s="6"/>
      <c r="W156" s="6"/>
      <c r="X156" s="6"/>
      <c r="Y156" s="6"/>
    </row>
    <row r="157" spans="2:25" ht="15.75" thickBot="1" x14ac:dyDescent="0.3">
      <c r="B157" s="26" t="s">
        <v>160</v>
      </c>
      <c r="C157" s="27" t="s">
        <v>161</v>
      </c>
      <c r="D157" s="28"/>
      <c r="E157" s="28"/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30">
        <v>0</v>
      </c>
      <c r="R157" s="6"/>
      <c r="S157" s="6"/>
      <c r="T157" s="6"/>
      <c r="U157" s="6"/>
      <c r="V157" s="6"/>
      <c r="W157" s="6"/>
      <c r="X157" s="6"/>
      <c r="Y157" s="6"/>
    </row>
    <row r="158" spans="2:25" ht="30.75" thickBot="1" x14ac:dyDescent="0.3">
      <c r="B158" s="16" t="s">
        <v>162</v>
      </c>
      <c r="C158" s="17" t="s">
        <v>163</v>
      </c>
      <c r="D158" s="18"/>
      <c r="E158" s="18"/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4">
        <v>0</v>
      </c>
      <c r="R158" s="6"/>
      <c r="S158" s="6"/>
      <c r="T158" s="6"/>
      <c r="U158" s="6"/>
      <c r="V158" s="6"/>
      <c r="W158" s="6"/>
      <c r="X158" s="6"/>
      <c r="Y158" s="6"/>
    </row>
    <row r="159" spans="2:25" ht="45" x14ac:dyDescent="0.25">
      <c r="B159" s="16" t="s">
        <v>164</v>
      </c>
      <c r="C159" s="17" t="s">
        <v>165</v>
      </c>
      <c r="D159" s="18"/>
      <c r="E159" s="18"/>
      <c r="F159" s="19">
        <f t="shared" ref="F159:Q159" si="35">F160+F161+F162+F174</f>
        <v>327277.34000000003</v>
      </c>
      <c r="G159" s="19">
        <f t="shared" si="35"/>
        <v>327277.34000000003</v>
      </c>
      <c r="H159" s="19">
        <f t="shared" si="35"/>
        <v>170579.28</v>
      </c>
      <c r="I159" s="19">
        <f t="shared" si="35"/>
        <v>0</v>
      </c>
      <c r="J159" s="19">
        <f t="shared" si="35"/>
        <v>323045</v>
      </c>
      <c r="K159" s="19">
        <f t="shared" si="35"/>
        <v>323045</v>
      </c>
      <c r="L159" s="19">
        <f t="shared" si="35"/>
        <v>182540.04</v>
      </c>
      <c r="M159" s="19">
        <f t="shared" si="35"/>
        <v>0</v>
      </c>
      <c r="N159" s="19">
        <f t="shared" si="35"/>
        <v>1000</v>
      </c>
      <c r="O159" s="19">
        <f t="shared" si="35"/>
        <v>324045</v>
      </c>
      <c r="P159" s="19">
        <f t="shared" si="35"/>
        <v>312556.83999999997</v>
      </c>
      <c r="Q159" s="20">
        <f t="shared" si="35"/>
        <v>314356.83999999997</v>
      </c>
      <c r="R159" s="6"/>
      <c r="S159" s="6"/>
      <c r="T159" s="6"/>
      <c r="U159" s="6"/>
      <c r="V159" s="6"/>
      <c r="W159" s="6"/>
      <c r="X159" s="6"/>
      <c r="Y159" s="6"/>
    </row>
    <row r="160" spans="2:25" x14ac:dyDescent="0.25">
      <c r="B160" s="21"/>
      <c r="C160" s="22"/>
      <c r="D160" s="23"/>
      <c r="E160" s="23"/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5">
        <v>0</v>
      </c>
      <c r="R160" s="6"/>
      <c r="S160" s="6"/>
      <c r="T160" s="6"/>
      <c r="U160" s="6"/>
      <c r="V160" s="6"/>
      <c r="W160" s="6"/>
      <c r="X160" s="6"/>
      <c r="Y160" s="6"/>
    </row>
    <row r="161" spans="2:25" ht="15.75" thickBot="1" x14ac:dyDescent="0.3">
      <c r="B161" s="21"/>
      <c r="C161" s="22"/>
      <c r="D161" s="23"/>
      <c r="E161" s="23"/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5">
        <v>0</v>
      </c>
      <c r="R161" s="6"/>
      <c r="S161" s="6"/>
      <c r="T161" s="6"/>
      <c r="U161" s="6"/>
      <c r="V161" s="6"/>
      <c r="W161" s="6"/>
      <c r="X161" s="6"/>
      <c r="Y161" s="6"/>
    </row>
    <row r="162" spans="2:25" ht="30.75" thickBot="1" x14ac:dyDescent="0.3">
      <c r="B162" s="26" t="s">
        <v>166</v>
      </c>
      <c r="C162" s="27" t="s">
        <v>167</v>
      </c>
      <c r="D162" s="28"/>
      <c r="E162" s="28"/>
      <c r="F162" s="31">
        <f t="shared" ref="F162:Q162" si="36">F163+F167+F173</f>
        <v>230532.34000000003</v>
      </c>
      <c r="G162" s="31">
        <f t="shared" si="36"/>
        <v>230532.34000000003</v>
      </c>
      <c r="H162" s="31">
        <f t="shared" si="36"/>
        <v>170579.28</v>
      </c>
      <c r="I162" s="31">
        <f t="shared" si="36"/>
        <v>0</v>
      </c>
      <c r="J162" s="31">
        <f t="shared" si="36"/>
        <v>226300</v>
      </c>
      <c r="K162" s="31">
        <f t="shared" si="36"/>
        <v>226300</v>
      </c>
      <c r="L162" s="31">
        <f t="shared" si="36"/>
        <v>182540.04</v>
      </c>
      <c r="M162" s="31">
        <f t="shared" si="36"/>
        <v>0</v>
      </c>
      <c r="N162" s="31">
        <f t="shared" si="36"/>
        <v>3100</v>
      </c>
      <c r="O162" s="31">
        <f t="shared" si="36"/>
        <v>229400</v>
      </c>
      <c r="P162" s="31">
        <f t="shared" si="36"/>
        <v>224056.84</v>
      </c>
      <c r="Q162" s="32">
        <f t="shared" si="36"/>
        <v>224156.84</v>
      </c>
      <c r="R162" s="6"/>
      <c r="S162" s="6"/>
      <c r="T162" s="6"/>
      <c r="U162" s="6"/>
      <c r="V162" s="6"/>
      <c r="W162" s="6"/>
      <c r="X162" s="6"/>
      <c r="Y162" s="6"/>
    </row>
    <row r="163" spans="2:25" x14ac:dyDescent="0.25">
      <c r="B163" s="16" t="s">
        <v>168</v>
      </c>
      <c r="C163" s="17" t="s">
        <v>169</v>
      </c>
      <c r="D163" s="18">
        <v>16</v>
      </c>
      <c r="E163" s="18"/>
      <c r="F163" s="19">
        <f t="shared" ref="F163:Q163" si="37">SUM(F164:F166)</f>
        <v>123209.55</v>
      </c>
      <c r="G163" s="19">
        <f t="shared" si="37"/>
        <v>123209.55</v>
      </c>
      <c r="H163" s="19">
        <f t="shared" si="37"/>
        <v>112055.87999999999</v>
      </c>
      <c r="I163" s="19">
        <f t="shared" si="37"/>
        <v>0</v>
      </c>
      <c r="J163" s="19">
        <f t="shared" si="37"/>
        <v>123870</v>
      </c>
      <c r="K163" s="19">
        <f t="shared" si="37"/>
        <v>123870</v>
      </c>
      <c r="L163" s="19">
        <f t="shared" si="37"/>
        <v>118540</v>
      </c>
      <c r="M163" s="19">
        <f t="shared" si="37"/>
        <v>0</v>
      </c>
      <c r="N163" s="19">
        <f t="shared" si="37"/>
        <v>-1074.6099999999999</v>
      </c>
      <c r="O163" s="19">
        <f t="shared" si="37"/>
        <v>122795.39</v>
      </c>
      <c r="P163" s="19">
        <f t="shared" si="37"/>
        <v>120602.84</v>
      </c>
      <c r="Q163" s="20">
        <f t="shared" si="37"/>
        <v>120702.84</v>
      </c>
      <c r="R163" s="6"/>
      <c r="S163" s="6"/>
      <c r="T163" s="6"/>
      <c r="U163" s="6"/>
      <c r="V163" s="6"/>
      <c r="W163" s="6"/>
      <c r="X163" s="6"/>
      <c r="Y163" s="6"/>
    </row>
    <row r="164" spans="2:25" x14ac:dyDescent="0.25">
      <c r="B164" s="21"/>
      <c r="C164" s="22"/>
      <c r="D164" s="23"/>
      <c r="E164" s="23" t="s">
        <v>23</v>
      </c>
      <c r="F164" s="24">
        <v>20506.84</v>
      </c>
      <c r="G164" s="24">
        <v>20506.84</v>
      </c>
      <c r="H164" s="24">
        <v>19815.48</v>
      </c>
      <c r="I164" s="24">
        <v>0</v>
      </c>
      <c r="J164" s="24">
        <v>21370</v>
      </c>
      <c r="K164" s="24">
        <v>21370</v>
      </c>
      <c r="L164" s="24">
        <v>20640</v>
      </c>
      <c r="M164" s="24">
        <v>0</v>
      </c>
      <c r="N164" s="24">
        <v>-1074.6099999999999</v>
      </c>
      <c r="O164" s="24">
        <v>20295.39</v>
      </c>
      <c r="P164" s="24">
        <v>20506.84</v>
      </c>
      <c r="Q164" s="25">
        <v>20506.84</v>
      </c>
      <c r="R164" s="6"/>
      <c r="S164" s="6"/>
      <c r="T164" s="6"/>
      <c r="U164" s="6"/>
      <c r="V164" s="6"/>
      <c r="W164" s="6"/>
      <c r="X164" s="6"/>
      <c r="Y164" s="6"/>
    </row>
    <row r="165" spans="2:25" x14ac:dyDescent="0.25">
      <c r="B165" s="21"/>
      <c r="C165" s="22"/>
      <c r="D165" s="23"/>
      <c r="E165" s="23" t="s">
        <v>28</v>
      </c>
      <c r="F165" s="24">
        <v>102002.71</v>
      </c>
      <c r="G165" s="24">
        <v>102002.71</v>
      </c>
      <c r="H165" s="24">
        <v>92240.4</v>
      </c>
      <c r="I165" s="24">
        <v>0</v>
      </c>
      <c r="J165" s="24">
        <v>101800</v>
      </c>
      <c r="K165" s="24">
        <v>101800</v>
      </c>
      <c r="L165" s="24">
        <v>97900</v>
      </c>
      <c r="M165" s="24">
        <v>0</v>
      </c>
      <c r="N165" s="24">
        <v>0</v>
      </c>
      <c r="O165" s="24">
        <v>101800</v>
      </c>
      <c r="P165" s="24">
        <v>99496</v>
      </c>
      <c r="Q165" s="25">
        <v>99496</v>
      </c>
      <c r="R165" s="6"/>
      <c r="S165" s="6"/>
      <c r="T165" s="6"/>
      <c r="U165" s="6"/>
      <c r="V165" s="6"/>
      <c r="W165" s="6"/>
      <c r="X165" s="6"/>
      <c r="Y165" s="6"/>
    </row>
    <row r="166" spans="2:25" ht="15.75" thickBot="1" x14ac:dyDescent="0.3">
      <c r="B166" s="21"/>
      <c r="C166" s="22"/>
      <c r="D166" s="23"/>
      <c r="E166" s="23" t="s">
        <v>105</v>
      </c>
      <c r="F166" s="24">
        <v>700</v>
      </c>
      <c r="G166" s="24">
        <v>700</v>
      </c>
      <c r="H166" s="24">
        <v>0</v>
      </c>
      <c r="I166" s="24">
        <v>0</v>
      </c>
      <c r="J166" s="24">
        <v>700</v>
      </c>
      <c r="K166" s="24">
        <v>700</v>
      </c>
      <c r="L166" s="24">
        <v>0</v>
      </c>
      <c r="M166" s="24">
        <v>0</v>
      </c>
      <c r="N166" s="24">
        <v>0</v>
      </c>
      <c r="O166" s="24">
        <v>700</v>
      </c>
      <c r="P166" s="24">
        <v>600</v>
      </c>
      <c r="Q166" s="25">
        <v>700</v>
      </c>
      <c r="R166" s="6"/>
      <c r="S166" s="6"/>
      <c r="T166" s="6"/>
      <c r="U166" s="6"/>
      <c r="V166" s="6"/>
      <c r="W166" s="6"/>
      <c r="X166" s="6"/>
      <c r="Y166" s="6"/>
    </row>
    <row r="167" spans="2:25" ht="30" x14ac:dyDescent="0.25">
      <c r="B167" s="16" t="s">
        <v>170</v>
      </c>
      <c r="C167" s="17" t="s">
        <v>171</v>
      </c>
      <c r="D167" s="18"/>
      <c r="E167" s="18"/>
      <c r="F167" s="19">
        <f t="shared" ref="F167:Q167" si="38">SUM(F168:F172)</f>
        <v>83322.790000000008</v>
      </c>
      <c r="G167" s="19">
        <f t="shared" si="38"/>
        <v>83322.790000000008</v>
      </c>
      <c r="H167" s="19">
        <f t="shared" si="38"/>
        <v>58523.4</v>
      </c>
      <c r="I167" s="19">
        <f t="shared" si="38"/>
        <v>0</v>
      </c>
      <c r="J167" s="19">
        <f t="shared" si="38"/>
        <v>78430</v>
      </c>
      <c r="K167" s="19">
        <f t="shared" si="38"/>
        <v>78430</v>
      </c>
      <c r="L167" s="19">
        <f t="shared" si="38"/>
        <v>64000.04</v>
      </c>
      <c r="M167" s="19">
        <f t="shared" si="38"/>
        <v>0</v>
      </c>
      <c r="N167" s="19">
        <f t="shared" si="38"/>
        <v>4174.6099999999997</v>
      </c>
      <c r="O167" s="19">
        <f t="shared" si="38"/>
        <v>82604.61</v>
      </c>
      <c r="P167" s="19">
        <f t="shared" si="38"/>
        <v>79454</v>
      </c>
      <c r="Q167" s="20">
        <f t="shared" si="38"/>
        <v>79454</v>
      </c>
      <c r="R167" s="6"/>
      <c r="S167" s="6"/>
      <c r="T167" s="6"/>
      <c r="U167" s="6"/>
      <c r="V167" s="6"/>
      <c r="W167" s="6"/>
      <c r="X167" s="6"/>
      <c r="Y167" s="6"/>
    </row>
    <row r="168" spans="2:25" x14ac:dyDescent="0.25">
      <c r="B168" s="21"/>
      <c r="C168" s="22"/>
      <c r="D168" s="23">
        <v>17</v>
      </c>
      <c r="E168" s="23" t="s">
        <v>172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1100</v>
      </c>
      <c r="O168" s="24">
        <v>1100</v>
      </c>
      <c r="P168" s="24">
        <v>0</v>
      </c>
      <c r="Q168" s="25">
        <v>0</v>
      </c>
      <c r="R168" s="6"/>
      <c r="S168" s="6"/>
      <c r="T168" s="6"/>
      <c r="U168" s="6"/>
      <c r="V168" s="6"/>
      <c r="W168" s="6"/>
      <c r="X168" s="6"/>
      <c r="Y168" s="6"/>
    </row>
    <row r="169" spans="2:25" x14ac:dyDescent="0.25">
      <c r="B169" s="21"/>
      <c r="C169" s="22"/>
      <c r="D169" s="23">
        <v>16</v>
      </c>
      <c r="E169" s="23" t="s">
        <v>23</v>
      </c>
      <c r="F169" s="24">
        <v>18439.54</v>
      </c>
      <c r="G169" s="24">
        <v>18439.54</v>
      </c>
      <c r="H169" s="24">
        <v>9958.44</v>
      </c>
      <c r="I169" s="24">
        <v>0</v>
      </c>
      <c r="J169" s="24">
        <v>13630</v>
      </c>
      <c r="K169" s="24">
        <v>13630</v>
      </c>
      <c r="L169" s="24">
        <v>8500.0400000000009</v>
      </c>
      <c r="M169" s="24">
        <v>0</v>
      </c>
      <c r="N169" s="24">
        <v>1074.6099999999999</v>
      </c>
      <c r="O169" s="24">
        <v>14704.61</v>
      </c>
      <c r="P169" s="24">
        <v>15775</v>
      </c>
      <c r="Q169" s="25">
        <v>15775</v>
      </c>
      <c r="R169" s="6"/>
      <c r="S169" s="6"/>
      <c r="T169" s="6"/>
      <c r="U169" s="6"/>
      <c r="V169" s="6"/>
      <c r="W169" s="6"/>
      <c r="X169" s="6"/>
      <c r="Y169" s="6"/>
    </row>
    <row r="170" spans="2:25" x14ac:dyDescent="0.25">
      <c r="B170" s="21"/>
      <c r="C170" s="22"/>
      <c r="D170" s="23">
        <v>16</v>
      </c>
      <c r="E170" s="23" t="s">
        <v>105</v>
      </c>
      <c r="F170" s="24">
        <v>8000</v>
      </c>
      <c r="G170" s="24">
        <v>8000</v>
      </c>
      <c r="H170" s="24">
        <v>0</v>
      </c>
      <c r="I170" s="24">
        <v>0</v>
      </c>
      <c r="J170" s="24">
        <v>8000</v>
      </c>
      <c r="K170" s="24">
        <v>8000</v>
      </c>
      <c r="L170" s="24">
        <v>0</v>
      </c>
      <c r="M170" s="24">
        <v>0</v>
      </c>
      <c r="N170" s="24">
        <v>1000</v>
      </c>
      <c r="O170" s="24">
        <v>9000</v>
      </c>
      <c r="P170" s="24">
        <v>8000</v>
      </c>
      <c r="Q170" s="25">
        <v>8000</v>
      </c>
      <c r="R170" s="6"/>
      <c r="S170" s="6"/>
      <c r="T170" s="6"/>
      <c r="U170" s="6"/>
      <c r="V170" s="6"/>
      <c r="W170" s="6"/>
      <c r="X170" s="6"/>
      <c r="Y170" s="6"/>
    </row>
    <row r="171" spans="2:25" x14ac:dyDescent="0.25">
      <c r="B171" s="21"/>
      <c r="C171" s="22"/>
      <c r="D171" s="23">
        <v>16</v>
      </c>
      <c r="E171" s="23" t="s">
        <v>28</v>
      </c>
      <c r="F171" s="24">
        <v>56883.25</v>
      </c>
      <c r="G171" s="24">
        <v>56883.25</v>
      </c>
      <c r="H171" s="24">
        <v>48564.959999999999</v>
      </c>
      <c r="I171" s="24">
        <v>0</v>
      </c>
      <c r="J171" s="24">
        <v>56800</v>
      </c>
      <c r="K171" s="24">
        <v>56800</v>
      </c>
      <c r="L171" s="24">
        <v>55500</v>
      </c>
      <c r="M171" s="24">
        <v>0</v>
      </c>
      <c r="N171" s="24">
        <v>0</v>
      </c>
      <c r="O171" s="24">
        <v>56800</v>
      </c>
      <c r="P171" s="24">
        <v>55679</v>
      </c>
      <c r="Q171" s="25">
        <v>55679</v>
      </c>
      <c r="R171" s="6"/>
      <c r="S171" s="6"/>
      <c r="T171" s="6"/>
      <c r="U171" s="6"/>
      <c r="V171" s="6"/>
      <c r="W171" s="6"/>
      <c r="X171" s="6"/>
      <c r="Y171" s="6"/>
    </row>
    <row r="172" spans="2:25" ht="15.75" thickBot="1" x14ac:dyDescent="0.3">
      <c r="B172" s="21"/>
      <c r="C172" s="22"/>
      <c r="D172" s="23">
        <v>3</v>
      </c>
      <c r="E172" s="23" t="s">
        <v>172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1000</v>
      </c>
      <c r="O172" s="24">
        <v>1000</v>
      </c>
      <c r="P172" s="24">
        <v>0</v>
      </c>
      <c r="Q172" s="25">
        <v>0</v>
      </c>
      <c r="R172" s="6"/>
      <c r="S172" s="6"/>
      <c r="T172" s="6"/>
      <c r="U172" s="6"/>
      <c r="V172" s="6"/>
      <c r="W172" s="6"/>
      <c r="X172" s="6"/>
      <c r="Y172" s="6"/>
    </row>
    <row r="173" spans="2:25" ht="15.75" thickBot="1" x14ac:dyDescent="0.3">
      <c r="B173" s="16" t="s">
        <v>173</v>
      </c>
      <c r="C173" s="17" t="s">
        <v>174</v>
      </c>
      <c r="D173" s="18">
        <v>16</v>
      </c>
      <c r="E173" s="18" t="s">
        <v>28</v>
      </c>
      <c r="F173" s="33">
        <v>24000</v>
      </c>
      <c r="G173" s="33">
        <v>24000</v>
      </c>
      <c r="H173" s="33">
        <v>0</v>
      </c>
      <c r="I173" s="33">
        <v>0</v>
      </c>
      <c r="J173" s="33">
        <v>24000</v>
      </c>
      <c r="K173" s="33">
        <v>24000</v>
      </c>
      <c r="L173" s="33">
        <v>0</v>
      </c>
      <c r="M173" s="33">
        <v>0</v>
      </c>
      <c r="N173" s="33">
        <v>0</v>
      </c>
      <c r="O173" s="33">
        <v>24000</v>
      </c>
      <c r="P173" s="33">
        <v>24000</v>
      </c>
      <c r="Q173" s="34">
        <v>24000</v>
      </c>
      <c r="R173" s="6"/>
      <c r="S173" s="6"/>
      <c r="T173" s="6"/>
      <c r="U173" s="6"/>
      <c r="V173" s="6"/>
      <c r="W173" s="6"/>
      <c r="X173" s="6"/>
      <c r="Y173" s="6"/>
    </row>
    <row r="174" spans="2:25" ht="30" x14ac:dyDescent="0.25">
      <c r="B174" s="26" t="s">
        <v>175</v>
      </c>
      <c r="C174" s="27" t="s">
        <v>176</v>
      </c>
      <c r="D174" s="28"/>
      <c r="E174" s="28"/>
      <c r="F174" s="31">
        <f t="shared" ref="F174:Q174" si="39">SUM(F175:F193)</f>
        <v>96745</v>
      </c>
      <c r="G174" s="31">
        <f t="shared" si="39"/>
        <v>96745</v>
      </c>
      <c r="H174" s="31">
        <f t="shared" si="39"/>
        <v>0</v>
      </c>
      <c r="I174" s="31">
        <f t="shared" si="39"/>
        <v>0</v>
      </c>
      <c r="J174" s="31">
        <f t="shared" si="39"/>
        <v>96745</v>
      </c>
      <c r="K174" s="31">
        <f t="shared" si="39"/>
        <v>96745</v>
      </c>
      <c r="L174" s="31">
        <f t="shared" si="39"/>
        <v>0</v>
      </c>
      <c r="M174" s="31">
        <f t="shared" si="39"/>
        <v>0</v>
      </c>
      <c r="N174" s="31">
        <f t="shared" si="39"/>
        <v>-2100</v>
      </c>
      <c r="O174" s="31">
        <f t="shared" si="39"/>
        <v>94645</v>
      </c>
      <c r="P174" s="31">
        <f t="shared" si="39"/>
        <v>88500</v>
      </c>
      <c r="Q174" s="32">
        <f t="shared" si="39"/>
        <v>90200</v>
      </c>
      <c r="R174" s="6"/>
      <c r="S174" s="6"/>
      <c r="T174" s="6"/>
      <c r="U174" s="6"/>
      <c r="V174" s="6"/>
      <c r="W174" s="6"/>
      <c r="X174" s="6"/>
      <c r="Y174" s="6"/>
    </row>
    <row r="175" spans="2:25" x14ac:dyDescent="0.25">
      <c r="B175" s="21"/>
      <c r="C175" s="22"/>
      <c r="D175" s="23">
        <v>10</v>
      </c>
      <c r="E175" s="23" t="s">
        <v>172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1300</v>
      </c>
      <c r="O175" s="24">
        <v>1300</v>
      </c>
      <c r="P175" s="24">
        <v>0</v>
      </c>
      <c r="Q175" s="25">
        <v>0</v>
      </c>
      <c r="R175" s="6"/>
      <c r="S175" s="6"/>
      <c r="T175" s="6"/>
      <c r="U175" s="6"/>
      <c r="V175" s="6"/>
      <c r="W175" s="6"/>
      <c r="X175" s="6"/>
      <c r="Y175" s="6"/>
    </row>
    <row r="176" spans="2:25" x14ac:dyDescent="0.25">
      <c r="B176" s="21"/>
      <c r="C176" s="22"/>
      <c r="D176" s="23">
        <v>4</v>
      </c>
      <c r="E176" s="23" t="s">
        <v>172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700</v>
      </c>
      <c r="O176" s="24">
        <v>700</v>
      </c>
      <c r="P176" s="24">
        <v>0</v>
      </c>
      <c r="Q176" s="25">
        <v>0</v>
      </c>
      <c r="R176" s="6"/>
      <c r="S176" s="6"/>
      <c r="T176" s="6"/>
      <c r="U176" s="6"/>
      <c r="V176" s="6"/>
      <c r="W176" s="6"/>
      <c r="X176" s="6"/>
      <c r="Y176" s="6"/>
    </row>
    <row r="177" spans="2:25" x14ac:dyDescent="0.25">
      <c r="B177" s="21"/>
      <c r="C177" s="22"/>
      <c r="D177" s="23">
        <v>16</v>
      </c>
      <c r="E177" s="23" t="s">
        <v>172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3400</v>
      </c>
      <c r="O177" s="24">
        <v>3400</v>
      </c>
      <c r="P177" s="24">
        <v>0</v>
      </c>
      <c r="Q177" s="25">
        <v>0</v>
      </c>
      <c r="R177" s="6"/>
      <c r="S177" s="6"/>
      <c r="T177" s="6"/>
      <c r="U177" s="6"/>
      <c r="V177" s="6"/>
      <c r="W177" s="6"/>
      <c r="X177" s="6"/>
      <c r="Y177" s="6"/>
    </row>
    <row r="178" spans="2:25" x14ac:dyDescent="0.25">
      <c r="B178" s="21"/>
      <c r="C178" s="22"/>
      <c r="D178" s="23">
        <v>1</v>
      </c>
      <c r="E178" s="23" t="s">
        <v>177</v>
      </c>
      <c r="F178" s="24">
        <v>10745</v>
      </c>
      <c r="G178" s="24">
        <v>10745</v>
      </c>
      <c r="H178" s="24">
        <v>0</v>
      </c>
      <c r="I178" s="24">
        <v>0</v>
      </c>
      <c r="J178" s="24">
        <v>10745</v>
      </c>
      <c r="K178" s="24">
        <v>10745</v>
      </c>
      <c r="L178" s="24">
        <v>0</v>
      </c>
      <c r="M178" s="24">
        <v>0</v>
      </c>
      <c r="N178" s="24">
        <v>0</v>
      </c>
      <c r="O178" s="24">
        <v>10745</v>
      </c>
      <c r="P178" s="24">
        <v>0</v>
      </c>
      <c r="Q178" s="25">
        <v>0</v>
      </c>
      <c r="R178" s="6"/>
      <c r="S178" s="6"/>
      <c r="T178" s="6"/>
      <c r="U178" s="6"/>
      <c r="V178" s="6"/>
      <c r="W178" s="6"/>
      <c r="X178" s="6"/>
      <c r="Y178" s="6"/>
    </row>
    <row r="179" spans="2:25" x14ac:dyDescent="0.25">
      <c r="B179" s="21"/>
      <c r="C179" s="22"/>
      <c r="D179" s="23">
        <v>1</v>
      </c>
      <c r="E179" s="23" t="s">
        <v>172</v>
      </c>
      <c r="F179" s="24">
        <v>86000</v>
      </c>
      <c r="G179" s="24">
        <v>86000</v>
      </c>
      <c r="H179" s="24">
        <v>0</v>
      </c>
      <c r="I179" s="24">
        <v>0</v>
      </c>
      <c r="J179" s="24">
        <v>86000</v>
      </c>
      <c r="K179" s="24">
        <v>86000</v>
      </c>
      <c r="L179" s="24">
        <v>0</v>
      </c>
      <c r="M179" s="24">
        <v>0</v>
      </c>
      <c r="N179" s="24">
        <v>-25450</v>
      </c>
      <c r="O179" s="24">
        <v>60550</v>
      </c>
      <c r="P179" s="24">
        <v>88500</v>
      </c>
      <c r="Q179" s="25">
        <v>90200</v>
      </c>
      <c r="R179" s="6"/>
      <c r="S179" s="6"/>
      <c r="T179" s="6"/>
      <c r="U179" s="6"/>
      <c r="V179" s="6"/>
      <c r="W179" s="6"/>
      <c r="X179" s="6"/>
      <c r="Y179" s="6"/>
    </row>
    <row r="180" spans="2:25" x14ac:dyDescent="0.25">
      <c r="B180" s="21"/>
      <c r="C180" s="22"/>
      <c r="D180" s="23">
        <v>11</v>
      </c>
      <c r="E180" s="23" t="s">
        <v>172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1200</v>
      </c>
      <c r="O180" s="24">
        <v>1200</v>
      </c>
      <c r="P180" s="24">
        <v>0</v>
      </c>
      <c r="Q180" s="25">
        <v>0</v>
      </c>
      <c r="R180" s="6"/>
      <c r="S180" s="6"/>
      <c r="T180" s="6"/>
      <c r="U180" s="6"/>
      <c r="V180" s="6"/>
      <c r="W180" s="6"/>
      <c r="X180" s="6"/>
      <c r="Y180" s="6"/>
    </row>
    <row r="181" spans="2:25" x14ac:dyDescent="0.25">
      <c r="B181" s="21"/>
      <c r="C181" s="22"/>
      <c r="D181" s="23">
        <v>22</v>
      </c>
      <c r="E181" s="23" t="s">
        <v>172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2000</v>
      </c>
      <c r="O181" s="24">
        <v>2000</v>
      </c>
      <c r="P181" s="24">
        <v>0</v>
      </c>
      <c r="Q181" s="25">
        <v>0</v>
      </c>
      <c r="R181" s="6"/>
      <c r="S181" s="6"/>
      <c r="T181" s="6"/>
      <c r="U181" s="6"/>
      <c r="V181" s="6"/>
      <c r="W181" s="6"/>
      <c r="X181" s="6"/>
      <c r="Y181" s="6"/>
    </row>
    <row r="182" spans="2:25" x14ac:dyDescent="0.25">
      <c r="B182" s="21"/>
      <c r="C182" s="22"/>
      <c r="D182" s="23">
        <v>25</v>
      </c>
      <c r="E182" s="23" t="s">
        <v>172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700</v>
      </c>
      <c r="O182" s="24">
        <v>700</v>
      </c>
      <c r="P182" s="24">
        <v>0</v>
      </c>
      <c r="Q182" s="25">
        <v>0</v>
      </c>
      <c r="R182" s="6"/>
      <c r="S182" s="6"/>
      <c r="T182" s="6"/>
      <c r="U182" s="6"/>
      <c r="V182" s="6"/>
      <c r="W182" s="6"/>
      <c r="X182" s="6"/>
      <c r="Y182" s="6"/>
    </row>
    <row r="183" spans="2:25" x14ac:dyDescent="0.25">
      <c r="B183" s="21"/>
      <c r="C183" s="22"/>
      <c r="D183" s="23">
        <v>18</v>
      </c>
      <c r="E183" s="23" t="s">
        <v>172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900</v>
      </c>
      <c r="O183" s="24">
        <v>900</v>
      </c>
      <c r="P183" s="24">
        <v>0</v>
      </c>
      <c r="Q183" s="25">
        <v>0</v>
      </c>
      <c r="R183" s="6"/>
      <c r="S183" s="6"/>
      <c r="T183" s="6"/>
      <c r="U183" s="6"/>
      <c r="V183" s="6"/>
      <c r="W183" s="6"/>
      <c r="X183" s="6"/>
      <c r="Y183" s="6"/>
    </row>
    <row r="184" spans="2:25" x14ac:dyDescent="0.25">
      <c r="B184" s="21"/>
      <c r="C184" s="22"/>
      <c r="D184" s="23">
        <v>14</v>
      </c>
      <c r="E184" s="23" t="s">
        <v>172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750</v>
      </c>
      <c r="O184" s="24">
        <v>750</v>
      </c>
      <c r="P184" s="24">
        <v>0</v>
      </c>
      <c r="Q184" s="25">
        <v>0</v>
      </c>
      <c r="R184" s="6"/>
      <c r="S184" s="6"/>
      <c r="T184" s="6"/>
      <c r="U184" s="6"/>
      <c r="V184" s="6"/>
      <c r="W184" s="6"/>
      <c r="X184" s="6"/>
      <c r="Y184" s="6"/>
    </row>
    <row r="185" spans="2:25" x14ac:dyDescent="0.25">
      <c r="B185" s="21"/>
      <c r="C185" s="22"/>
      <c r="D185" s="23">
        <v>12</v>
      </c>
      <c r="E185" s="23" t="s">
        <v>172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700</v>
      </c>
      <c r="O185" s="24">
        <v>700</v>
      </c>
      <c r="P185" s="24">
        <v>0</v>
      </c>
      <c r="Q185" s="25">
        <v>0</v>
      </c>
      <c r="R185" s="6"/>
      <c r="S185" s="6"/>
      <c r="T185" s="6"/>
      <c r="U185" s="6"/>
      <c r="V185" s="6"/>
      <c r="W185" s="6"/>
      <c r="X185" s="6"/>
      <c r="Y185" s="6"/>
    </row>
    <row r="186" spans="2:25" x14ac:dyDescent="0.25">
      <c r="B186" s="21"/>
      <c r="C186" s="22"/>
      <c r="D186" s="23">
        <v>11</v>
      </c>
      <c r="E186" s="23" t="s">
        <v>172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600</v>
      </c>
      <c r="O186" s="24">
        <v>600</v>
      </c>
      <c r="P186" s="24">
        <v>0</v>
      </c>
      <c r="Q186" s="25">
        <v>0</v>
      </c>
      <c r="R186" s="6"/>
      <c r="S186" s="6"/>
      <c r="T186" s="6"/>
      <c r="U186" s="6"/>
      <c r="V186" s="6"/>
      <c r="W186" s="6"/>
      <c r="X186" s="6"/>
      <c r="Y186" s="6"/>
    </row>
    <row r="187" spans="2:25" x14ac:dyDescent="0.25">
      <c r="B187" s="21"/>
      <c r="C187" s="22"/>
      <c r="D187" s="23">
        <v>19</v>
      </c>
      <c r="E187" s="23" t="s">
        <v>172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800</v>
      </c>
      <c r="O187" s="24">
        <v>800</v>
      </c>
      <c r="P187" s="24">
        <v>0</v>
      </c>
      <c r="Q187" s="25">
        <v>0</v>
      </c>
      <c r="R187" s="6"/>
      <c r="S187" s="6"/>
      <c r="T187" s="6"/>
      <c r="U187" s="6"/>
      <c r="V187" s="6"/>
      <c r="W187" s="6"/>
      <c r="X187" s="6"/>
      <c r="Y187" s="6"/>
    </row>
    <row r="188" spans="2:25" x14ac:dyDescent="0.25">
      <c r="B188" s="21"/>
      <c r="C188" s="22"/>
      <c r="D188" s="23">
        <v>20</v>
      </c>
      <c r="E188" s="23" t="s">
        <v>172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850</v>
      </c>
      <c r="O188" s="24">
        <v>850</v>
      </c>
      <c r="P188" s="24">
        <v>0</v>
      </c>
      <c r="Q188" s="25">
        <v>0</v>
      </c>
      <c r="R188" s="6"/>
      <c r="S188" s="6"/>
      <c r="T188" s="6"/>
      <c r="U188" s="6"/>
      <c r="V188" s="6"/>
      <c r="W188" s="6"/>
      <c r="X188" s="6"/>
      <c r="Y188" s="6"/>
    </row>
    <row r="189" spans="2:25" x14ac:dyDescent="0.25">
      <c r="B189" s="21"/>
      <c r="C189" s="22"/>
      <c r="D189" s="23">
        <v>7</v>
      </c>
      <c r="E189" s="23" t="s">
        <v>172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750</v>
      </c>
      <c r="O189" s="24">
        <v>750</v>
      </c>
      <c r="P189" s="24">
        <v>0</v>
      </c>
      <c r="Q189" s="25">
        <v>0</v>
      </c>
      <c r="R189" s="6"/>
      <c r="S189" s="6"/>
      <c r="T189" s="6"/>
      <c r="U189" s="6"/>
      <c r="V189" s="6"/>
      <c r="W189" s="6"/>
      <c r="X189" s="6"/>
      <c r="Y189" s="6"/>
    </row>
    <row r="190" spans="2:25" x14ac:dyDescent="0.25">
      <c r="B190" s="21"/>
      <c r="C190" s="22"/>
      <c r="D190" s="23">
        <v>30</v>
      </c>
      <c r="E190" s="23" t="s">
        <v>172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600</v>
      </c>
      <c r="O190" s="24">
        <v>600</v>
      </c>
      <c r="P190" s="24">
        <v>0</v>
      </c>
      <c r="Q190" s="25">
        <v>0</v>
      </c>
      <c r="R190" s="6"/>
      <c r="S190" s="6"/>
      <c r="T190" s="6"/>
      <c r="U190" s="6"/>
      <c r="V190" s="6"/>
      <c r="W190" s="6"/>
      <c r="X190" s="6"/>
      <c r="Y190" s="6"/>
    </row>
    <row r="191" spans="2:25" x14ac:dyDescent="0.25">
      <c r="B191" s="21"/>
      <c r="C191" s="22"/>
      <c r="D191" s="23">
        <v>5</v>
      </c>
      <c r="E191" s="23" t="s">
        <v>172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3100</v>
      </c>
      <c r="O191" s="24">
        <v>3100</v>
      </c>
      <c r="P191" s="24">
        <v>0</v>
      </c>
      <c r="Q191" s="25">
        <v>0</v>
      </c>
      <c r="R191" s="6"/>
      <c r="S191" s="6"/>
      <c r="T191" s="6"/>
      <c r="U191" s="6"/>
      <c r="V191" s="6"/>
      <c r="W191" s="6"/>
      <c r="X191" s="6"/>
      <c r="Y191" s="6"/>
    </row>
    <row r="192" spans="2:25" x14ac:dyDescent="0.25">
      <c r="B192" s="21"/>
      <c r="C192" s="22"/>
      <c r="D192" s="23">
        <v>28</v>
      </c>
      <c r="E192" s="23" t="s">
        <v>172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1600</v>
      </c>
      <c r="O192" s="24">
        <v>1600</v>
      </c>
      <c r="P192" s="24">
        <v>0</v>
      </c>
      <c r="Q192" s="25">
        <v>0</v>
      </c>
      <c r="R192" s="6"/>
      <c r="S192" s="6"/>
      <c r="T192" s="6"/>
      <c r="U192" s="6"/>
      <c r="V192" s="6"/>
      <c r="W192" s="6"/>
      <c r="X192" s="6"/>
      <c r="Y192" s="6"/>
    </row>
    <row r="193" spans="2:25" ht="15.75" thickBot="1" x14ac:dyDescent="0.3">
      <c r="B193" s="35"/>
      <c r="C193" s="36"/>
      <c r="D193" s="37">
        <v>31</v>
      </c>
      <c r="E193" s="37" t="s">
        <v>172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3400</v>
      </c>
      <c r="O193" s="38">
        <v>3400</v>
      </c>
      <c r="P193" s="38">
        <v>0</v>
      </c>
      <c r="Q193" s="39">
        <v>0</v>
      </c>
      <c r="R193" s="6"/>
      <c r="S193" s="6"/>
      <c r="T193" s="6"/>
      <c r="U193" s="6"/>
      <c r="V193" s="6"/>
      <c r="W193" s="6"/>
      <c r="X193" s="6"/>
      <c r="Y193" s="6"/>
    </row>
    <row r="194" spans="2:25" s="5" customFormat="1" x14ac:dyDescent="0.25">
      <c r="B194" s="40"/>
      <c r="C194" s="40"/>
      <c r="D194" s="41"/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2"/>
      <c r="S194" s="3"/>
      <c r="T194" s="4"/>
      <c r="U194" s="4"/>
      <c r="V194" s="4"/>
      <c r="W194" s="4"/>
      <c r="X194" s="4"/>
      <c r="Y194" s="4"/>
    </row>
    <row r="195" spans="2:25" s="5" customFormat="1" x14ac:dyDescent="0.25">
      <c r="B195" s="40"/>
      <c r="C195" s="40"/>
      <c r="D195" s="41"/>
      <c r="E195" s="41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2"/>
      <c r="S195" s="3"/>
      <c r="T195" s="4"/>
      <c r="U195" s="4"/>
      <c r="V195" s="4"/>
      <c r="W195" s="4"/>
      <c r="X195" s="4"/>
      <c r="Y195" s="4"/>
    </row>
    <row r="196" spans="2:25" s="5" customFormat="1" x14ac:dyDescent="0.25">
      <c r="B196" s="40"/>
      <c r="C196" s="40"/>
      <c r="D196" s="41"/>
      <c r="E196" s="41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2"/>
      <c r="S196" s="3"/>
      <c r="T196" s="4"/>
      <c r="U196" s="4"/>
      <c r="V196" s="4"/>
      <c r="W196" s="4"/>
      <c r="X196" s="4"/>
      <c r="Y196" s="4"/>
    </row>
    <row r="197" spans="2:25" s="5" customFormat="1" x14ac:dyDescent="0.25">
      <c r="B197" s="40"/>
      <c r="C197" s="40"/>
      <c r="D197" s="41"/>
      <c r="E197" s="41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2"/>
      <c r="S197" s="3"/>
      <c r="T197" s="4"/>
      <c r="U197" s="4"/>
      <c r="V197" s="4"/>
      <c r="W197" s="4"/>
      <c r="X197" s="4"/>
      <c r="Y197" s="4"/>
    </row>
    <row r="198" spans="2:25" s="5" customFormat="1" x14ac:dyDescent="0.25">
      <c r="B198" s="40"/>
      <c r="C198" s="40"/>
      <c r="D198" s="41"/>
      <c r="E198" s="41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2"/>
      <c r="S198" s="3"/>
      <c r="T198" s="4"/>
      <c r="U198" s="4"/>
      <c r="V198" s="4"/>
      <c r="W198" s="4"/>
      <c r="X198" s="4"/>
      <c r="Y198" s="4"/>
    </row>
    <row r="199" spans="2:25" ht="37.5" customHeight="1" x14ac:dyDescent="0.25">
      <c r="B199" s="82" t="s">
        <v>0</v>
      </c>
      <c r="C199" s="82" t="s">
        <v>1</v>
      </c>
      <c r="D199" s="73" t="s">
        <v>200</v>
      </c>
      <c r="E199" s="74"/>
      <c r="F199" s="74"/>
      <c r="G199" s="74"/>
      <c r="H199" s="73" t="s">
        <v>201</v>
      </c>
      <c r="I199" s="74"/>
      <c r="J199" s="74"/>
      <c r="K199" s="74"/>
      <c r="L199" s="73" t="s">
        <v>204</v>
      </c>
      <c r="M199" s="74"/>
      <c r="N199" s="82" t="s">
        <v>202</v>
      </c>
      <c r="O199" s="82" t="s">
        <v>203</v>
      </c>
      <c r="P199" s="43"/>
      <c r="Q199" s="43"/>
    </row>
    <row r="200" spans="2:25" ht="15.75" x14ac:dyDescent="0.25">
      <c r="B200" s="82"/>
      <c r="C200" s="82"/>
      <c r="D200" s="82" t="s">
        <v>3</v>
      </c>
      <c r="E200" s="82" t="s">
        <v>4</v>
      </c>
      <c r="F200" s="83"/>
      <c r="G200" s="82" t="s">
        <v>5</v>
      </c>
      <c r="H200" s="82" t="s">
        <v>3</v>
      </c>
      <c r="I200" s="82" t="s">
        <v>4</v>
      </c>
      <c r="J200" s="83"/>
      <c r="K200" s="82" t="s">
        <v>5</v>
      </c>
      <c r="L200" s="82" t="s">
        <v>6</v>
      </c>
      <c r="M200" s="82" t="s">
        <v>7</v>
      </c>
      <c r="N200" s="82"/>
      <c r="O200" s="82"/>
      <c r="P200" s="43"/>
      <c r="Q200" s="43"/>
    </row>
    <row r="201" spans="2:25" ht="31.5" x14ac:dyDescent="0.25">
      <c r="B201" s="82"/>
      <c r="C201" s="82"/>
      <c r="D201" s="82"/>
      <c r="E201" s="49" t="s">
        <v>3</v>
      </c>
      <c r="F201" s="49" t="s">
        <v>8</v>
      </c>
      <c r="G201" s="82"/>
      <c r="H201" s="82"/>
      <c r="I201" s="49" t="s">
        <v>3</v>
      </c>
      <c r="J201" s="49" t="s">
        <v>8</v>
      </c>
      <c r="K201" s="82"/>
      <c r="L201" s="82"/>
      <c r="M201" s="82"/>
      <c r="N201" s="82"/>
      <c r="O201" s="82"/>
      <c r="P201" s="43"/>
      <c r="Q201" s="43"/>
    </row>
    <row r="202" spans="2:25" ht="15.75" x14ac:dyDescent="0.25">
      <c r="B202" s="44" t="s">
        <v>178</v>
      </c>
      <c r="C202" s="44" t="s">
        <v>179</v>
      </c>
      <c r="D202" s="45">
        <f t="shared" ref="D202:O202" si="40">D203+D206+D209+D210+D211+D212</f>
        <v>5754365.5199999996</v>
      </c>
      <c r="E202" s="45">
        <f t="shared" si="40"/>
        <v>5750365.5199999996</v>
      </c>
      <c r="F202" s="45">
        <f t="shared" si="40"/>
        <v>1892662.7799999998</v>
      </c>
      <c r="G202" s="45">
        <f t="shared" si="40"/>
        <v>4000</v>
      </c>
      <c r="H202" s="45">
        <f t="shared" si="40"/>
        <v>5610453.21</v>
      </c>
      <c r="I202" s="45">
        <f t="shared" si="40"/>
        <v>5606453.21</v>
      </c>
      <c r="J202" s="45">
        <f t="shared" si="40"/>
        <v>2040790.12</v>
      </c>
      <c r="K202" s="45">
        <f t="shared" si="40"/>
        <v>4000</v>
      </c>
      <c r="L202" s="45">
        <f t="shared" si="40"/>
        <v>-98556.89</v>
      </c>
      <c r="M202" s="45">
        <f t="shared" si="40"/>
        <v>5511896.3200000003</v>
      </c>
      <c r="N202" s="45">
        <f t="shared" si="40"/>
        <v>5771219.7299999995</v>
      </c>
      <c r="O202" s="45">
        <f t="shared" si="40"/>
        <v>5840714.7299999995</v>
      </c>
      <c r="P202" s="43"/>
      <c r="Q202" s="43"/>
    </row>
    <row r="203" spans="2:25" ht="15.75" x14ac:dyDescent="0.25">
      <c r="B203" s="44" t="s">
        <v>180</v>
      </c>
      <c r="C203" s="44" t="s">
        <v>181</v>
      </c>
      <c r="D203" s="45">
        <f t="shared" ref="D203:O203" si="41">SUM(D204:D205)</f>
        <v>1190479.3</v>
      </c>
      <c r="E203" s="45">
        <f t="shared" si="41"/>
        <v>1190479.3</v>
      </c>
      <c r="F203" s="45">
        <f t="shared" si="41"/>
        <v>492201.7</v>
      </c>
      <c r="G203" s="45">
        <f t="shared" si="41"/>
        <v>0</v>
      </c>
      <c r="H203" s="45">
        <f t="shared" si="41"/>
        <v>1273816.92</v>
      </c>
      <c r="I203" s="45">
        <f t="shared" si="41"/>
        <v>1273816.92</v>
      </c>
      <c r="J203" s="45">
        <f t="shared" si="41"/>
        <v>615654.07999999996</v>
      </c>
      <c r="K203" s="45">
        <f t="shared" si="41"/>
        <v>0</v>
      </c>
      <c r="L203" s="45">
        <f t="shared" si="41"/>
        <v>-135134</v>
      </c>
      <c r="M203" s="45">
        <f t="shared" si="41"/>
        <v>1138682.92</v>
      </c>
      <c r="N203" s="45">
        <f t="shared" si="41"/>
        <v>1189917.8899999999</v>
      </c>
      <c r="O203" s="45">
        <f t="shared" si="41"/>
        <v>1203266.8899999999</v>
      </c>
      <c r="P203" s="43"/>
      <c r="Q203" s="43"/>
    </row>
    <row r="204" spans="2:25" ht="15.75" x14ac:dyDescent="0.25">
      <c r="B204" s="44" t="s">
        <v>22</v>
      </c>
      <c r="C204" s="44" t="s">
        <v>182</v>
      </c>
      <c r="D204" s="24">
        <v>0</v>
      </c>
      <c r="E204" s="24">
        <v>0</v>
      </c>
      <c r="F204" s="24">
        <v>0</v>
      </c>
      <c r="G204" s="24">
        <v>0</v>
      </c>
      <c r="H204" s="24">
        <v>31582.92</v>
      </c>
      <c r="I204" s="24">
        <v>31582.92</v>
      </c>
      <c r="J204" s="24">
        <v>0</v>
      </c>
      <c r="K204" s="24">
        <v>0</v>
      </c>
      <c r="L204" s="24">
        <v>0</v>
      </c>
      <c r="M204" s="24">
        <v>31582.92</v>
      </c>
      <c r="N204" s="24">
        <v>0</v>
      </c>
      <c r="O204" s="24">
        <v>0</v>
      </c>
      <c r="P204" s="43"/>
      <c r="Q204" s="43"/>
    </row>
    <row r="205" spans="2:25" ht="15.75" x14ac:dyDescent="0.25">
      <c r="B205" s="44" t="s">
        <v>28</v>
      </c>
      <c r="C205" s="44" t="s">
        <v>183</v>
      </c>
      <c r="D205" s="24">
        <v>1190479.3</v>
      </c>
      <c r="E205" s="24">
        <v>1190479.3</v>
      </c>
      <c r="F205" s="24">
        <v>492201.7</v>
      </c>
      <c r="G205" s="24">
        <v>0</v>
      </c>
      <c r="H205" s="24">
        <v>1242234</v>
      </c>
      <c r="I205" s="24">
        <v>1242234</v>
      </c>
      <c r="J205" s="24">
        <v>615654.07999999996</v>
      </c>
      <c r="K205" s="24">
        <v>0</v>
      </c>
      <c r="L205" s="24">
        <v>-135134</v>
      </c>
      <c r="M205" s="24">
        <v>1107100</v>
      </c>
      <c r="N205" s="24">
        <v>1189917.8899999999</v>
      </c>
      <c r="O205" s="24">
        <v>1203266.8899999999</v>
      </c>
      <c r="P205" s="43"/>
      <c r="Q205" s="43"/>
    </row>
    <row r="206" spans="2:25" ht="15.75" x14ac:dyDescent="0.25">
      <c r="B206" s="44" t="s">
        <v>184</v>
      </c>
      <c r="C206" s="44" t="s">
        <v>185</v>
      </c>
      <c r="D206" s="45">
        <f t="shared" ref="D206:O206" si="42">SUM(D207:D208)</f>
        <v>68445</v>
      </c>
      <c r="E206" s="45">
        <f t="shared" si="42"/>
        <v>68445</v>
      </c>
      <c r="F206" s="45">
        <f t="shared" si="42"/>
        <v>0</v>
      </c>
      <c r="G206" s="45">
        <f t="shared" si="42"/>
        <v>0</v>
      </c>
      <c r="H206" s="45">
        <f t="shared" si="42"/>
        <v>112707.09</v>
      </c>
      <c r="I206" s="45">
        <f t="shared" si="42"/>
        <v>112707.09</v>
      </c>
      <c r="J206" s="45">
        <f t="shared" si="42"/>
        <v>1152</v>
      </c>
      <c r="K206" s="45">
        <f t="shared" si="42"/>
        <v>0</v>
      </c>
      <c r="L206" s="45">
        <f t="shared" si="42"/>
        <v>0</v>
      </c>
      <c r="M206" s="45">
        <f t="shared" si="42"/>
        <v>112707.09</v>
      </c>
      <c r="N206" s="45">
        <f t="shared" si="42"/>
        <v>0</v>
      </c>
      <c r="O206" s="45">
        <f t="shared" si="42"/>
        <v>0</v>
      </c>
      <c r="P206" s="43"/>
      <c r="Q206" s="43"/>
    </row>
    <row r="207" spans="2:25" ht="15.75" x14ac:dyDescent="0.25">
      <c r="B207" s="44" t="s">
        <v>177</v>
      </c>
      <c r="C207" s="44" t="s">
        <v>186</v>
      </c>
      <c r="D207" s="24">
        <v>10745</v>
      </c>
      <c r="E207" s="24">
        <v>10745</v>
      </c>
      <c r="F207" s="24">
        <v>0</v>
      </c>
      <c r="G207" s="24">
        <v>0</v>
      </c>
      <c r="H207" s="24">
        <v>10745</v>
      </c>
      <c r="I207" s="24">
        <v>10745</v>
      </c>
      <c r="J207" s="24">
        <v>0</v>
      </c>
      <c r="K207" s="24">
        <v>0</v>
      </c>
      <c r="L207" s="24">
        <v>0</v>
      </c>
      <c r="M207" s="24">
        <v>10745</v>
      </c>
      <c r="N207" s="24">
        <v>0</v>
      </c>
      <c r="O207" s="24">
        <v>0</v>
      </c>
      <c r="P207" s="43"/>
      <c r="Q207" s="43"/>
    </row>
    <row r="208" spans="2:25" ht="15.75" x14ac:dyDescent="0.25">
      <c r="B208" s="44" t="s">
        <v>108</v>
      </c>
      <c r="C208" s="44" t="s">
        <v>187</v>
      </c>
      <c r="D208" s="24">
        <v>57700</v>
      </c>
      <c r="E208" s="24">
        <v>57700</v>
      </c>
      <c r="F208" s="24">
        <v>0</v>
      </c>
      <c r="G208" s="24">
        <v>0</v>
      </c>
      <c r="H208" s="24">
        <v>101962.09</v>
      </c>
      <c r="I208" s="24">
        <v>101962.09</v>
      </c>
      <c r="J208" s="24">
        <v>1152</v>
      </c>
      <c r="K208" s="24">
        <v>0</v>
      </c>
      <c r="L208" s="24">
        <v>0</v>
      </c>
      <c r="M208" s="24">
        <v>101962.09</v>
      </c>
      <c r="N208" s="24">
        <v>0</v>
      </c>
      <c r="O208" s="24">
        <v>0</v>
      </c>
      <c r="P208" s="43"/>
      <c r="Q208" s="43"/>
    </row>
    <row r="209" spans="2:17" ht="15.75" x14ac:dyDescent="0.25">
      <c r="B209" s="44" t="s">
        <v>105</v>
      </c>
      <c r="C209" s="44" t="s">
        <v>188</v>
      </c>
      <c r="D209" s="24">
        <v>379300.08</v>
      </c>
      <c r="E209" s="24">
        <v>379300.08</v>
      </c>
      <c r="F209" s="24">
        <v>291627</v>
      </c>
      <c r="G209" s="24">
        <v>0</v>
      </c>
      <c r="H209" s="24">
        <v>379300</v>
      </c>
      <c r="I209" s="24">
        <v>379300</v>
      </c>
      <c r="J209" s="24">
        <v>297396</v>
      </c>
      <c r="K209" s="24">
        <v>0</v>
      </c>
      <c r="L209" s="24">
        <v>86316</v>
      </c>
      <c r="M209" s="24">
        <v>465616</v>
      </c>
      <c r="N209" s="24">
        <v>383400</v>
      </c>
      <c r="O209" s="24">
        <v>384000</v>
      </c>
      <c r="P209" s="43"/>
      <c r="Q209" s="43"/>
    </row>
    <row r="210" spans="2:17" ht="15.75" x14ac:dyDescent="0.25">
      <c r="B210" s="44" t="s">
        <v>172</v>
      </c>
      <c r="C210" s="44" t="s">
        <v>189</v>
      </c>
      <c r="D210" s="24">
        <v>86000</v>
      </c>
      <c r="E210" s="24">
        <v>86000</v>
      </c>
      <c r="F210" s="24">
        <v>0</v>
      </c>
      <c r="G210" s="24">
        <v>0</v>
      </c>
      <c r="H210" s="24">
        <v>86000</v>
      </c>
      <c r="I210" s="24">
        <v>86000</v>
      </c>
      <c r="J210" s="24">
        <v>0</v>
      </c>
      <c r="K210" s="24">
        <v>0</v>
      </c>
      <c r="L210" s="24">
        <v>0</v>
      </c>
      <c r="M210" s="24">
        <v>86000</v>
      </c>
      <c r="N210" s="24">
        <v>88500</v>
      </c>
      <c r="O210" s="24">
        <v>90200</v>
      </c>
      <c r="P210" s="43"/>
      <c r="Q210" s="43"/>
    </row>
    <row r="211" spans="2:17" ht="15.75" x14ac:dyDescent="0.25">
      <c r="B211" s="44" t="s">
        <v>135</v>
      </c>
      <c r="C211" s="44" t="s">
        <v>190</v>
      </c>
      <c r="D211" s="24">
        <v>109726.16</v>
      </c>
      <c r="E211" s="24">
        <v>109726.16</v>
      </c>
      <c r="F211" s="24">
        <v>28048.080000000002</v>
      </c>
      <c r="G211" s="24">
        <v>0</v>
      </c>
      <c r="H211" s="24">
        <v>109726.2</v>
      </c>
      <c r="I211" s="24">
        <v>109726.2</v>
      </c>
      <c r="J211" s="24">
        <v>32044</v>
      </c>
      <c r="K211" s="24">
        <v>0</v>
      </c>
      <c r="L211" s="24">
        <v>17400</v>
      </c>
      <c r="M211" s="24">
        <v>127126.2</v>
      </c>
      <c r="N211" s="24">
        <v>89060</v>
      </c>
      <c r="O211" s="24">
        <v>54060</v>
      </c>
      <c r="P211" s="43"/>
      <c r="Q211" s="43"/>
    </row>
    <row r="212" spans="2:17" ht="15.75" x14ac:dyDescent="0.25">
      <c r="B212" s="44" t="s">
        <v>23</v>
      </c>
      <c r="C212" s="44" t="s">
        <v>191</v>
      </c>
      <c r="D212" s="24">
        <v>3920414.98</v>
      </c>
      <c r="E212" s="24">
        <v>3916414.98</v>
      </c>
      <c r="F212" s="24">
        <v>1080786</v>
      </c>
      <c r="G212" s="24">
        <v>4000</v>
      </c>
      <c r="H212" s="24">
        <v>3648903</v>
      </c>
      <c r="I212" s="24">
        <v>3644903</v>
      </c>
      <c r="J212" s="24">
        <v>1094544.04</v>
      </c>
      <c r="K212" s="24">
        <v>4000</v>
      </c>
      <c r="L212" s="24">
        <v>-67138.89</v>
      </c>
      <c r="M212" s="24">
        <v>3581764.11</v>
      </c>
      <c r="N212" s="24">
        <v>4020341.84</v>
      </c>
      <c r="O212" s="24">
        <v>4109187.84</v>
      </c>
      <c r="P212" s="43"/>
      <c r="Q212" s="43"/>
    </row>
    <row r="213" spans="2:17" ht="15.75" x14ac:dyDescent="0.25">
      <c r="B213" s="44" t="s">
        <v>192</v>
      </c>
      <c r="C213" s="44" t="s">
        <v>193</v>
      </c>
      <c r="D213" s="45">
        <f t="shared" ref="D213:O213" si="43">SUM(D214:D215)</f>
        <v>5583812.9199999999</v>
      </c>
      <c r="E213" s="45">
        <f t="shared" si="43"/>
        <v>5577012.9199999999</v>
      </c>
      <c r="F213" s="45">
        <f t="shared" si="43"/>
        <v>82064.28</v>
      </c>
      <c r="G213" s="45">
        <f t="shared" si="43"/>
        <v>6800</v>
      </c>
      <c r="H213" s="45">
        <f t="shared" si="43"/>
        <v>5586175.6399999997</v>
      </c>
      <c r="I213" s="45">
        <f t="shared" si="43"/>
        <v>5579375.6399999997</v>
      </c>
      <c r="J213" s="45">
        <f t="shared" si="43"/>
        <v>81984</v>
      </c>
      <c r="K213" s="45">
        <f t="shared" si="43"/>
        <v>6800</v>
      </c>
      <c r="L213" s="45">
        <f t="shared" si="43"/>
        <v>-446791.04</v>
      </c>
      <c r="M213" s="45">
        <f t="shared" si="43"/>
        <v>5139384.6000000006</v>
      </c>
      <c r="N213" s="45">
        <f t="shared" si="43"/>
        <v>2728583</v>
      </c>
      <c r="O213" s="45">
        <f t="shared" si="43"/>
        <v>2732568</v>
      </c>
      <c r="P213" s="43"/>
      <c r="Q213" s="43"/>
    </row>
    <row r="214" spans="2:17" ht="15.75" x14ac:dyDescent="0.25">
      <c r="B214" s="44" t="s">
        <v>102</v>
      </c>
      <c r="C214" s="44" t="s">
        <v>194</v>
      </c>
      <c r="D214" s="24">
        <v>94300</v>
      </c>
      <c r="E214" s="24">
        <v>94300</v>
      </c>
      <c r="F214" s="24">
        <v>0</v>
      </c>
      <c r="G214" s="24">
        <v>0</v>
      </c>
      <c r="H214" s="24">
        <v>94300</v>
      </c>
      <c r="I214" s="24">
        <v>94300</v>
      </c>
      <c r="J214" s="24">
        <v>0</v>
      </c>
      <c r="K214" s="24">
        <v>0</v>
      </c>
      <c r="L214" s="24">
        <v>-4045.72</v>
      </c>
      <c r="M214" s="24">
        <v>90254.28</v>
      </c>
      <c r="N214" s="24">
        <v>0</v>
      </c>
      <c r="O214" s="24">
        <v>0</v>
      </c>
      <c r="P214" s="43"/>
      <c r="Q214" s="43"/>
    </row>
    <row r="215" spans="2:17" ht="15.75" x14ac:dyDescent="0.25">
      <c r="B215" s="44" t="s">
        <v>17</v>
      </c>
      <c r="C215" s="44" t="s">
        <v>195</v>
      </c>
      <c r="D215" s="24">
        <v>5489512.9199999999</v>
      </c>
      <c r="E215" s="24">
        <v>5482712.9199999999</v>
      </c>
      <c r="F215" s="24">
        <v>82064.28</v>
      </c>
      <c r="G215" s="24">
        <v>6800</v>
      </c>
      <c r="H215" s="24">
        <v>5491875.6399999997</v>
      </c>
      <c r="I215" s="24">
        <v>5485075.6399999997</v>
      </c>
      <c r="J215" s="24">
        <v>81984</v>
      </c>
      <c r="K215" s="24">
        <v>6800</v>
      </c>
      <c r="L215" s="24">
        <v>-442745.32</v>
      </c>
      <c r="M215" s="24">
        <v>5049130.32</v>
      </c>
      <c r="N215" s="24">
        <v>2728583</v>
      </c>
      <c r="O215" s="24">
        <v>2732568</v>
      </c>
      <c r="P215" s="43"/>
      <c r="Q215" s="43"/>
    </row>
    <row r="216" spans="2:17" ht="15.75" x14ac:dyDescent="0.25">
      <c r="B216" s="46"/>
      <c r="C216" s="47" t="s">
        <v>196</v>
      </c>
      <c r="D216" s="48">
        <f t="shared" ref="D216:O216" si="44">D202+D213</f>
        <v>11338178.439999999</v>
      </c>
      <c r="E216" s="48">
        <f t="shared" si="44"/>
        <v>11327378.439999999</v>
      </c>
      <c r="F216" s="48">
        <f t="shared" si="44"/>
        <v>1974727.0599999998</v>
      </c>
      <c r="G216" s="48">
        <f t="shared" si="44"/>
        <v>10800</v>
      </c>
      <c r="H216" s="48">
        <f t="shared" si="44"/>
        <v>11196628.85</v>
      </c>
      <c r="I216" s="48">
        <f t="shared" si="44"/>
        <v>11185828.85</v>
      </c>
      <c r="J216" s="48">
        <f t="shared" si="44"/>
        <v>2122774.12</v>
      </c>
      <c r="K216" s="48">
        <f t="shared" si="44"/>
        <v>10800</v>
      </c>
      <c r="L216" s="48">
        <f t="shared" si="44"/>
        <v>-545347.92999999993</v>
      </c>
      <c r="M216" s="48">
        <f t="shared" si="44"/>
        <v>10651280.920000002</v>
      </c>
      <c r="N216" s="48">
        <f t="shared" si="44"/>
        <v>8499802.7300000004</v>
      </c>
      <c r="O216" s="48">
        <f t="shared" si="44"/>
        <v>8573282.7300000004</v>
      </c>
      <c r="P216" s="43"/>
      <c r="Q216" s="43"/>
    </row>
  </sheetData>
  <mergeCells count="39">
    <mergeCell ref="L200:L201"/>
    <mergeCell ref="M200:M201"/>
    <mergeCell ref="N199:N201"/>
    <mergeCell ref="O199:O201"/>
    <mergeCell ref="H199:K199"/>
    <mergeCell ref="L199:M199"/>
    <mergeCell ref="I200:J200"/>
    <mergeCell ref="J7:M7"/>
    <mergeCell ref="N7:O7"/>
    <mergeCell ref="N1:Q5"/>
    <mergeCell ref="B199:B201"/>
    <mergeCell ref="C199:C201"/>
    <mergeCell ref="D200:D201"/>
    <mergeCell ref="G200:G201"/>
    <mergeCell ref="H200:H201"/>
    <mergeCell ref="D199:G199"/>
    <mergeCell ref="E200:F200"/>
    <mergeCell ref="B7:B9"/>
    <mergeCell ref="C7:C9"/>
    <mergeCell ref="D7:D9"/>
    <mergeCell ref="E7:E9"/>
    <mergeCell ref="F8:F9"/>
    <mergeCell ref="K200:K201"/>
    <mergeCell ref="R7:Y7"/>
    <mergeCell ref="G8:H8"/>
    <mergeCell ref="K8:L8"/>
    <mergeCell ref="T8:U8"/>
    <mergeCell ref="V8:W8"/>
    <mergeCell ref="X8:Y8"/>
    <mergeCell ref="I8:I9"/>
    <mergeCell ref="J8:J9"/>
    <mergeCell ref="M8:M9"/>
    <mergeCell ref="N8:N9"/>
    <mergeCell ref="O8:O9"/>
    <mergeCell ref="P7:P9"/>
    <mergeCell ref="Q7:Q9"/>
    <mergeCell ref="R8:R9"/>
    <mergeCell ref="S8:S9"/>
    <mergeCell ref="F7:I7"/>
  </mergeCells>
  <pageMargins left="0.4" right="0.4" top="0.4" bottom="0.4" header="0.4" footer="0.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C2C1F-1367-4B47-9396-35D194059494}">
  <sheetPr>
    <tabColor theme="9" tint="-0.249977111117893"/>
    <pageSetUpPr fitToPage="1"/>
  </sheetPr>
  <dimension ref="A1:I38"/>
  <sheetViews>
    <sheetView workbookViewId="0">
      <selection activeCell="T5" sqref="T5"/>
    </sheetView>
  </sheetViews>
  <sheetFormatPr defaultRowHeight="15" x14ac:dyDescent="0.25"/>
  <cols>
    <col min="1" max="1" width="40.7109375" style="50" customWidth="1"/>
    <col min="2" max="2" width="15.28515625" style="50" customWidth="1"/>
    <col min="3" max="3" width="14.85546875" style="50" customWidth="1"/>
    <col min="4" max="6" width="16.7109375" style="50" customWidth="1"/>
    <col min="7" max="7" width="15.140625" style="50" customWidth="1"/>
    <col min="8" max="8" width="15.5703125" style="50" customWidth="1"/>
    <col min="9" max="16384" width="9.140625" style="50"/>
  </cols>
  <sheetData>
    <row r="1" spans="1:9" ht="15" customHeight="1" x14ac:dyDescent="0.25">
      <c r="A1" s="71"/>
      <c r="B1" s="71"/>
      <c r="C1" s="71"/>
      <c r="D1" s="71"/>
      <c r="E1" s="87" t="s">
        <v>247</v>
      </c>
      <c r="F1" s="87"/>
      <c r="G1" s="87"/>
      <c r="H1" s="87"/>
    </row>
    <row r="2" spans="1:9" x14ac:dyDescent="0.25">
      <c r="A2" s="70"/>
      <c r="B2" s="70"/>
      <c r="C2" s="70"/>
      <c r="D2" s="70"/>
      <c r="E2" s="87"/>
      <c r="F2" s="87"/>
      <c r="G2" s="87"/>
      <c r="H2" s="87"/>
    </row>
    <row r="3" spans="1:9" ht="20.25" customHeight="1" x14ac:dyDescent="0.25">
      <c r="A3" s="69"/>
      <c r="B3" s="68"/>
      <c r="C3" s="68"/>
      <c r="D3" s="68"/>
      <c r="E3" s="87"/>
      <c r="F3" s="87"/>
      <c r="G3" s="87"/>
      <c r="H3" s="87"/>
    </row>
    <row r="4" spans="1:9" x14ac:dyDescent="0.25">
      <c r="A4" s="69"/>
      <c r="B4" s="68"/>
      <c r="C4" s="68"/>
      <c r="D4" s="68"/>
      <c r="E4" s="67"/>
      <c r="F4" s="67"/>
      <c r="G4" s="67"/>
      <c r="H4" s="67"/>
    </row>
    <row r="5" spans="1:9" ht="16.5" customHeight="1" x14ac:dyDescent="0.25">
      <c r="A5" s="89" t="s">
        <v>242</v>
      </c>
      <c r="B5" s="89"/>
      <c r="C5" s="89"/>
      <c r="D5" s="89"/>
      <c r="E5" s="89"/>
      <c r="F5" s="89"/>
      <c r="G5" s="89"/>
      <c r="H5" s="89"/>
    </row>
    <row r="6" spans="1:9" ht="16.5" customHeight="1" x14ac:dyDescent="0.25">
      <c r="A6" s="89" t="s">
        <v>241</v>
      </c>
      <c r="B6" s="89"/>
      <c r="C6" s="89"/>
      <c r="D6" s="89"/>
      <c r="E6" s="89"/>
      <c r="F6" s="89"/>
      <c r="G6" s="89"/>
      <c r="H6" s="89"/>
    </row>
    <row r="7" spans="1:9" x14ac:dyDescent="0.25">
      <c r="A7" s="66"/>
      <c r="B7" s="66"/>
      <c r="C7" s="66"/>
      <c r="D7" s="66"/>
      <c r="E7" s="66"/>
      <c r="F7" s="66"/>
      <c r="G7" s="66"/>
      <c r="H7" s="66" t="s">
        <v>240</v>
      </c>
    </row>
    <row r="8" spans="1:9" ht="0.75" customHeight="1" x14ac:dyDescent="0.25">
      <c r="A8" s="90" t="s">
        <v>240</v>
      </c>
      <c r="B8" s="90"/>
      <c r="C8" s="90"/>
      <c r="D8" s="90"/>
      <c r="E8" s="90"/>
      <c r="F8" s="90"/>
      <c r="G8" s="90"/>
      <c r="H8" s="90"/>
    </row>
    <row r="9" spans="1:9" ht="36.75" customHeight="1" x14ac:dyDescent="0.25">
      <c r="A9" s="88" t="s">
        <v>239</v>
      </c>
      <c r="B9" s="88" t="s">
        <v>238</v>
      </c>
      <c r="C9" s="88" t="s">
        <v>237</v>
      </c>
      <c r="D9" s="88" t="s">
        <v>236</v>
      </c>
      <c r="E9" s="88" t="s">
        <v>204</v>
      </c>
      <c r="F9" s="88"/>
      <c r="G9" s="88" t="s">
        <v>235</v>
      </c>
      <c r="H9" s="88" t="s">
        <v>234</v>
      </c>
    </row>
    <row r="10" spans="1:9" ht="53.25" customHeight="1" x14ac:dyDescent="0.25">
      <c r="A10" s="88"/>
      <c r="B10" s="88"/>
      <c r="C10" s="88"/>
      <c r="D10" s="88"/>
      <c r="E10" s="65" t="s">
        <v>6</v>
      </c>
      <c r="F10" s="65" t="s">
        <v>233</v>
      </c>
      <c r="G10" s="88"/>
      <c r="H10" s="88"/>
    </row>
    <row r="11" spans="1:9" ht="17.25" customHeight="1" x14ac:dyDescent="0.25">
      <c r="A11" s="60" t="s">
        <v>232</v>
      </c>
      <c r="B11" s="59">
        <f>SUM(B14+B12)</f>
        <v>11760142</v>
      </c>
      <c r="C11" s="59">
        <f>D11-B11</f>
        <v>-563513.15000000037</v>
      </c>
      <c r="D11" s="59">
        <f>SUM(D14+D12)</f>
        <v>11196628.85</v>
      </c>
      <c r="E11" s="59">
        <f>E15</f>
        <v>-545347.92999999993</v>
      </c>
      <c r="F11" s="59">
        <f>F15</f>
        <v>10651280.92</v>
      </c>
      <c r="G11" s="59">
        <f>SUM(G15)</f>
        <v>8499802.7300000004</v>
      </c>
      <c r="H11" s="64">
        <f>SUM(H15)</f>
        <v>8573282.7300000004</v>
      </c>
    </row>
    <row r="12" spans="1:9" ht="17.25" customHeight="1" x14ac:dyDescent="0.25">
      <c r="A12" s="63" t="s">
        <v>231</v>
      </c>
      <c r="B12" s="55">
        <v>11731542</v>
      </c>
      <c r="C12" s="62">
        <f>D12-B12</f>
        <v>-545713.15000000037</v>
      </c>
      <c r="D12" s="55">
        <v>11185828.85</v>
      </c>
      <c r="E12" s="55">
        <v>0</v>
      </c>
      <c r="F12" s="55">
        <v>0</v>
      </c>
      <c r="G12" s="55">
        <v>0</v>
      </c>
      <c r="H12" s="55">
        <v>0</v>
      </c>
    </row>
    <row r="13" spans="1:9" ht="17.25" customHeight="1" x14ac:dyDescent="0.25">
      <c r="A13" s="56" t="s">
        <v>230</v>
      </c>
      <c r="B13" s="55">
        <v>1336280</v>
      </c>
      <c r="C13" s="62">
        <f>D13-B13</f>
        <v>786494.12000000011</v>
      </c>
      <c r="D13" s="55">
        <v>2122774.12</v>
      </c>
      <c r="E13" s="55">
        <v>0</v>
      </c>
      <c r="F13" s="55">
        <v>0</v>
      </c>
      <c r="G13" s="55">
        <v>0</v>
      </c>
      <c r="H13" s="55">
        <v>0</v>
      </c>
    </row>
    <row r="14" spans="1:9" ht="17.25" customHeight="1" x14ac:dyDescent="0.25">
      <c r="A14" s="63" t="s">
        <v>229</v>
      </c>
      <c r="B14" s="55">
        <v>28600</v>
      </c>
      <c r="C14" s="62">
        <f>D14-B14</f>
        <v>-17800</v>
      </c>
      <c r="D14" s="55">
        <v>10800</v>
      </c>
      <c r="E14" s="55">
        <v>0</v>
      </c>
      <c r="F14" s="55">
        <v>0</v>
      </c>
      <c r="G14" s="55">
        <v>0</v>
      </c>
      <c r="H14" s="55">
        <v>0</v>
      </c>
    </row>
    <row r="15" spans="1:9" ht="17.25" customHeight="1" x14ac:dyDescent="0.25">
      <c r="A15" s="60" t="s">
        <v>228</v>
      </c>
      <c r="B15" s="59">
        <f t="shared" ref="B15:H15" si="0">SUM(B16+B34)</f>
        <v>11760142</v>
      </c>
      <c r="C15" s="59">
        <f t="shared" si="0"/>
        <v>-563513.15000000049</v>
      </c>
      <c r="D15" s="59">
        <f t="shared" si="0"/>
        <v>11196628.85</v>
      </c>
      <c r="E15" s="59">
        <f t="shared" si="0"/>
        <v>-545347.92999999993</v>
      </c>
      <c r="F15" s="59">
        <f t="shared" si="0"/>
        <v>10651280.92</v>
      </c>
      <c r="G15" s="59">
        <f t="shared" si="0"/>
        <v>8499802.7300000004</v>
      </c>
      <c r="H15" s="58">
        <f t="shared" si="0"/>
        <v>8573282.7300000004</v>
      </c>
      <c r="I15" s="57"/>
    </row>
    <row r="16" spans="1:9" ht="17.25" customHeight="1" x14ac:dyDescent="0.25">
      <c r="A16" s="60" t="s">
        <v>227</v>
      </c>
      <c r="B16" s="59">
        <f t="shared" ref="B16:H16" si="1">SUM(B17+B26+B27+B28+B29+B30+B31+B32+B33)</f>
        <v>5164608</v>
      </c>
      <c r="C16" s="59">
        <f t="shared" si="1"/>
        <v>445845.20999999985</v>
      </c>
      <c r="D16" s="59">
        <f t="shared" si="1"/>
        <v>5610453.21</v>
      </c>
      <c r="E16" s="59">
        <f t="shared" si="1"/>
        <v>-98556.890000000014</v>
      </c>
      <c r="F16" s="59">
        <f t="shared" si="1"/>
        <v>5511896.3199999994</v>
      </c>
      <c r="G16" s="59">
        <f t="shared" si="1"/>
        <v>5771219.7299999995</v>
      </c>
      <c r="H16" s="58">
        <f t="shared" si="1"/>
        <v>5840714.7299999995</v>
      </c>
      <c r="I16" s="57"/>
    </row>
    <row r="17" spans="1:9" ht="30" customHeight="1" x14ac:dyDescent="0.25">
      <c r="A17" s="61" t="s">
        <v>226</v>
      </c>
      <c r="B17" s="55">
        <f>SUM(B19+B20+B21+B22+B23+B24+B25)</f>
        <v>829534</v>
      </c>
      <c r="C17" s="55">
        <f>SUM(C19+C20+C21+C22+C23+C24+C25)</f>
        <v>444282.92</v>
      </c>
      <c r="D17" s="55">
        <f>SUM(D19+D20+D21+D22+D23+D24+D25)</f>
        <v>1273816.92</v>
      </c>
      <c r="E17" s="55">
        <v>-135134</v>
      </c>
      <c r="F17" s="55">
        <f>F19+F24</f>
        <v>1138682.92</v>
      </c>
      <c r="G17" s="55">
        <f>SUM(G19+G20+G21+G22+G23+G24+G25)</f>
        <v>1189917.8899999999</v>
      </c>
      <c r="H17" s="54">
        <f>SUM(H19+H20+H21+H22+H23+H24+H25)</f>
        <v>1203266.8899999999</v>
      </c>
      <c r="I17" s="57"/>
    </row>
    <row r="18" spans="1:9" ht="15.75" x14ac:dyDescent="0.25">
      <c r="A18" s="61" t="s">
        <v>225</v>
      </c>
      <c r="B18" s="55"/>
      <c r="C18" s="55"/>
      <c r="D18" s="55"/>
      <c r="E18" s="55"/>
      <c r="F18" s="55"/>
      <c r="G18" s="55"/>
      <c r="H18" s="54"/>
    </row>
    <row r="19" spans="1:9" ht="30" customHeight="1" x14ac:dyDescent="0.25">
      <c r="A19" s="61" t="s">
        <v>224</v>
      </c>
      <c r="B19" s="55">
        <v>829534</v>
      </c>
      <c r="C19" s="55">
        <f>D19-B19</f>
        <v>412700</v>
      </c>
      <c r="D19" s="55">
        <v>1242234</v>
      </c>
      <c r="E19" s="55">
        <v>-135134</v>
      </c>
      <c r="F19" s="55">
        <v>1107100</v>
      </c>
      <c r="G19" s="55">
        <v>1189917.8899999999</v>
      </c>
      <c r="H19" s="54">
        <v>1203266.8899999999</v>
      </c>
    </row>
    <row r="20" spans="1:9" ht="17.25" customHeight="1" x14ac:dyDescent="0.25">
      <c r="A20" s="61" t="s">
        <v>223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</row>
    <row r="21" spans="1:9" ht="45" customHeight="1" x14ac:dyDescent="0.25">
      <c r="A21" s="61" t="s">
        <v>222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</row>
    <row r="22" spans="1:9" ht="17.25" customHeight="1" x14ac:dyDescent="0.25">
      <c r="A22" s="61" t="s">
        <v>221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</row>
    <row r="23" spans="1:9" ht="30" customHeight="1" x14ac:dyDescent="0.25">
      <c r="A23" s="61" t="s">
        <v>220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</row>
    <row r="24" spans="1:9" ht="30" customHeight="1" x14ac:dyDescent="0.25">
      <c r="A24" s="61" t="s">
        <v>219</v>
      </c>
      <c r="B24" s="55">
        <v>0</v>
      </c>
      <c r="C24" s="55">
        <f>SUM(D24-B24)</f>
        <v>31582.92</v>
      </c>
      <c r="D24" s="55">
        <v>31582.92</v>
      </c>
      <c r="E24" s="55">
        <v>0</v>
      </c>
      <c r="F24" s="55">
        <v>31582.92</v>
      </c>
      <c r="G24" s="55">
        <v>0</v>
      </c>
      <c r="H24" s="54">
        <v>0</v>
      </c>
    </row>
    <row r="25" spans="1:9" ht="30" customHeight="1" x14ac:dyDescent="0.25">
      <c r="A25" s="56" t="s">
        <v>218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</row>
    <row r="26" spans="1:9" ht="30" customHeight="1" x14ac:dyDescent="0.25">
      <c r="A26" s="61" t="s">
        <v>217</v>
      </c>
      <c r="B26" s="55">
        <v>3496560</v>
      </c>
      <c r="C26" s="55">
        <f>SUM(D26-B26)</f>
        <v>152343</v>
      </c>
      <c r="D26" s="55">
        <v>3648903</v>
      </c>
      <c r="E26" s="55">
        <v>-67138.89</v>
      </c>
      <c r="F26" s="55">
        <v>3581764.11</v>
      </c>
      <c r="G26" s="55">
        <v>4020341.84</v>
      </c>
      <c r="H26" s="54">
        <v>4109187.84</v>
      </c>
    </row>
    <row r="27" spans="1:9" ht="17.25" customHeight="1" x14ac:dyDescent="0.25">
      <c r="A27" s="56" t="s">
        <v>216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</row>
    <row r="28" spans="1:9" ht="17.25" customHeight="1" x14ac:dyDescent="0.25">
      <c r="A28" s="56" t="s">
        <v>215</v>
      </c>
      <c r="B28" s="55">
        <v>368500</v>
      </c>
      <c r="C28" s="55">
        <f>SUM(D28-B28)</f>
        <v>10800</v>
      </c>
      <c r="D28" s="55">
        <v>379300</v>
      </c>
      <c r="E28" s="55">
        <v>86316</v>
      </c>
      <c r="F28" s="55">
        <v>465616</v>
      </c>
      <c r="G28" s="55">
        <v>383400</v>
      </c>
      <c r="H28" s="54">
        <v>384000</v>
      </c>
    </row>
    <row r="29" spans="1:9" ht="30" customHeight="1" x14ac:dyDescent="0.25">
      <c r="A29" s="56" t="s">
        <v>214</v>
      </c>
      <c r="B29" s="55">
        <v>92000</v>
      </c>
      <c r="C29" s="55">
        <f>D29-B29</f>
        <v>-6000</v>
      </c>
      <c r="D29" s="55">
        <v>86000</v>
      </c>
      <c r="E29" s="55"/>
      <c r="F29" s="55">
        <v>86000</v>
      </c>
      <c r="G29" s="55">
        <v>88500</v>
      </c>
      <c r="H29" s="54">
        <v>90200</v>
      </c>
    </row>
    <row r="30" spans="1:9" ht="17.25" customHeight="1" x14ac:dyDescent="0.25">
      <c r="A30" s="56" t="s">
        <v>213</v>
      </c>
      <c r="B30" s="55">
        <v>140320</v>
      </c>
      <c r="C30" s="55">
        <f>SUM(D30-B30)</f>
        <v>-30593.800000000003</v>
      </c>
      <c r="D30" s="55">
        <v>109726.2</v>
      </c>
      <c r="E30" s="55">
        <v>17400</v>
      </c>
      <c r="F30" s="55">
        <v>127126.2</v>
      </c>
      <c r="G30" s="55">
        <v>89060</v>
      </c>
      <c r="H30" s="54">
        <v>54060</v>
      </c>
    </row>
    <row r="31" spans="1:9" ht="17.25" customHeight="1" x14ac:dyDescent="0.25">
      <c r="A31" s="56" t="s">
        <v>212</v>
      </c>
      <c r="B31" s="55">
        <v>237694</v>
      </c>
      <c r="C31" s="55">
        <f>SUM(D31-B31)</f>
        <v>-124986.91</v>
      </c>
      <c r="D31" s="55">
        <v>112707.09</v>
      </c>
      <c r="E31" s="55">
        <v>0</v>
      </c>
      <c r="F31" s="55">
        <v>112707.09</v>
      </c>
      <c r="G31" s="55">
        <v>0</v>
      </c>
      <c r="H31" s="54">
        <v>0</v>
      </c>
    </row>
    <row r="32" spans="1:9" ht="17.25" customHeight="1" x14ac:dyDescent="0.25">
      <c r="A32" s="56" t="s">
        <v>211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</row>
    <row r="33" spans="1:9" ht="17.25" customHeight="1" x14ac:dyDescent="0.25">
      <c r="A33" s="56" t="s">
        <v>210</v>
      </c>
      <c r="B33" s="55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7"/>
    </row>
    <row r="34" spans="1:9" ht="17.25" customHeight="1" x14ac:dyDescent="0.25">
      <c r="A34" s="60" t="s">
        <v>209</v>
      </c>
      <c r="B34" s="59">
        <f>SUM(B35:B37)</f>
        <v>6595534</v>
      </c>
      <c r="C34" s="59">
        <f>D34-B34</f>
        <v>-1009358.3600000003</v>
      </c>
      <c r="D34" s="59">
        <f>SUM(D35:D37)</f>
        <v>5586175.6399999997</v>
      </c>
      <c r="E34" s="59">
        <f>SUM(E35:E37)</f>
        <v>-446791.04</v>
      </c>
      <c r="F34" s="59">
        <f>SUM(F35:F37)</f>
        <v>5139384.6000000006</v>
      </c>
      <c r="G34" s="59">
        <f>SUM(G35:G37)</f>
        <v>2728583</v>
      </c>
      <c r="H34" s="58">
        <f>SUM(H35:H37)</f>
        <v>2732568</v>
      </c>
      <c r="I34" s="57"/>
    </row>
    <row r="35" spans="1:9" ht="17.25" customHeight="1" x14ac:dyDescent="0.25">
      <c r="A35" s="56" t="s">
        <v>208</v>
      </c>
      <c r="B35" s="55">
        <v>6518234</v>
      </c>
      <c r="C35" s="55">
        <f>D35-B35</f>
        <v>-1026358.3600000003</v>
      </c>
      <c r="D35" s="55">
        <v>5491875.6399999997</v>
      </c>
      <c r="E35" s="55">
        <v>-442745.32</v>
      </c>
      <c r="F35" s="55">
        <v>5049130.32</v>
      </c>
      <c r="G35" s="55">
        <v>2728583</v>
      </c>
      <c r="H35" s="54">
        <v>2732568</v>
      </c>
    </row>
    <row r="36" spans="1:9" ht="17.25" customHeight="1" x14ac:dyDescent="0.25">
      <c r="A36" s="56" t="s">
        <v>207</v>
      </c>
      <c r="B36" s="55">
        <v>77300</v>
      </c>
      <c r="C36" s="55">
        <f>D36-B36</f>
        <v>17000</v>
      </c>
      <c r="D36" s="55">
        <v>94300</v>
      </c>
      <c r="E36" s="55">
        <v>-4045.72</v>
      </c>
      <c r="F36" s="55">
        <v>90254.28</v>
      </c>
      <c r="G36" s="55">
        <v>0</v>
      </c>
      <c r="H36" s="54">
        <v>0</v>
      </c>
    </row>
    <row r="37" spans="1:9" ht="17.25" customHeight="1" thickBot="1" x14ac:dyDescent="0.3">
      <c r="A37" s="53" t="s">
        <v>206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</row>
    <row r="38" spans="1:9" x14ac:dyDescent="0.25">
      <c r="C38" s="51"/>
    </row>
  </sheetData>
  <mergeCells count="11">
    <mergeCell ref="E1:H3"/>
    <mergeCell ref="H9:H10"/>
    <mergeCell ref="E9:F9"/>
    <mergeCell ref="A5:H5"/>
    <mergeCell ref="A6:H6"/>
    <mergeCell ref="A8:H8"/>
    <mergeCell ref="A9:A10"/>
    <mergeCell ref="B9:B10"/>
    <mergeCell ref="C9:C10"/>
    <mergeCell ref="D9:D10"/>
    <mergeCell ref="G9:G10"/>
  </mergeCells>
  <pageMargins left="1.1811023622047245" right="0.39370078740157483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PRIEDAS</vt:lpstr>
      <vt:lpstr>2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M.Sidlauskas</dc:creator>
  <cp:lastModifiedBy>A.Prismontiene</cp:lastModifiedBy>
  <cp:lastPrinted>2020-08-10T11:42:37Z</cp:lastPrinted>
  <dcterms:created xsi:type="dcterms:W3CDTF">2020-08-06T06:53:47Z</dcterms:created>
  <dcterms:modified xsi:type="dcterms:W3CDTF">2020-08-27T08:33:50Z</dcterms:modified>
</cp:coreProperties>
</file>