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gruodis\ikelti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52511"/>
</workbook>
</file>

<file path=xl/calcChain.xml><?xml version="1.0" encoding="utf-8"?>
<calcChain xmlns="http://schemas.openxmlformats.org/spreadsheetml/2006/main">
  <c r="O43" i="2" l="1"/>
  <c r="R43" i="2"/>
  <c r="N110" i="2" l="1"/>
  <c r="L110" i="2"/>
  <c r="H110" i="2"/>
  <c r="L106" i="2"/>
  <c r="T34" i="2"/>
  <c r="S34" i="2"/>
  <c r="Q34" i="2"/>
  <c r="N34" i="2"/>
  <c r="M34" i="2"/>
  <c r="L34" i="2"/>
  <c r="K34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P82" i="2"/>
  <c r="P91" i="2" s="1"/>
  <c r="P92" i="2" s="1"/>
  <c r="O82" i="2"/>
  <c r="O91" i="2" s="1"/>
  <c r="O92" i="2" s="1"/>
  <c r="M14" i="2"/>
  <c r="N14" i="2"/>
  <c r="Q14" i="2"/>
  <c r="K15" i="2"/>
  <c r="K14" i="2" s="1"/>
  <c r="L15" i="2"/>
  <c r="L14" i="2" s="1"/>
  <c r="M15" i="2"/>
  <c r="N15" i="2"/>
  <c r="O15" i="2"/>
  <c r="P15" i="2"/>
  <c r="P14" i="2" s="1"/>
  <c r="Q15" i="2"/>
  <c r="R15" i="2"/>
  <c r="R14" i="2" s="1"/>
  <c r="R3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N36" i="2"/>
  <c r="O36" i="2"/>
  <c r="P36" i="2"/>
  <c r="Q36" i="2"/>
  <c r="R36" i="2"/>
  <c r="S36" i="2"/>
  <c r="T36" i="2"/>
  <c r="K38" i="2"/>
  <c r="K40" i="2" s="1"/>
  <c r="L38" i="2"/>
  <c r="L40" i="2" s="1"/>
  <c r="M38" i="2"/>
  <c r="N38" i="2"/>
  <c r="O38" i="2"/>
  <c r="P38" i="2"/>
  <c r="P40" i="2" s="1"/>
  <c r="Q38" i="2"/>
  <c r="R38" i="2"/>
  <c r="S38" i="2"/>
  <c r="S40" i="2" s="1"/>
  <c r="T38" i="2"/>
  <c r="T40" i="2" s="1"/>
  <c r="M40" i="2"/>
  <c r="N40" i="2"/>
  <c r="Q40" i="2"/>
  <c r="R40" i="2"/>
  <c r="K42" i="2"/>
  <c r="K61" i="2" s="1"/>
  <c r="L42" i="2"/>
  <c r="L61" i="2" s="1"/>
  <c r="O42" i="2"/>
  <c r="O61" i="2" s="1"/>
  <c r="S42" i="2"/>
  <c r="S61" i="2" s="1"/>
  <c r="T42" i="2"/>
  <c r="T61" i="2" s="1"/>
  <c r="K43" i="2"/>
  <c r="L43" i="2"/>
  <c r="M43" i="2"/>
  <c r="M42" i="2" s="1"/>
  <c r="M61" i="2" s="1"/>
  <c r="N43" i="2"/>
  <c r="N42" i="2" s="1"/>
  <c r="N61" i="2" s="1"/>
  <c r="P43" i="2"/>
  <c r="P42" i="2" s="1"/>
  <c r="P61" i="2" s="1"/>
  <c r="Q43" i="2"/>
  <c r="Q42" i="2" s="1"/>
  <c r="Q61" i="2" s="1"/>
  <c r="R42" i="2"/>
  <c r="R61" i="2" s="1"/>
  <c r="S43" i="2"/>
  <c r="T43" i="2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R63" i="2"/>
  <c r="R65" i="2" s="1"/>
  <c r="S63" i="2"/>
  <c r="S65" i="2" s="1"/>
  <c r="T63" i="2"/>
  <c r="T65" i="2" s="1"/>
  <c r="M65" i="2"/>
  <c r="N65" i="2"/>
  <c r="Q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K77" i="2" s="1"/>
  <c r="L71" i="2"/>
  <c r="L77" i="2" s="1"/>
  <c r="M71" i="2"/>
  <c r="N71" i="2"/>
  <c r="O71" i="2"/>
  <c r="P71" i="2"/>
  <c r="Q71" i="2"/>
  <c r="R71" i="2"/>
  <c r="S71" i="2"/>
  <c r="S77" i="2" s="1"/>
  <c r="T71" i="2"/>
  <c r="T77" i="2" s="1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R77" i="2"/>
  <c r="K82" i="2"/>
  <c r="K91" i="2" s="1"/>
  <c r="K92" i="2" s="1"/>
  <c r="L82" i="2"/>
  <c r="L91" i="2" s="1"/>
  <c r="L92" i="2" s="1"/>
  <c r="M82" i="2"/>
  <c r="N82" i="2"/>
  <c r="Q91" i="2"/>
  <c r="Q92" i="2" s="1"/>
  <c r="S91" i="2"/>
  <c r="S92" i="2" s="1"/>
  <c r="T91" i="2"/>
  <c r="T92" i="2" s="1"/>
  <c r="M91" i="2"/>
  <c r="M92" i="2" s="1"/>
  <c r="N91" i="2"/>
  <c r="N92" i="2" s="1"/>
  <c r="O40" i="2" l="1"/>
  <c r="P77" i="2"/>
  <c r="O77" i="2"/>
  <c r="P34" i="2"/>
  <c r="O14" i="2"/>
  <c r="O34" i="2" s="1"/>
  <c r="J110" i="2"/>
  <c r="R78" i="2"/>
  <c r="R79" i="2" s="1"/>
  <c r="R93" i="2" s="1"/>
  <c r="Q78" i="2"/>
  <c r="Q79" i="2" s="1"/>
  <c r="Q93" i="2" s="1"/>
  <c r="L78" i="2"/>
  <c r="L79" i="2" s="1"/>
  <c r="L93" i="2" s="1"/>
  <c r="T78" i="2"/>
  <c r="T79" i="2" s="1"/>
  <c r="T93" i="2" s="1"/>
  <c r="N78" i="2"/>
  <c r="N79" i="2" s="1"/>
  <c r="N93" i="2" s="1"/>
  <c r="S78" i="2"/>
  <c r="S79" i="2" s="1"/>
  <c r="S93" i="2" s="1"/>
  <c r="K78" i="2"/>
  <c r="K79" i="2" s="1"/>
  <c r="K93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L107" i="2" s="1"/>
  <c r="N104" i="2"/>
  <c r="N112" i="2"/>
  <c r="L112" i="2"/>
  <c r="H109" i="2"/>
  <c r="H108" i="2" s="1"/>
  <c r="H107" i="2" s="1"/>
  <c r="N107" i="2" l="1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<sst xmlns="http://schemas.openxmlformats.org/spreadsheetml/2006/main" count="371" uniqueCount="140">
  <si>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</si>
  <si>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</si>
  <si>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</si>
  <si>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</si>
  <si>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</si>
  <si>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</si>
  <si>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</si>
  <si>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</si>
  <si>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</si>
  <si>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</si>
  <si>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</si>
  <si>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</si>
  <si>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</si>
  <si>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</si>
  <si>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</si>
  <si>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</si>
  <si>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</si>
  <si>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</si>
  <si>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</si>
  <si>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</si>
  <si>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</si>
  <si>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</si>
  <si>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</si>
  <si>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</si>
  <si>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</si>
  <si>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</si>
  <si>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</si>
  <si>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</si>
  <si>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</si>
  <si>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</si>
  <si>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</si>
  <si>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</si>
  <si>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</si>
  <si>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</si>
  <si>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</si>
  <si>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</si>
  <si>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</si>
  <si>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</si>
  <si>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</si>
  <si>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</si>
  <si>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</si>
  <si>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</si>
  <si>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</si>
  <si>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</si>
  <si>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</si>
  <si>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</si>
  <si>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</si>
  <si>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</si>
  <si>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</si>
  <si>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</si>
  <si>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</si>
  <si>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</si>
  <si>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</si>
  <si>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</si>
  <si>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</si>
  <si>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</si>
  <si>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</si>
  <si>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</si>
  <si>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</si>
  <si>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</si>
  <si>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</si>
  <si>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</si>
  <si>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</si>
  <si>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</si>
  <si>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</si>
  <si>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</si>
  <si>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</si>
  <si>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</si>
  <si>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</si>
  <si>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</si>
  <si>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</si>
  <si>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</si>
  <si>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</si>
  <si>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</si>
  <si>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</si>
  <si>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</si>
  <si>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</si>
  <si>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</si>
  <si>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</si>
  <si>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</si>
  <si>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</si>
  <si>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</si>
  <si>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</si>
  <si>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</si>
  <si>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</si>
  <si>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</si>
  <si>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</si>
  <si>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</si>
  <si>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</si>
  <si>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</si>
  <si>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</si>
  <si>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</si>
  <si>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</si>
  <si>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</si>
  <si>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</si>
  <si>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</si>
  <si>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</si>
  <si>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</si>
  <si>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</si>
  <si>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</si>
  <si>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</si>
  <si>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</si>
  <si>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</si>
  <si>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</si>
  <si>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</si>
  <si>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</si>
  <si>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</si>
  <si>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</si>
  <si>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</si>
  <si>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</si>
  <si>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</si>
  <si>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</si>
  <si>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</si>
  <si>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</si>
  <si>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</si>
  <si>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</si>
  <si>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</si>
  <si>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</si>
  <si>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SĮ  „Simno komunalininkas“ 0663</t>
  </si>
  <si>
    <t>Savivaldybės ir socialinio būsto fondo plėtra 067: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</si>
  <si>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</si>
  <si>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</si>
  <si>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</si>
  <si>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</si>
  <si>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</si>
  <si>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</si>
  <si>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</si>
  <si>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</si>
  <si>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</si>
  <si>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</si>
  <si>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</si>
  <si>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</si>
  <si>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</si>
  <si>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</si>
  <si>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</si>
  <si>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</si>
  <si>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>Vandens tiekimas ir nutekamojo vandens valymas 066; 0664; 0665; 0666</t>
  </si>
  <si>
    <t>Alytaus rajono savivaldybės įmonės  „Simno komunalininkas“ vandens gerinimo įrenginių rekonstrukcija 0661 ir 0662</t>
  </si>
  <si>
    <t>Alytaus rajono savivaldybės įmonės  „Simno komunalininkas“ technikos įsigijimas modernizuojant avarijų ir gedimų šalinimą 06215</t>
  </si>
  <si>
    <t xml:space="preserve">PATVIRTINTA    
Alytaus rajono savivaldybės tarybos                2022 m. vasario 17 d. sprendimu Nr. K-1   (Alytaus rajono savivaldybės tarybos 2022 m. gruodžio 22 d. sprendimo Nr. K-240 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</si>
</sst>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5" fillId="0" borderId="49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25" xfId="0" applyNumberFormat="1" applyFont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66" xfId="0" applyNumberFormat="1" applyFont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7" xfId="0" applyFont="1" applyFill="1" applyBorder="1" applyAlignment="1">
      <alignment horizontal="left" vertical="center" wrapText="1"/>
    </xf>
    <xf numFmtId="49" fontId="15" fillId="0" borderId="51" xfId="0" applyNumberFormat="1" applyFont="1" applyBorder="1" applyAlignment="1">
      <alignment horizontal="center" vertical="center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0" fontId="12" fillId="0" borderId="0" xfId="36" applyFont="1" applyAlignment="1">
      <alignment horizontal="left" vertical="top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32" xfId="0" applyNumberFormat="1" applyFont="1" applyFill="1" applyBorder="1" applyAlignment="1">
      <alignment horizontal="center" vertical="center" wrapText="1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4" fontId="12" fillId="0" borderId="0" xfId="32" applyNumberFormat="1" applyFont="1" applyAlignment="1">
      <alignment horizontal="left"/>
    </xf>
    <xf numFmtId="49" fontId="13" fillId="8" borderId="4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0" fontId="17" fillId="0" borderId="0" xfId="32" applyFont="1" applyAlignment="1">
      <alignment horizont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49" fontId="15" fillId="0" borderId="48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98" zoomScaleNormal="100" zoomScaleSheetLayoutView="100" workbookViewId="0">
      <selection activeCell="C11" sqref="C11:Z11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5703125" style="2" customWidth="1"/>
    <col min="6" max="6" width="26.5703125" style="2" customWidth="1"/>
    <col min="7" max="7" width="4.42578125" style="2" customWidth="1"/>
    <col min="8" max="8" width="8.85546875" style="3" customWidth="1"/>
    <col min="9" max="9" width="4.5703125" style="3" customWidth="1"/>
    <col min="10" max="10" width="6.42578125" style="3" customWidth="1"/>
    <col min="11" max="11" width="7.140625" style="2" customWidth="1"/>
    <col min="12" max="12" width="6.7109375" style="2" customWidth="1"/>
    <col min="13" max="13" width="5.42578125" style="2" customWidth="1"/>
    <col min="14" max="14" width="6.5703125" style="2" customWidth="1"/>
    <col min="15" max="15" width="7.7109375" style="2" customWidth="1"/>
    <col min="16" max="16" width="7" style="2" customWidth="1"/>
    <col min="17" max="17" width="6" style="2" customWidth="1"/>
    <col min="18" max="20" width="7" style="2" customWidth="1"/>
    <col min="21" max="21" width="19.5703125" style="4" customWidth="1"/>
    <col min="22" max="22" width="7.85546875" style="4" customWidth="1"/>
    <col min="23" max="25" width="9.140625" style="4"/>
    <col min="26" max="26" width="9.140625" style="4" customWidth="1"/>
    <col min="27" max="27" width="3" style="4" customWidth="1"/>
    <col min="28" max="28" width="0.7109375" style="4" customWidth="1"/>
    <col min="29" max="16384" width="9.140625" style="4"/>
  </cols>
  <sheetData>
    <row r="1" spans="3:27" ht="80.25" customHeight="1" x14ac:dyDescent="0.2">
      <c r="V1" s="391" t="s">
        <v>139</v>
      </c>
      <c r="W1" s="391"/>
      <c r="X1" s="391"/>
      <c r="Y1" s="391"/>
      <c r="Z1" s="391"/>
    </row>
    <row r="2" spans="3:27" ht="15.75" customHeight="1" x14ac:dyDescent="0.2">
      <c r="X2" s="316" t="s">
        <v>37</v>
      </c>
      <c r="Y2" s="316"/>
      <c r="Z2" s="316"/>
    </row>
    <row r="3" spans="3:27" ht="15" customHeight="1" x14ac:dyDescent="0.2">
      <c r="X3" s="7" t="s">
        <v>12</v>
      </c>
      <c r="Y3" s="7"/>
    </row>
    <row r="4" spans="3:27" ht="33" customHeight="1" x14ac:dyDescent="0.2">
      <c r="C4" s="320" t="s">
        <v>120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</row>
    <row r="5" spans="3:27" ht="14.25" customHeight="1" x14ac:dyDescent="0.2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25"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03"/>
    </row>
    <row r="7" spans="3:27" ht="20.25" customHeight="1" thickBot="1" x14ac:dyDescent="0.25">
      <c r="C7" s="321" t="s">
        <v>0</v>
      </c>
      <c r="D7" s="331" t="s">
        <v>1</v>
      </c>
      <c r="E7" s="331" t="s">
        <v>2</v>
      </c>
      <c r="F7" s="326" t="s">
        <v>11</v>
      </c>
      <c r="G7" s="331" t="s">
        <v>3</v>
      </c>
      <c r="H7" s="361" t="s">
        <v>4</v>
      </c>
      <c r="I7" s="352" t="s">
        <v>10</v>
      </c>
      <c r="J7" s="349" t="s">
        <v>14</v>
      </c>
      <c r="K7" s="337" t="s">
        <v>121</v>
      </c>
      <c r="L7" s="338"/>
      <c r="M7" s="338"/>
      <c r="N7" s="338"/>
      <c r="O7" s="337" t="s">
        <v>122</v>
      </c>
      <c r="P7" s="338"/>
      <c r="Q7" s="338"/>
      <c r="R7" s="339"/>
      <c r="S7" s="349" t="s">
        <v>104</v>
      </c>
      <c r="T7" s="349" t="s">
        <v>123</v>
      </c>
      <c r="U7" s="306" t="s">
        <v>15</v>
      </c>
      <c r="V7" s="307"/>
      <c r="W7" s="307"/>
      <c r="X7" s="307"/>
      <c r="Y7" s="307"/>
      <c r="Z7" s="308"/>
      <c r="AA7" s="303"/>
    </row>
    <row r="8" spans="3:27" ht="13.5" customHeight="1" thickBot="1" x14ac:dyDescent="0.25">
      <c r="C8" s="322"/>
      <c r="D8" s="332"/>
      <c r="E8" s="332"/>
      <c r="F8" s="327"/>
      <c r="G8" s="332"/>
      <c r="H8" s="362"/>
      <c r="I8" s="353"/>
      <c r="J8" s="350"/>
      <c r="K8" s="340"/>
      <c r="L8" s="341"/>
      <c r="M8" s="341"/>
      <c r="N8" s="341"/>
      <c r="O8" s="340"/>
      <c r="P8" s="341"/>
      <c r="Q8" s="341"/>
      <c r="R8" s="342"/>
      <c r="S8" s="350"/>
      <c r="T8" s="350"/>
      <c r="U8" s="346" t="s">
        <v>9</v>
      </c>
      <c r="V8" s="324" t="s">
        <v>16</v>
      </c>
      <c r="W8" s="306" t="s">
        <v>17</v>
      </c>
      <c r="X8" s="307"/>
      <c r="Y8" s="307"/>
      <c r="Z8" s="308"/>
      <c r="AA8" s="303"/>
    </row>
    <row r="9" spans="3:27" ht="36.75" customHeight="1" x14ac:dyDescent="0.2">
      <c r="C9" s="322"/>
      <c r="D9" s="332"/>
      <c r="E9" s="332"/>
      <c r="F9" s="327"/>
      <c r="G9" s="332"/>
      <c r="H9" s="362"/>
      <c r="I9" s="353"/>
      <c r="J9" s="350"/>
      <c r="K9" s="364" t="s">
        <v>5</v>
      </c>
      <c r="L9" s="355" t="s">
        <v>6</v>
      </c>
      <c r="M9" s="356"/>
      <c r="N9" s="329" t="s">
        <v>7</v>
      </c>
      <c r="O9" s="364" t="s">
        <v>5</v>
      </c>
      <c r="P9" s="355" t="s">
        <v>6</v>
      </c>
      <c r="Q9" s="356"/>
      <c r="R9" s="359" t="s">
        <v>7</v>
      </c>
      <c r="S9" s="350"/>
      <c r="T9" s="350"/>
      <c r="U9" s="347"/>
      <c r="V9" s="365"/>
      <c r="W9" s="324" t="s">
        <v>105</v>
      </c>
      <c r="X9" s="324" t="s">
        <v>124</v>
      </c>
      <c r="Y9" s="324" t="s">
        <v>106</v>
      </c>
      <c r="Z9" s="324" t="s">
        <v>125</v>
      </c>
      <c r="AA9" s="303"/>
    </row>
    <row r="10" spans="3:27" ht="105" customHeight="1" thickBot="1" x14ac:dyDescent="0.25">
      <c r="C10" s="323"/>
      <c r="D10" s="333"/>
      <c r="E10" s="333"/>
      <c r="F10" s="328"/>
      <c r="G10" s="333"/>
      <c r="H10" s="363"/>
      <c r="I10" s="354"/>
      <c r="J10" s="351"/>
      <c r="K10" s="323"/>
      <c r="L10" s="19" t="s">
        <v>5</v>
      </c>
      <c r="M10" s="20" t="s">
        <v>8</v>
      </c>
      <c r="N10" s="330"/>
      <c r="O10" s="323"/>
      <c r="P10" s="19" t="s">
        <v>5</v>
      </c>
      <c r="Q10" s="20" t="s">
        <v>8</v>
      </c>
      <c r="R10" s="360"/>
      <c r="S10" s="351"/>
      <c r="T10" s="351"/>
      <c r="U10" s="348"/>
      <c r="V10" s="325"/>
      <c r="W10" s="325"/>
      <c r="X10" s="325"/>
      <c r="Y10" s="325"/>
      <c r="Z10" s="325"/>
      <c r="AA10" s="303"/>
    </row>
    <row r="11" spans="3:27" ht="16.5" customHeight="1" thickBot="1" x14ac:dyDescent="0.25">
      <c r="C11" s="317" t="s">
        <v>43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9"/>
      <c r="AA11" s="303"/>
    </row>
    <row r="12" spans="3:27" s="5" customFormat="1" ht="15" customHeight="1" thickBot="1" x14ac:dyDescent="0.25">
      <c r="C12" s="21" t="s">
        <v>38</v>
      </c>
      <c r="D12" s="343" t="s">
        <v>44</v>
      </c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5"/>
      <c r="AA12" s="303"/>
    </row>
    <row r="13" spans="3:27" s="5" customFormat="1" ht="15.75" customHeight="1" thickBot="1" x14ac:dyDescent="0.25">
      <c r="C13" s="120" t="s">
        <v>38</v>
      </c>
      <c r="D13" s="121" t="s">
        <v>38</v>
      </c>
      <c r="E13" s="139" t="s">
        <v>45</v>
      </c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1"/>
      <c r="AA13" s="303"/>
    </row>
    <row r="14" spans="3:27" s="5" customFormat="1" ht="12.75" x14ac:dyDescent="0.2">
      <c r="C14" s="176" t="s">
        <v>38</v>
      </c>
      <c r="D14" s="156" t="s">
        <v>38</v>
      </c>
      <c r="E14" s="266" t="s">
        <v>38</v>
      </c>
      <c r="F14" s="166" t="s">
        <v>110</v>
      </c>
      <c r="G14" s="169" t="s">
        <v>39</v>
      </c>
      <c r="H14" s="182" t="s">
        <v>40</v>
      </c>
      <c r="I14" s="172" t="s">
        <v>102</v>
      </c>
      <c r="J14" s="63" t="s">
        <v>21</v>
      </c>
      <c r="K14" s="122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8">
        <f t="shared" si="0"/>
        <v>1361.7</v>
      </c>
      <c r="O14" s="122">
        <f>O15</f>
        <v>1810.2</v>
      </c>
      <c r="P14" s="39">
        <f t="shared" si="0"/>
        <v>882.3</v>
      </c>
      <c r="Q14" s="39">
        <f t="shared" si="0"/>
        <v>0</v>
      </c>
      <c r="R14" s="138">
        <f t="shared" si="0"/>
        <v>927.9</v>
      </c>
      <c r="S14" s="122">
        <f t="shared" si="0"/>
        <v>2500</v>
      </c>
      <c r="T14" s="122">
        <f t="shared" si="0"/>
        <v>3000</v>
      </c>
      <c r="U14" s="312" t="s">
        <v>94</v>
      </c>
      <c r="V14" s="197" t="s">
        <v>93</v>
      </c>
      <c r="W14" s="197">
        <v>300</v>
      </c>
      <c r="X14" s="197">
        <v>300</v>
      </c>
      <c r="Y14" s="197">
        <v>300</v>
      </c>
      <c r="Z14" s="197">
        <v>300</v>
      </c>
      <c r="AA14" s="303"/>
    </row>
    <row r="15" spans="3:27" s="5" customFormat="1" ht="23.25" customHeight="1" x14ac:dyDescent="0.2">
      <c r="C15" s="177"/>
      <c r="D15" s="157"/>
      <c r="E15" s="267"/>
      <c r="F15" s="168"/>
      <c r="G15" s="170"/>
      <c r="H15" s="183"/>
      <c r="I15" s="173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1810.2</v>
      </c>
      <c r="P15" s="91">
        <f>P17+P19+P21+P23+P25+P27</f>
        <v>882.3</v>
      </c>
      <c r="Q15" s="91">
        <f t="shared" si="3"/>
        <v>0</v>
      </c>
      <c r="R15" s="91">
        <f t="shared" si="3"/>
        <v>927.9</v>
      </c>
      <c r="S15" s="46">
        <f t="shared" si="3"/>
        <v>2500</v>
      </c>
      <c r="T15" s="46">
        <f t="shared" si="3"/>
        <v>3000</v>
      </c>
      <c r="U15" s="313"/>
      <c r="V15" s="309"/>
      <c r="W15" s="309"/>
      <c r="X15" s="309"/>
      <c r="Y15" s="309"/>
      <c r="Z15" s="309"/>
      <c r="AA15" s="303"/>
    </row>
    <row r="16" spans="3:27" s="5" customFormat="1" ht="12.75" customHeight="1" x14ac:dyDescent="0.2">
      <c r="C16" s="177"/>
      <c r="D16" s="157"/>
      <c r="E16" s="267"/>
      <c r="F16" s="160" t="s">
        <v>46</v>
      </c>
      <c r="G16" s="170"/>
      <c r="H16" s="183"/>
      <c r="I16" s="173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1810.2</v>
      </c>
      <c r="P16" s="43">
        <f t="shared" si="4"/>
        <v>882.3</v>
      </c>
      <c r="Q16" s="43">
        <f t="shared" si="4"/>
        <v>0</v>
      </c>
      <c r="R16" s="44">
        <f t="shared" si="4"/>
        <v>927.9</v>
      </c>
      <c r="S16" s="45">
        <f t="shared" si="4"/>
        <v>2500</v>
      </c>
      <c r="T16" s="45">
        <f t="shared" si="4"/>
        <v>3000</v>
      </c>
      <c r="U16" s="311"/>
      <c r="V16" s="146"/>
      <c r="W16" s="146"/>
      <c r="X16" s="146"/>
      <c r="Y16" s="146"/>
      <c r="Z16" s="146"/>
      <c r="AA16" s="303"/>
    </row>
    <row r="17" spans="3:27" s="5" customFormat="1" ht="23.25" customHeight="1" x14ac:dyDescent="0.2">
      <c r="C17" s="177"/>
      <c r="D17" s="157"/>
      <c r="E17" s="267"/>
      <c r="F17" s="161"/>
      <c r="G17" s="170"/>
      <c r="H17" s="183"/>
      <c r="I17" s="173"/>
      <c r="J17" s="28" t="s">
        <v>42</v>
      </c>
      <c r="K17" s="147">
        <v>2359.3000000000002</v>
      </c>
      <c r="L17" s="150">
        <v>997.6</v>
      </c>
      <c r="M17" s="150">
        <v>0</v>
      </c>
      <c r="N17" s="153">
        <v>1361.7</v>
      </c>
      <c r="O17" s="147">
        <v>1810.2</v>
      </c>
      <c r="P17" s="150">
        <v>882.3</v>
      </c>
      <c r="Q17" s="150">
        <v>0</v>
      </c>
      <c r="R17" s="153">
        <v>927.9</v>
      </c>
      <c r="S17" s="295">
        <v>2500</v>
      </c>
      <c r="T17" s="295">
        <v>3000</v>
      </c>
      <c r="U17" s="310" t="s">
        <v>55</v>
      </c>
      <c r="V17" s="145" t="s">
        <v>41</v>
      </c>
      <c r="W17" s="145">
        <v>30</v>
      </c>
      <c r="X17" s="145">
        <v>30</v>
      </c>
      <c r="Y17" s="145">
        <v>30</v>
      </c>
      <c r="Z17" s="145">
        <v>31</v>
      </c>
      <c r="AA17" s="303"/>
    </row>
    <row r="18" spans="3:27" s="5" customFormat="1" ht="12.75" customHeight="1" x14ac:dyDescent="0.2">
      <c r="C18" s="177"/>
      <c r="D18" s="157"/>
      <c r="E18" s="267"/>
      <c r="F18" s="160" t="s">
        <v>47</v>
      </c>
      <c r="G18" s="170"/>
      <c r="H18" s="183"/>
      <c r="I18" s="173"/>
      <c r="J18" s="63" t="s">
        <v>21</v>
      </c>
      <c r="K18" s="148"/>
      <c r="L18" s="151"/>
      <c r="M18" s="151"/>
      <c r="N18" s="154"/>
      <c r="O18" s="148"/>
      <c r="P18" s="151"/>
      <c r="Q18" s="151"/>
      <c r="R18" s="154"/>
      <c r="S18" s="296"/>
      <c r="T18" s="296"/>
      <c r="U18" s="311"/>
      <c r="V18" s="146"/>
      <c r="W18" s="146"/>
      <c r="X18" s="146"/>
      <c r="Y18" s="146"/>
      <c r="Z18" s="146"/>
      <c r="AA18" s="303"/>
    </row>
    <row r="19" spans="3:27" s="5" customFormat="1" ht="23.25" customHeight="1" x14ac:dyDescent="0.2">
      <c r="C19" s="177"/>
      <c r="D19" s="157"/>
      <c r="E19" s="267"/>
      <c r="F19" s="161"/>
      <c r="G19" s="170"/>
      <c r="H19" s="183"/>
      <c r="I19" s="173"/>
      <c r="J19" s="28" t="s">
        <v>42</v>
      </c>
      <c r="K19" s="148"/>
      <c r="L19" s="151"/>
      <c r="M19" s="151"/>
      <c r="N19" s="154"/>
      <c r="O19" s="148"/>
      <c r="P19" s="151"/>
      <c r="Q19" s="151"/>
      <c r="R19" s="154"/>
      <c r="S19" s="296"/>
      <c r="T19" s="296"/>
      <c r="U19" s="310" t="s">
        <v>56</v>
      </c>
      <c r="V19" s="145" t="s">
        <v>41</v>
      </c>
      <c r="W19" s="145">
        <v>180</v>
      </c>
      <c r="X19" s="145">
        <v>180</v>
      </c>
      <c r="Y19" s="145">
        <v>150</v>
      </c>
      <c r="Z19" s="145">
        <v>152</v>
      </c>
      <c r="AA19" s="303"/>
    </row>
    <row r="20" spans="3:27" s="5" customFormat="1" ht="12.75" customHeight="1" x14ac:dyDescent="0.2">
      <c r="C20" s="177"/>
      <c r="D20" s="157"/>
      <c r="E20" s="267"/>
      <c r="F20" s="160" t="s">
        <v>48</v>
      </c>
      <c r="G20" s="170"/>
      <c r="H20" s="183"/>
      <c r="I20" s="173"/>
      <c r="J20" s="63" t="s">
        <v>21</v>
      </c>
      <c r="K20" s="148"/>
      <c r="L20" s="151"/>
      <c r="M20" s="151"/>
      <c r="N20" s="154"/>
      <c r="O20" s="148"/>
      <c r="P20" s="151"/>
      <c r="Q20" s="151"/>
      <c r="R20" s="154"/>
      <c r="S20" s="296"/>
      <c r="T20" s="296"/>
      <c r="U20" s="311"/>
      <c r="V20" s="146"/>
      <c r="W20" s="146"/>
      <c r="X20" s="146"/>
      <c r="Y20" s="146"/>
      <c r="Z20" s="146"/>
      <c r="AA20" s="303"/>
    </row>
    <row r="21" spans="3:27" s="5" customFormat="1" ht="23.25" customHeight="1" x14ac:dyDescent="0.2">
      <c r="C21" s="177"/>
      <c r="D21" s="157"/>
      <c r="E21" s="267"/>
      <c r="F21" s="161"/>
      <c r="G21" s="170"/>
      <c r="H21" s="183"/>
      <c r="I21" s="173"/>
      <c r="J21" s="28" t="s">
        <v>42</v>
      </c>
      <c r="K21" s="148"/>
      <c r="L21" s="151"/>
      <c r="M21" s="151"/>
      <c r="N21" s="154"/>
      <c r="O21" s="148"/>
      <c r="P21" s="151"/>
      <c r="Q21" s="151"/>
      <c r="R21" s="154"/>
      <c r="S21" s="296"/>
      <c r="T21" s="296"/>
      <c r="U21" s="310" t="s">
        <v>57</v>
      </c>
      <c r="V21" s="145" t="s">
        <v>41</v>
      </c>
      <c r="W21" s="145">
        <v>176</v>
      </c>
      <c r="X21" s="145">
        <v>176</v>
      </c>
      <c r="Y21" s="145">
        <v>176</v>
      </c>
      <c r="Z21" s="145">
        <v>176</v>
      </c>
      <c r="AA21" s="303"/>
    </row>
    <row r="22" spans="3:27" s="5" customFormat="1" ht="12.75" customHeight="1" x14ac:dyDescent="0.2">
      <c r="C22" s="177"/>
      <c r="D22" s="157"/>
      <c r="E22" s="267"/>
      <c r="F22" s="160" t="s">
        <v>49</v>
      </c>
      <c r="G22" s="170"/>
      <c r="H22" s="183"/>
      <c r="I22" s="173"/>
      <c r="J22" s="63" t="s">
        <v>21</v>
      </c>
      <c r="K22" s="148"/>
      <c r="L22" s="151"/>
      <c r="M22" s="151"/>
      <c r="N22" s="154"/>
      <c r="O22" s="148"/>
      <c r="P22" s="151"/>
      <c r="Q22" s="151"/>
      <c r="R22" s="154"/>
      <c r="S22" s="296"/>
      <c r="T22" s="296"/>
      <c r="U22" s="311"/>
      <c r="V22" s="146"/>
      <c r="W22" s="146"/>
      <c r="X22" s="146"/>
      <c r="Y22" s="146"/>
      <c r="Z22" s="146"/>
      <c r="AA22" s="303"/>
    </row>
    <row r="23" spans="3:27" s="5" customFormat="1" ht="23.25" customHeight="1" x14ac:dyDescent="0.2">
      <c r="C23" s="177"/>
      <c r="D23" s="157"/>
      <c r="E23" s="267"/>
      <c r="F23" s="161"/>
      <c r="G23" s="170"/>
      <c r="H23" s="183"/>
      <c r="I23" s="173"/>
      <c r="J23" s="28" t="s">
        <v>42</v>
      </c>
      <c r="K23" s="148"/>
      <c r="L23" s="151"/>
      <c r="M23" s="151"/>
      <c r="N23" s="154"/>
      <c r="O23" s="148"/>
      <c r="P23" s="151"/>
      <c r="Q23" s="151"/>
      <c r="R23" s="154"/>
      <c r="S23" s="296"/>
      <c r="T23" s="296"/>
      <c r="U23" s="310" t="s">
        <v>58</v>
      </c>
      <c r="V23" s="334" t="s">
        <v>59</v>
      </c>
      <c r="W23" s="334" t="s">
        <v>59</v>
      </c>
      <c r="X23" s="334" t="s">
        <v>59</v>
      </c>
      <c r="Y23" s="334" t="s">
        <v>59</v>
      </c>
      <c r="Z23" s="334" t="s">
        <v>59</v>
      </c>
      <c r="AA23" s="303"/>
    </row>
    <row r="24" spans="3:27" s="5" customFormat="1" ht="12.75" customHeight="1" x14ac:dyDescent="0.2">
      <c r="C24" s="177"/>
      <c r="D24" s="157"/>
      <c r="E24" s="267"/>
      <c r="F24" s="160" t="s">
        <v>50</v>
      </c>
      <c r="G24" s="170"/>
      <c r="H24" s="183"/>
      <c r="I24" s="173"/>
      <c r="J24" s="63" t="s">
        <v>21</v>
      </c>
      <c r="K24" s="148"/>
      <c r="L24" s="151"/>
      <c r="M24" s="151"/>
      <c r="N24" s="154"/>
      <c r="O24" s="148"/>
      <c r="P24" s="151"/>
      <c r="Q24" s="151"/>
      <c r="R24" s="154"/>
      <c r="S24" s="296"/>
      <c r="T24" s="296"/>
      <c r="U24" s="311"/>
      <c r="V24" s="335"/>
      <c r="W24" s="335"/>
      <c r="X24" s="335"/>
      <c r="Y24" s="335"/>
      <c r="Z24" s="335"/>
      <c r="AA24" s="303"/>
    </row>
    <row r="25" spans="3:27" s="5" customFormat="1" ht="23.25" customHeight="1" x14ac:dyDescent="0.2">
      <c r="C25" s="177"/>
      <c r="D25" s="157"/>
      <c r="E25" s="267"/>
      <c r="F25" s="161"/>
      <c r="G25" s="170"/>
      <c r="H25" s="183"/>
      <c r="I25" s="173"/>
      <c r="J25" s="28" t="s">
        <v>42</v>
      </c>
      <c r="K25" s="148"/>
      <c r="L25" s="151"/>
      <c r="M25" s="151"/>
      <c r="N25" s="154"/>
      <c r="O25" s="148"/>
      <c r="P25" s="151"/>
      <c r="Q25" s="151"/>
      <c r="R25" s="154"/>
      <c r="S25" s="296"/>
      <c r="T25" s="296"/>
      <c r="U25" s="310" t="s">
        <v>84</v>
      </c>
      <c r="V25" s="145" t="s">
        <v>41</v>
      </c>
      <c r="W25" s="145">
        <v>40</v>
      </c>
      <c r="X25" s="145">
        <v>40</v>
      </c>
      <c r="Y25" s="145">
        <v>38</v>
      </c>
      <c r="Z25" s="145">
        <v>38</v>
      </c>
      <c r="AA25" s="303"/>
    </row>
    <row r="26" spans="3:27" s="5" customFormat="1" ht="12.75" customHeight="1" x14ac:dyDescent="0.2">
      <c r="C26" s="177"/>
      <c r="D26" s="157"/>
      <c r="E26" s="267"/>
      <c r="F26" s="160" t="s">
        <v>83</v>
      </c>
      <c r="G26" s="170"/>
      <c r="H26" s="183"/>
      <c r="I26" s="173"/>
      <c r="J26" s="63" t="s">
        <v>21</v>
      </c>
      <c r="K26" s="148"/>
      <c r="L26" s="151"/>
      <c r="M26" s="151"/>
      <c r="N26" s="154"/>
      <c r="O26" s="148"/>
      <c r="P26" s="151"/>
      <c r="Q26" s="151"/>
      <c r="R26" s="154"/>
      <c r="S26" s="296"/>
      <c r="T26" s="296"/>
      <c r="U26" s="311"/>
      <c r="V26" s="146"/>
      <c r="W26" s="146"/>
      <c r="X26" s="146"/>
      <c r="Y26" s="146"/>
      <c r="Z26" s="146"/>
      <c r="AA26" s="303"/>
    </row>
    <row r="27" spans="3:27" s="5" customFormat="1" ht="23.25" customHeight="1" x14ac:dyDescent="0.2">
      <c r="C27" s="300"/>
      <c r="D27" s="299"/>
      <c r="E27" s="298"/>
      <c r="F27" s="161"/>
      <c r="G27" s="171"/>
      <c r="H27" s="165"/>
      <c r="I27" s="163"/>
      <c r="J27" s="28" t="s">
        <v>42</v>
      </c>
      <c r="K27" s="149"/>
      <c r="L27" s="152"/>
      <c r="M27" s="152"/>
      <c r="N27" s="155"/>
      <c r="O27" s="149"/>
      <c r="P27" s="152"/>
      <c r="Q27" s="152"/>
      <c r="R27" s="155"/>
      <c r="S27" s="297"/>
      <c r="T27" s="297"/>
      <c r="U27" s="334" t="s">
        <v>109</v>
      </c>
      <c r="V27" s="145" t="s">
        <v>41</v>
      </c>
      <c r="W27" s="145">
        <v>1</v>
      </c>
      <c r="X27" s="145">
        <v>1</v>
      </c>
      <c r="Y27" s="145">
        <v>1</v>
      </c>
      <c r="Z27" s="145">
        <v>1</v>
      </c>
      <c r="AA27" s="303"/>
    </row>
    <row r="28" spans="3:27" s="5" customFormat="1" ht="12.75" customHeight="1" x14ac:dyDescent="0.2">
      <c r="C28" s="262" t="s">
        <v>38</v>
      </c>
      <c r="D28" s="263" t="s">
        <v>38</v>
      </c>
      <c r="E28" s="264" t="s">
        <v>51</v>
      </c>
      <c r="F28" s="160" t="s">
        <v>138</v>
      </c>
      <c r="G28" s="187" t="s">
        <v>39</v>
      </c>
      <c r="H28" s="164" t="s">
        <v>40</v>
      </c>
      <c r="I28" s="162" t="s">
        <v>102</v>
      </c>
      <c r="J28" s="63" t="s">
        <v>21</v>
      </c>
      <c r="K28" s="122">
        <f t="shared" ref="K28:T32" si="5">K29</f>
        <v>70</v>
      </c>
      <c r="L28" s="43">
        <f t="shared" si="5"/>
        <v>70</v>
      </c>
      <c r="M28" s="43">
        <f t="shared" si="5"/>
        <v>0</v>
      </c>
      <c r="N28" s="127">
        <f t="shared" si="5"/>
        <v>0</v>
      </c>
      <c r="O28" s="122">
        <f t="shared" si="5"/>
        <v>70</v>
      </c>
      <c r="P28" s="43">
        <f t="shared" si="5"/>
        <v>70</v>
      </c>
      <c r="Q28" s="43">
        <f t="shared" si="5"/>
        <v>0</v>
      </c>
      <c r="R28" s="127">
        <f t="shared" si="5"/>
        <v>0</v>
      </c>
      <c r="S28" s="128">
        <f t="shared" si="5"/>
        <v>40</v>
      </c>
      <c r="T28" s="128">
        <f t="shared" si="5"/>
        <v>40</v>
      </c>
      <c r="U28" s="357"/>
      <c r="V28" s="309"/>
      <c r="W28" s="309"/>
      <c r="X28" s="309"/>
      <c r="Y28" s="309"/>
      <c r="Z28" s="309"/>
      <c r="AA28" s="303"/>
    </row>
    <row r="29" spans="3:27" s="5" customFormat="1" ht="35.25" customHeight="1" thickBot="1" x14ac:dyDescent="0.25">
      <c r="C29" s="178"/>
      <c r="D29" s="210"/>
      <c r="E29" s="265"/>
      <c r="F29" s="179"/>
      <c r="G29" s="188"/>
      <c r="H29" s="186"/>
      <c r="I29" s="190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357"/>
      <c r="V29" s="309"/>
      <c r="W29" s="309"/>
      <c r="X29" s="309"/>
      <c r="Y29" s="309"/>
      <c r="Z29" s="309"/>
      <c r="AA29" s="303"/>
    </row>
    <row r="30" spans="3:27" s="5" customFormat="1" ht="12.75" customHeight="1" x14ac:dyDescent="0.2">
      <c r="C30" s="262" t="s">
        <v>38</v>
      </c>
      <c r="D30" s="263" t="s">
        <v>38</v>
      </c>
      <c r="E30" s="264" t="s">
        <v>53</v>
      </c>
      <c r="F30" s="160" t="s">
        <v>111</v>
      </c>
      <c r="G30" s="187" t="s">
        <v>39</v>
      </c>
      <c r="H30" s="164" t="s">
        <v>40</v>
      </c>
      <c r="I30" s="162" t="s">
        <v>102</v>
      </c>
      <c r="J30" s="63" t="s">
        <v>21</v>
      </c>
      <c r="K30" s="122">
        <f t="shared" si="5"/>
        <v>15</v>
      </c>
      <c r="L30" s="43">
        <f t="shared" si="5"/>
        <v>0</v>
      </c>
      <c r="M30" s="43">
        <f t="shared" si="5"/>
        <v>0</v>
      </c>
      <c r="N30" s="127">
        <f t="shared" si="5"/>
        <v>15</v>
      </c>
      <c r="O30" s="122">
        <f t="shared" si="5"/>
        <v>15</v>
      </c>
      <c r="P30" s="43">
        <f t="shared" si="5"/>
        <v>0</v>
      </c>
      <c r="Q30" s="43">
        <f t="shared" si="5"/>
        <v>0</v>
      </c>
      <c r="R30" s="127">
        <f t="shared" si="5"/>
        <v>15</v>
      </c>
      <c r="S30" s="128">
        <f t="shared" si="5"/>
        <v>15</v>
      </c>
      <c r="T30" s="128">
        <f t="shared" si="5"/>
        <v>15</v>
      </c>
      <c r="U30" s="357"/>
      <c r="V30" s="309"/>
      <c r="W30" s="309"/>
      <c r="X30" s="309"/>
      <c r="Y30" s="309"/>
      <c r="Z30" s="309"/>
      <c r="AA30" s="303"/>
    </row>
    <row r="31" spans="3:27" s="5" customFormat="1" ht="35.25" customHeight="1" thickBot="1" x14ac:dyDescent="0.25">
      <c r="C31" s="178"/>
      <c r="D31" s="210"/>
      <c r="E31" s="265"/>
      <c r="F31" s="179"/>
      <c r="G31" s="188"/>
      <c r="H31" s="186"/>
      <c r="I31" s="190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358"/>
      <c r="V31" s="198"/>
      <c r="W31" s="198"/>
      <c r="X31" s="198"/>
      <c r="Y31" s="198"/>
      <c r="Z31" s="198"/>
      <c r="AA31" s="303"/>
    </row>
    <row r="32" spans="3:27" s="5" customFormat="1" ht="12.75" customHeight="1" thickBot="1" x14ac:dyDescent="0.25">
      <c r="C32" s="262" t="s">
        <v>38</v>
      </c>
      <c r="D32" s="263" t="s">
        <v>38</v>
      </c>
      <c r="E32" s="264" t="s">
        <v>52</v>
      </c>
      <c r="F32" s="160" t="s">
        <v>135</v>
      </c>
      <c r="G32" s="187" t="s">
        <v>39</v>
      </c>
      <c r="H32" s="164" t="s">
        <v>40</v>
      </c>
      <c r="I32" s="162" t="s">
        <v>102</v>
      </c>
      <c r="J32" s="63" t="s">
        <v>21</v>
      </c>
      <c r="K32" s="122">
        <f t="shared" si="5"/>
        <v>0</v>
      </c>
      <c r="L32" s="43">
        <f t="shared" si="5"/>
        <v>0</v>
      </c>
      <c r="M32" s="43">
        <f t="shared" si="5"/>
        <v>0</v>
      </c>
      <c r="N32" s="127">
        <f t="shared" si="5"/>
        <v>0</v>
      </c>
      <c r="O32" s="122">
        <f t="shared" si="5"/>
        <v>30</v>
      </c>
      <c r="P32" s="43">
        <f t="shared" si="5"/>
        <v>30</v>
      </c>
      <c r="Q32" s="43">
        <f t="shared" si="5"/>
        <v>0</v>
      </c>
      <c r="R32" s="127">
        <f t="shared" si="5"/>
        <v>0</v>
      </c>
      <c r="S32" s="128">
        <f t="shared" si="5"/>
        <v>30</v>
      </c>
      <c r="T32" s="128">
        <f t="shared" si="5"/>
        <v>30</v>
      </c>
      <c r="U32" s="109"/>
      <c r="V32" s="110"/>
      <c r="W32" s="110"/>
      <c r="X32" s="110"/>
      <c r="Y32" s="110"/>
      <c r="Z32" s="110"/>
      <c r="AA32" s="303"/>
    </row>
    <row r="33" spans="3:27" s="5" customFormat="1" ht="35.25" customHeight="1" thickBot="1" x14ac:dyDescent="0.25">
      <c r="C33" s="178"/>
      <c r="D33" s="210"/>
      <c r="E33" s="265"/>
      <c r="F33" s="179"/>
      <c r="G33" s="188"/>
      <c r="H33" s="186"/>
      <c r="I33" s="190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29"/>
      <c r="V33" s="118"/>
      <c r="W33" s="118"/>
      <c r="X33" s="118"/>
      <c r="Y33" s="118"/>
      <c r="Z33" s="118"/>
      <c r="AA33" s="303"/>
    </row>
    <row r="34" spans="3:27" s="5" customFormat="1" ht="14.25" customHeight="1" thickBot="1" x14ac:dyDescent="0.25">
      <c r="C34" s="120" t="s">
        <v>38</v>
      </c>
      <c r="D34" s="24" t="s">
        <v>38</v>
      </c>
      <c r="E34" s="194" t="s">
        <v>18</v>
      </c>
      <c r="F34" s="195"/>
      <c r="G34" s="195"/>
      <c r="H34" s="195"/>
      <c r="I34" s="196"/>
      <c r="J34" s="24"/>
      <c r="K34" s="125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25">
        <f t="shared" si="6"/>
        <v>1925.2</v>
      </c>
      <c r="P34" s="26">
        <f t="shared" si="6"/>
        <v>982.3</v>
      </c>
      <c r="Q34" s="26">
        <f t="shared" si="6"/>
        <v>0</v>
      </c>
      <c r="R34" s="47">
        <f t="shared" si="6"/>
        <v>942.9</v>
      </c>
      <c r="S34" s="25">
        <f t="shared" si="6"/>
        <v>2585</v>
      </c>
      <c r="T34" s="25">
        <f t="shared" si="6"/>
        <v>3085</v>
      </c>
      <c r="U34" s="142"/>
      <c r="V34" s="143"/>
      <c r="W34" s="143"/>
      <c r="X34" s="143"/>
      <c r="Y34" s="143"/>
      <c r="Z34" s="144"/>
      <c r="AA34" s="303"/>
    </row>
    <row r="35" spans="3:27" s="5" customFormat="1" ht="15.75" customHeight="1" thickBot="1" x14ac:dyDescent="0.25">
      <c r="C35" s="120" t="s">
        <v>38</v>
      </c>
      <c r="D35" s="121" t="s">
        <v>51</v>
      </c>
      <c r="E35" s="139" t="s">
        <v>97</v>
      </c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303"/>
    </row>
    <row r="36" spans="3:27" s="5" customFormat="1" ht="24" customHeight="1" x14ac:dyDescent="0.2">
      <c r="C36" s="176" t="s">
        <v>38</v>
      </c>
      <c r="D36" s="156" t="s">
        <v>51</v>
      </c>
      <c r="E36" s="266" t="s">
        <v>38</v>
      </c>
      <c r="F36" s="189" t="s">
        <v>112</v>
      </c>
      <c r="G36" s="292" t="s">
        <v>52</v>
      </c>
      <c r="H36" s="182" t="s">
        <v>40</v>
      </c>
      <c r="I36" s="283" t="s">
        <v>102</v>
      </c>
      <c r="J36" s="63" t="s">
        <v>21</v>
      </c>
      <c r="K36" s="122">
        <f t="shared" ref="K36:N36" si="7">K37</f>
        <v>200</v>
      </c>
      <c r="L36" s="39">
        <f t="shared" si="7"/>
        <v>200</v>
      </c>
      <c r="M36" s="39">
        <f t="shared" si="7"/>
        <v>0</v>
      </c>
      <c r="N36" s="138">
        <f t="shared" si="7"/>
        <v>0</v>
      </c>
      <c r="O36" s="122">
        <f t="shared" ref="O36:T36" si="8">O37</f>
        <v>250</v>
      </c>
      <c r="P36" s="39">
        <f t="shared" si="8"/>
        <v>250</v>
      </c>
      <c r="Q36" s="39">
        <f t="shared" si="8"/>
        <v>0</v>
      </c>
      <c r="R36" s="138">
        <f t="shared" si="8"/>
        <v>0</v>
      </c>
      <c r="S36" s="122">
        <f t="shared" si="8"/>
        <v>200</v>
      </c>
      <c r="T36" s="122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4">
        <v>163</v>
      </c>
      <c r="AA36" s="303"/>
    </row>
    <row r="37" spans="3:27" s="5" customFormat="1" ht="36" customHeight="1" x14ac:dyDescent="0.2">
      <c r="C37" s="177"/>
      <c r="D37" s="157"/>
      <c r="E37" s="267"/>
      <c r="F37" s="268"/>
      <c r="G37" s="293"/>
      <c r="H37" s="183"/>
      <c r="I37" s="284"/>
      <c r="J37" s="60" t="s">
        <v>42</v>
      </c>
      <c r="K37" s="130">
        <v>200</v>
      </c>
      <c r="L37" s="135">
        <v>200</v>
      </c>
      <c r="M37" s="135">
        <v>0</v>
      </c>
      <c r="N37" s="93">
        <v>0</v>
      </c>
      <c r="O37" s="130">
        <v>250</v>
      </c>
      <c r="P37" s="135">
        <v>250</v>
      </c>
      <c r="Q37" s="135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03"/>
    </row>
    <row r="38" spans="3:27" s="5" customFormat="1" ht="12.75" x14ac:dyDescent="0.2">
      <c r="C38" s="177"/>
      <c r="D38" s="157"/>
      <c r="E38" s="264" t="s">
        <v>51</v>
      </c>
      <c r="F38" s="160" t="s">
        <v>113</v>
      </c>
      <c r="G38" s="293"/>
      <c r="H38" s="183"/>
      <c r="I38" s="28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70</v>
      </c>
      <c r="P38" s="43">
        <f t="shared" si="10"/>
        <v>70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310" t="s">
        <v>96</v>
      </c>
      <c r="V38" s="145" t="s">
        <v>95</v>
      </c>
      <c r="W38" s="145">
        <v>100</v>
      </c>
      <c r="X38" s="145">
        <v>100</v>
      </c>
      <c r="Y38" s="145">
        <v>100</v>
      </c>
      <c r="Z38" s="145">
        <v>100</v>
      </c>
      <c r="AA38" s="303"/>
    </row>
    <row r="39" spans="3:27" s="5" customFormat="1" ht="51" customHeight="1" thickBot="1" x14ac:dyDescent="0.25">
      <c r="C39" s="178"/>
      <c r="D39" s="210"/>
      <c r="E39" s="265"/>
      <c r="F39" s="179"/>
      <c r="G39" s="294"/>
      <c r="H39" s="186"/>
      <c r="I39" s="285"/>
      <c r="J39" s="58" t="s">
        <v>42</v>
      </c>
      <c r="K39" s="131">
        <v>60</v>
      </c>
      <c r="L39" s="136">
        <v>60</v>
      </c>
      <c r="M39" s="136">
        <v>0</v>
      </c>
      <c r="N39" s="102">
        <v>0</v>
      </c>
      <c r="O39" s="131">
        <v>70</v>
      </c>
      <c r="P39" s="136">
        <v>70</v>
      </c>
      <c r="Q39" s="136">
        <v>0</v>
      </c>
      <c r="R39" s="102">
        <v>0</v>
      </c>
      <c r="S39" s="76">
        <v>56</v>
      </c>
      <c r="T39" s="76">
        <v>56</v>
      </c>
      <c r="U39" s="313"/>
      <c r="V39" s="309"/>
      <c r="W39" s="309"/>
      <c r="X39" s="309"/>
      <c r="Y39" s="309"/>
      <c r="Z39" s="309"/>
      <c r="AA39" s="303"/>
    </row>
    <row r="40" spans="3:27" s="5" customFormat="1" ht="14.25" customHeight="1" thickBot="1" x14ac:dyDescent="0.25">
      <c r="C40" s="120" t="s">
        <v>38</v>
      </c>
      <c r="D40" s="24" t="s">
        <v>51</v>
      </c>
      <c r="E40" s="194" t="s">
        <v>18</v>
      </c>
      <c r="F40" s="195"/>
      <c r="G40" s="195"/>
      <c r="H40" s="195"/>
      <c r="I40" s="196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320</v>
      </c>
      <c r="P40" s="26">
        <f t="shared" si="12"/>
        <v>320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142"/>
      <c r="V40" s="143"/>
      <c r="W40" s="143"/>
      <c r="X40" s="143"/>
      <c r="Y40" s="143"/>
      <c r="Z40" s="144"/>
      <c r="AA40" s="303"/>
    </row>
    <row r="41" spans="3:27" s="5" customFormat="1" ht="15.75" customHeight="1" thickBot="1" x14ac:dyDescent="0.25">
      <c r="C41" s="120" t="s">
        <v>38</v>
      </c>
      <c r="D41" s="121" t="s">
        <v>53</v>
      </c>
      <c r="E41" s="139" t="s">
        <v>54</v>
      </c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1"/>
      <c r="AA41" s="303"/>
    </row>
    <row r="42" spans="3:27" s="5" customFormat="1" ht="12.75" customHeight="1" x14ac:dyDescent="0.2">
      <c r="C42" s="176" t="s">
        <v>38</v>
      </c>
      <c r="D42" s="156" t="s">
        <v>53</v>
      </c>
      <c r="E42" s="266" t="s">
        <v>38</v>
      </c>
      <c r="F42" s="166" t="s">
        <v>114</v>
      </c>
      <c r="G42" s="169" t="s">
        <v>52</v>
      </c>
      <c r="H42" s="182" t="s">
        <v>40</v>
      </c>
      <c r="I42" s="172" t="s">
        <v>102</v>
      </c>
      <c r="J42" s="65" t="s">
        <v>21</v>
      </c>
      <c r="K42" s="122">
        <f t="shared" ref="K42:M42" si="13">K43+K44</f>
        <v>6383.5</v>
      </c>
      <c r="L42" s="123">
        <f t="shared" si="13"/>
        <v>2885.9</v>
      </c>
      <c r="M42" s="123">
        <f t="shared" si="13"/>
        <v>0</v>
      </c>
      <c r="N42" s="50">
        <f>N43+N44</f>
        <v>3497.6</v>
      </c>
      <c r="O42" s="122">
        <f t="shared" ref="O42:T42" si="14">O43+O44</f>
        <v>9873.1</v>
      </c>
      <c r="P42" s="123">
        <f t="shared" si="14"/>
        <v>6741.1</v>
      </c>
      <c r="Q42" s="123">
        <f t="shared" si="14"/>
        <v>0</v>
      </c>
      <c r="R42" s="50">
        <f>R43+R44</f>
        <v>3132</v>
      </c>
      <c r="S42" s="127">
        <f t="shared" si="14"/>
        <v>2500</v>
      </c>
      <c r="T42" s="107">
        <f t="shared" si="14"/>
        <v>3000</v>
      </c>
      <c r="U42" s="336" t="s">
        <v>71</v>
      </c>
      <c r="V42" s="197" t="s">
        <v>67</v>
      </c>
      <c r="W42" s="197">
        <v>250</v>
      </c>
      <c r="X42" s="197">
        <v>255</v>
      </c>
      <c r="Y42" s="197">
        <v>259</v>
      </c>
      <c r="Z42" s="197">
        <v>263</v>
      </c>
      <c r="AA42" s="303"/>
    </row>
    <row r="43" spans="3:27" s="5" customFormat="1" ht="12.75" customHeight="1" x14ac:dyDescent="0.2">
      <c r="C43" s="177"/>
      <c r="D43" s="157"/>
      <c r="E43" s="267"/>
      <c r="F43" s="167"/>
      <c r="G43" s="170"/>
      <c r="H43" s="183"/>
      <c r="I43" s="173"/>
      <c r="J43" s="392" t="s">
        <v>42</v>
      </c>
      <c r="K43" s="301">
        <f>K46+K48+K50+K52</f>
        <v>6383.5</v>
      </c>
      <c r="L43" s="158">
        <f t="shared" ref="L43:N43" si="15">L46+L48+L50+L52</f>
        <v>2885.9</v>
      </c>
      <c r="M43" s="158">
        <f t="shared" si="15"/>
        <v>0</v>
      </c>
      <c r="N43" s="174">
        <f t="shared" si="15"/>
        <v>3497.6</v>
      </c>
      <c r="O43" s="301">
        <f>O46+O48+O50+O52</f>
        <v>9873.1</v>
      </c>
      <c r="P43" s="158">
        <f t="shared" ref="P43:T43" si="16">P46+P48+P50+P52</f>
        <v>6741.1</v>
      </c>
      <c r="Q43" s="158">
        <f t="shared" si="16"/>
        <v>0</v>
      </c>
      <c r="R43" s="174">
        <f t="shared" si="16"/>
        <v>3132</v>
      </c>
      <c r="S43" s="395">
        <f t="shared" si="16"/>
        <v>2500</v>
      </c>
      <c r="T43" s="395">
        <f t="shared" si="16"/>
        <v>3000</v>
      </c>
      <c r="U43" s="315"/>
      <c r="V43" s="146"/>
      <c r="W43" s="146"/>
      <c r="X43" s="146"/>
      <c r="Y43" s="146"/>
      <c r="Z43" s="146"/>
      <c r="AA43" s="303"/>
    </row>
    <row r="44" spans="3:27" s="5" customFormat="1" ht="24.75" customHeight="1" x14ac:dyDescent="0.2">
      <c r="C44" s="177"/>
      <c r="D44" s="157"/>
      <c r="E44" s="267"/>
      <c r="F44" s="168"/>
      <c r="G44" s="170"/>
      <c r="H44" s="183"/>
      <c r="I44" s="173"/>
      <c r="J44" s="393"/>
      <c r="K44" s="302"/>
      <c r="L44" s="159"/>
      <c r="M44" s="159"/>
      <c r="N44" s="175"/>
      <c r="O44" s="302"/>
      <c r="P44" s="159"/>
      <c r="Q44" s="159"/>
      <c r="R44" s="175"/>
      <c r="S44" s="396"/>
      <c r="T44" s="396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03"/>
    </row>
    <row r="45" spans="3:27" s="5" customFormat="1" ht="12.75" x14ac:dyDescent="0.2">
      <c r="C45" s="177"/>
      <c r="D45" s="157"/>
      <c r="E45" s="267"/>
      <c r="F45" s="160" t="s">
        <v>62</v>
      </c>
      <c r="G45" s="170"/>
      <c r="H45" s="183"/>
      <c r="I45" s="173"/>
      <c r="J45" s="119" t="s">
        <v>21</v>
      </c>
      <c r="K45" s="122">
        <f t="shared" ref="K45:T45" si="17">K46</f>
        <v>6383.5</v>
      </c>
      <c r="L45" s="123">
        <f t="shared" si="17"/>
        <v>2885.9</v>
      </c>
      <c r="M45" s="123">
        <f t="shared" si="17"/>
        <v>0</v>
      </c>
      <c r="N45" s="77">
        <f t="shared" si="17"/>
        <v>3497.6</v>
      </c>
      <c r="O45" s="122">
        <f t="shared" si="17"/>
        <v>9873.1</v>
      </c>
      <c r="P45" s="123">
        <f t="shared" si="17"/>
        <v>6741.1</v>
      </c>
      <c r="Q45" s="123">
        <f t="shared" si="17"/>
        <v>0</v>
      </c>
      <c r="R45" s="77">
        <f t="shared" si="17"/>
        <v>3132</v>
      </c>
      <c r="S45" s="127">
        <f t="shared" si="17"/>
        <v>2500</v>
      </c>
      <c r="T45" s="107">
        <f t="shared" si="17"/>
        <v>3000</v>
      </c>
      <c r="U45" s="314" t="s">
        <v>66</v>
      </c>
      <c r="V45" s="145" t="s">
        <v>67</v>
      </c>
      <c r="W45" s="145">
        <v>7201</v>
      </c>
      <c r="X45" s="145">
        <v>2702</v>
      </c>
      <c r="Y45" s="145">
        <v>7203</v>
      </c>
      <c r="Z45" s="145">
        <v>7204</v>
      </c>
      <c r="AA45" s="303"/>
    </row>
    <row r="46" spans="3:27" s="5" customFormat="1" ht="23.25" customHeight="1" x14ac:dyDescent="0.2">
      <c r="C46" s="177"/>
      <c r="D46" s="157"/>
      <c r="E46" s="267"/>
      <c r="F46" s="161"/>
      <c r="G46" s="170"/>
      <c r="H46" s="183"/>
      <c r="I46" s="173"/>
      <c r="J46" s="48" t="s">
        <v>42</v>
      </c>
      <c r="K46" s="147">
        <v>6383.5</v>
      </c>
      <c r="L46" s="150">
        <v>2885.9</v>
      </c>
      <c r="M46" s="150">
        <v>0</v>
      </c>
      <c r="N46" s="153">
        <v>3497.6</v>
      </c>
      <c r="O46" s="147">
        <v>9873.1</v>
      </c>
      <c r="P46" s="150">
        <v>6741.1</v>
      </c>
      <c r="Q46" s="150">
        <v>0</v>
      </c>
      <c r="R46" s="153">
        <v>3132</v>
      </c>
      <c r="S46" s="295">
        <v>2500</v>
      </c>
      <c r="T46" s="295">
        <v>3000</v>
      </c>
      <c r="U46" s="315"/>
      <c r="V46" s="146"/>
      <c r="W46" s="146"/>
      <c r="X46" s="146"/>
      <c r="Y46" s="146"/>
      <c r="Z46" s="146"/>
      <c r="AA46" s="303"/>
    </row>
    <row r="47" spans="3:27" s="5" customFormat="1" ht="12.75" x14ac:dyDescent="0.2">
      <c r="C47" s="177"/>
      <c r="D47" s="157"/>
      <c r="E47" s="267"/>
      <c r="F47" s="160" t="s">
        <v>63</v>
      </c>
      <c r="G47" s="170"/>
      <c r="H47" s="183"/>
      <c r="I47" s="173"/>
      <c r="J47" s="119" t="s">
        <v>21</v>
      </c>
      <c r="K47" s="148"/>
      <c r="L47" s="151"/>
      <c r="M47" s="151"/>
      <c r="N47" s="154"/>
      <c r="O47" s="148"/>
      <c r="P47" s="151"/>
      <c r="Q47" s="151"/>
      <c r="R47" s="154"/>
      <c r="S47" s="296"/>
      <c r="T47" s="296"/>
      <c r="U47" s="314" t="s">
        <v>68</v>
      </c>
      <c r="V47" s="145" t="s">
        <v>67</v>
      </c>
      <c r="W47" s="145">
        <v>3301</v>
      </c>
      <c r="X47" s="145">
        <v>3302</v>
      </c>
      <c r="Y47" s="145">
        <v>3303</v>
      </c>
      <c r="Z47" s="145">
        <v>3304</v>
      </c>
      <c r="AA47" s="303"/>
    </row>
    <row r="48" spans="3:27" s="5" customFormat="1" ht="23.25" customHeight="1" x14ac:dyDescent="0.2">
      <c r="C48" s="177"/>
      <c r="D48" s="157"/>
      <c r="E48" s="267"/>
      <c r="F48" s="161"/>
      <c r="G48" s="170"/>
      <c r="H48" s="183"/>
      <c r="I48" s="173"/>
      <c r="J48" s="48" t="s">
        <v>42</v>
      </c>
      <c r="K48" s="148"/>
      <c r="L48" s="151"/>
      <c r="M48" s="151"/>
      <c r="N48" s="154"/>
      <c r="O48" s="148"/>
      <c r="P48" s="151"/>
      <c r="Q48" s="151"/>
      <c r="R48" s="154"/>
      <c r="S48" s="296"/>
      <c r="T48" s="296"/>
      <c r="U48" s="315"/>
      <c r="V48" s="146"/>
      <c r="W48" s="146"/>
      <c r="X48" s="146"/>
      <c r="Y48" s="146"/>
      <c r="Z48" s="146"/>
      <c r="AA48" s="303"/>
    </row>
    <row r="49" spans="3:27" s="5" customFormat="1" ht="12.75" x14ac:dyDescent="0.2">
      <c r="C49" s="177"/>
      <c r="D49" s="157"/>
      <c r="E49" s="267"/>
      <c r="F49" s="160" t="s">
        <v>64</v>
      </c>
      <c r="G49" s="170"/>
      <c r="H49" s="183"/>
      <c r="I49" s="173"/>
      <c r="J49" s="119" t="s">
        <v>21</v>
      </c>
      <c r="K49" s="148"/>
      <c r="L49" s="151"/>
      <c r="M49" s="151"/>
      <c r="N49" s="154"/>
      <c r="O49" s="148"/>
      <c r="P49" s="151"/>
      <c r="Q49" s="151"/>
      <c r="R49" s="154"/>
      <c r="S49" s="296"/>
      <c r="T49" s="296"/>
      <c r="U49" s="314" t="s">
        <v>69</v>
      </c>
      <c r="V49" s="145" t="s">
        <v>67</v>
      </c>
      <c r="W49" s="145">
        <v>28.1</v>
      </c>
      <c r="X49" s="145">
        <v>28.2</v>
      </c>
      <c r="Y49" s="145">
        <v>28.3</v>
      </c>
      <c r="Z49" s="145">
        <v>28.4</v>
      </c>
      <c r="AA49" s="303"/>
    </row>
    <row r="50" spans="3:27" s="5" customFormat="1" ht="23.25" customHeight="1" x14ac:dyDescent="0.2">
      <c r="C50" s="177"/>
      <c r="D50" s="157"/>
      <c r="E50" s="267"/>
      <c r="F50" s="161"/>
      <c r="G50" s="170"/>
      <c r="H50" s="183"/>
      <c r="I50" s="173"/>
      <c r="J50" s="48" t="s">
        <v>42</v>
      </c>
      <c r="K50" s="148"/>
      <c r="L50" s="151"/>
      <c r="M50" s="151"/>
      <c r="N50" s="154"/>
      <c r="O50" s="148"/>
      <c r="P50" s="151"/>
      <c r="Q50" s="151"/>
      <c r="R50" s="154"/>
      <c r="S50" s="296"/>
      <c r="T50" s="296"/>
      <c r="U50" s="315"/>
      <c r="V50" s="146"/>
      <c r="W50" s="146"/>
      <c r="X50" s="146"/>
      <c r="Y50" s="146"/>
      <c r="Z50" s="146"/>
      <c r="AA50" s="303"/>
    </row>
    <row r="51" spans="3:27" s="5" customFormat="1" ht="12.75" x14ac:dyDescent="0.2">
      <c r="C51" s="177"/>
      <c r="D51" s="157"/>
      <c r="E51" s="267"/>
      <c r="F51" s="160" t="s">
        <v>65</v>
      </c>
      <c r="G51" s="170"/>
      <c r="H51" s="183"/>
      <c r="I51" s="173"/>
      <c r="J51" s="119" t="s">
        <v>21</v>
      </c>
      <c r="K51" s="148"/>
      <c r="L51" s="151"/>
      <c r="M51" s="151"/>
      <c r="N51" s="154"/>
      <c r="O51" s="148"/>
      <c r="P51" s="151"/>
      <c r="Q51" s="151"/>
      <c r="R51" s="154"/>
      <c r="S51" s="296"/>
      <c r="T51" s="296"/>
      <c r="U51" s="314" t="s">
        <v>70</v>
      </c>
      <c r="V51" s="145" t="s">
        <v>67</v>
      </c>
      <c r="W51" s="145">
        <v>8</v>
      </c>
      <c r="X51" s="145"/>
      <c r="Y51" s="145"/>
      <c r="Z51" s="145"/>
      <c r="AA51" s="303"/>
    </row>
    <row r="52" spans="3:27" s="5" customFormat="1" ht="23.25" customHeight="1" x14ac:dyDescent="0.2">
      <c r="C52" s="177"/>
      <c r="D52" s="157"/>
      <c r="E52" s="298"/>
      <c r="F52" s="161"/>
      <c r="G52" s="171"/>
      <c r="H52" s="165"/>
      <c r="I52" s="163"/>
      <c r="J52" s="48" t="s">
        <v>42</v>
      </c>
      <c r="K52" s="149"/>
      <c r="L52" s="152"/>
      <c r="M52" s="152"/>
      <c r="N52" s="155"/>
      <c r="O52" s="149"/>
      <c r="P52" s="152"/>
      <c r="Q52" s="152"/>
      <c r="R52" s="155"/>
      <c r="S52" s="297"/>
      <c r="T52" s="297"/>
      <c r="U52" s="315"/>
      <c r="V52" s="146"/>
      <c r="W52" s="146"/>
      <c r="X52" s="146"/>
      <c r="Y52" s="146"/>
      <c r="Z52" s="146"/>
      <c r="AA52" s="303"/>
    </row>
    <row r="53" spans="3:27" s="5" customFormat="1" ht="12.75" customHeight="1" x14ac:dyDescent="0.2">
      <c r="C53" s="177"/>
      <c r="D53" s="157"/>
      <c r="E53" s="264" t="s">
        <v>51</v>
      </c>
      <c r="F53" s="160" t="s">
        <v>117</v>
      </c>
      <c r="G53" s="187" t="s">
        <v>52</v>
      </c>
      <c r="H53" s="164" t="s">
        <v>40</v>
      </c>
      <c r="I53" s="162" t="s">
        <v>102</v>
      </c>
      <c r="J53" s="119" t="s">
        <v>21</v>
      </c>
      <c r="K53" s="122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27">
        <f t="shared" si="18"/>
        <v>1670.5</v>
      </c>
      <c r="O53" s="122">
        <f t="shared" si="18"/>
        <v>1911.7</v>
      </c>
      <c r="P53" s="43">
        <f t="shared" si="18"/>
        <v>0</v>
      </c>
      <c r="Q53" s="43">
        <f t="shared" si="18"/>
        <v>0</v>
      </c>
      <c r="R53" s="127">
        <f t="shared" si="18"/>
        <v>1911.7</v>
      </c>
      <c r="S53" s="128">
        <f t="shared" si="18"/>
        <v>1500</v>
      </c>
      <c r="T53" s="122">
        <f t="shared" si="18"/>
        <v>1500</v>
      </c>
      <c r="U53" s="366"/>
      <c r="V53" s="145"/>
      <c r="W53" s="145"/>
      <c r="X53" s="145"/>
      <c r="Y53" s="145"/>
      <c r="Z53" s="145" t="s">
        <v>73</v>
      </c>
      <c r="AA53" s="303"/>
    </row>
    <row r="54" spans="3:27" s="5" customFormat="1" ht="64.5" customHeight="1" x14ac:dyDescent="0.2">
      <c r="C54" s="177"/>
      <c r="D54" s="157"/>
      <c r="E54" s="298"/>
      <c r="F54" s="161"/>
      <c r="G54" s="171"/>
      <c r="H54" s="165"/>
      <c r="I54" s="163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367"/>
      <c r="V54" s="146"/>
      <c r="W54" s="146"/>
      <c r="X54" s="146"/>
      <c r="Y54" s="146"/>
      <c r="Z54" s="146"/>
      <c r="AA54" s="303"/>
    </row>
    <row r="55" spans="3:27" s="5" customFormat="1" ht="12.75" customHeight="1" x14ac:dyDescent="0.2">
      <c r="C55" s="177"/>
      <c r="D55" s="157"/>
      <c r="E55" s="264" t="s">
        <v>53</v>
      </c>
      <c r="F55" s="160" t="s">
        <v>128</v>
      </c>
      <c r="G55" s="187" t="s">
        <v>52</v>
      </c>
      <c r="H55" s="164" t="s">
        <v>40</v>
      </c>
      <c r="I55" s="162" t="s">
        <v>102</v>
      </c>
      <c r="J55" s="119" t="s">
        <v>21</v>
      </c>
      <c r="K55" s="122">
        <f t="shared" si="18"/>
        <v>0</v>
      </c>
      <c r="L55" s="43">
        <f t="shared" si="18"/>
        <v>0</v>
      </c>
      <c r="M55" s="43">
        <f t="shared" si="18"/>
        <v>0</v>
      </c>
      <c r="N55" s="127">
        <f t="shared" si="18"/>
        <v>0</v>
      </c>
      <c r="O55" s="122">
        <f t="shared" si="18"/>
        <v>105.4</v>
      </c>
      <c r="P55" s="43">
        <f t="shared" si="18"/>
        <v>0</v>
      </c>
      <c r="Q55" s="43">
        <f t="shared" si="18"/>
        <v>0</v>
      </c>
      <c r="R55" s="127">
        <f t="shared" si="18"/>
        <v>105.4</v>
      </c>
      <c r="S55" s="128">
        <f t="shared" si="18"/>
        <v>0</v>
      </c>
      <c r="T55" s="122">
        <f t="shared" si="18"/>
        <v>0</v>
      </c>
      <c r="U55" s="366" t="s">
        <v>129</v>
      </c>
      <c r="V55" s="145" t="s">
        <v>67</v>
      </c>
      <c r="W55" s="145"/>
      <c r="X55" s="145">
        <v>0.65</v>
      </c>
      <c r="Y55" s="145"/>
      <c r="Z55" s="145" t="s">
        <v>73</v>
      </c>
      <c r="AA55" s="303"/>
    </row>
    <row r="56" spans="3:27" s="5" customFormat="1" ht="51" customHeight="1" x14ac:dyDescent="0.2">
      <c r="C56" s="177"/>
      <c r="D56" s="157"/>
      <c r="E56" s="298"/>
      <c r="F56" s="161"/>
      <c r="G56" s="171"/>
      <c r="H56" s="165"/>
      <c r="I56" s="163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367"/>
      <c r="V56" s="146"/>
      <c r="W56" s="146"/>
      <c r="X56" s="146"/>
      <c r="Y56" s="146"/>
      <c r="Z56" s="146"/>
      <c r="AA56" s="303"/>
    </row>
    <row r="57" spans="3:27" s="5" customFormat="1" ht="12.75" customHeight="1" x14ac:dyDescent="0.2">
      <c r="C57" s="177"/>
      <c r="D57" s="157"/>
      <c r="E57" s="264" t="s">
        <v>52</v>
      </c>
      <c r="F57" s="160" t="s">
        <v>130</v>
      </c>
      <c r="G57" s="187" t="s">
        <v>52</v>
      </c>
      <c r="H57" s="164" t="s">
        <v>40</v>
      </c>
      <c r="I57" s="162" t="s">
        <v>102</v>
      </c>
      <c r="J57" s="119" t="s">
        <v>21</v>
      </c>
      <c r="K57" s="122">
        <f t="shared" si="18"/>
        <v>0</v>
      </c>
      <c r="L57" s="43">
        <f t="shared" si="18"/>
        <v>0</v>
      </c>
      <c r="M57" s="43">
        <f t="shared" si="18"/>
        <v>0</v>
      </c>
      <c r="N57" s="127">
        <f t="shared" si="18"/>
        <v>0</v>
      </c>
      <c r="O57" s="122">
        <f t="shared" si="18"/>
        <v>167.1</v>
      </c>
      <c r="P57" s="43">
        <f t="shared" si="18"/>
        <v>0</v>
      </c>
      <c r="Q57" s="43">
        <f t="shared" si="18"/>
        <v>0</v>
      </c>
      <c r="R57" s="127">
        <f t="shared" si="18"/>
        <v>167.1</v>
      </c>
      <c r="S57" s="128">
        <f t="shared" si="18"/>
        <v>0</v>
      </c>
      <c r="T57" s="122">
        <f t="shared" si="18"/>
        <v>0</v>
      </c>
      <c r="U57" s="366" t="s">
        <v>129</v>
      </c>
      <c r="V57" s="145" t="s">
        <v>67</v>
      </c>
      <c r="W57" s="145"/>
      <c r="X57" s="145">
        <v>0.95499999999999996</v>
      </c>
      <c r="Y57" s="145"/>
      <c r="Z57" s="145" t="s">
        <v>73</v>
      </c>
      <c r="AA57" s="303"/>
    </row>
    <row r="58" spans="3:27" s="5" customFormat="1" ht="27" customHeight="1" x14ac:dyDescent="0.2">
      <c r="C58" s="177"/>
      <c r="D58" s="157"/>
      <c r="E58" s="298"/>
      <c r="F58" s="161"/>
      <c r="G58" s="171"/>
      <c r="H58" s="165"/>
      <c r="I58" s="163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367"/>
      <c r="V58" s="146"/>
      <c r="W58" s="146"/>
      <c r="X58" s="146"/>
      <c r="Y58" s="146"/>
      <c r="Z58" s="146"/>
      <c r="AA58" s="303"/>
    </row>
    <row r="59" spans="3:27" s="5" customFormat="1" ht="12.75" customHeight="1" x14ac:dyDescent="0.2">
      <c r="C59" s="177"/>
      <c r="D59" s="157"/>
      <c r="E59" s="264" t="s">
        <v>74</v>
      </c>
      <c r="F59" s="160" t="s">
        <v>131</v>
      </c>
      <c r="G59" s="187" t="s">
        <v>52</v>
      </c>
      <c r="H59" s="164" t="s">
        <v>40</v>
      </c>
      <c r="I59" s="162" t="s">
        <v>102</v>
      </c>
      <c r="J59" s="119" t="s">
        <v>21</v>
      </c>
      <c r="K59" s="122">
        <f t="shared" si="18"/>
        <v>0</v>
      </c>
      <c r="L59" s="43">
        <f t="shared" si="18"/>
        <v>0</v>
      </c>
      <c r="M59" s="43">
        <f t="shared" si="18"/>
        <v>0</v>
      </c>
      <c r="N59" s="127">
        <f t="shared" si="18"/>
        <v>0</v>
      </c>
      <c r="O59" s="122">
        <f t="shared" si="18"/>
        <v>175</v>
      </c>
      <c r="P59" s="43">
        <f t="shared" si="18"/>
        <v>0</v>
      </c>
      <c r="Q59" s="43">
        <f t="shared" si="18"/>
        <v>0</v>
      </c>
      <c r="R59" s="127">
        <f t="shared" si="18"/>
        <v>175</v>
      </c>
      <c r="S59" s="128">
        <f t="shared" si="18"/>
        <v>0</v>
      </c>
      <c r="T59" s="122">
        <f t="shared" si="18"/>
        <v>0</v>
      </c>
      <c r="U59" s="366" t="s">
        <v>129</v>
      </c>
      <c r="V59" s="145" t="s">
        <v>67</v>
      </c>
      <c r="W59" s="145"/>
      <c r="X59" s="145">
        <v>1</v>
      </c>
      <c r="Y59" s="145"/>
      <c r="Z59" s="145" t="s">
        <v>73</v>
      </c>
      <c r="AA59" s="303"/>
    </row>
    <row r="60" spans="3:27" s="5" customFormat="1" ht="25.5" customHeight="1" thickBot="1" x14ac:dyDescent="0.25">
      <c r="C60" s="177"/>
      <c r="D60" s="157"/>
      <c r="E60" s="298"/>
      <c r="F60" s="161"/>
      <c r="G60" s="171"/>
      <c r="H60" s="165"/>
      <c r="I60" s="163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367"/>
      <c r="V60" s="146"/>
      <c r="W60" s="146"/>
      <c r="X60" s="146"/>
      <c r="Y60" s="146"/>
      <c r="Z60" s="146"/>
      <c r="AA60" s="303"/>
    </row>
    <row r="61" spans="3:27" s="5" customFormat="1" ht="14.25" customHeight="1" thickBot="1" x14ac:dyDescent="0.25">
      <c r="C61" s="120" t="s">
        <v>38</v>
      </c>
      <c r="D61" s="24" t="s">
        <v>53</v>
      </c>
      <c r="E61" s="194" t="s">
        <v>18</v>
      </c>
      <c r="F61" s="195"/>
      <c r="G61" s="195"/>
      <c r="H61" s="195"/>
      <c r="I61" s="196"/>
      <c r="J61" s="24"/>
      <c r="K61" s="125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26">
        <f t="shared" si="19"/>
        <v>5168.1000000000004</v>
      </c>
      <c r="O61" s="125">
        <f t="shared" si="19"/>
        <v>12232.300000000001</v>
      </c>
      <c r="P61" s="26">
        <f t="shared" si="19"/>
        <v>6741.1</v>
      </c>
      <c r="Q61" s="26">
        <f t="shared" si="19"/>
        <v>0</v>
      </c>
      <c r="R61" s="126">
        <f t="shared" si="19"/>
        <v>5491.2</v>
      </c>
      <c r="S61" s="125">
        <f t="shared" si="19"/>
        <v>4000</v>
      </c>
      <c r="T61" s="125">
        <f t="shared" si="19"/>
        <v>4500</v>
      </c>
      <c r="U61" s="142"/>
      <c r="V61" s="143"/>
      <c r="W61" s="143"/>
      <c r="X61" s="143"/>
      <c r="Y61" s="143"/>
      <c r="Z61" s="144"/>
      <c r="AA61" s="303"/>
    </row>
    <row r="62" spans="3:27" s="5" customFormat="1" ht="15.75" customHeight="1" thickBot="1" x14ac:dyDescent="0.25">
      <c r="C62" s="120" t="s">
        <v>38</v>
      </c>
      <c r="D62" s="121" t="s">
        <v>52</v>
      </c>
      <c r="E62" s="139" t="s">
        <v>75</v>
      </c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1"/>
      <c r="AA62" s="303"/>
    </row>
    <row r="63" spans="3:27" s="5" customFormat="1" ht="25.5" customHeight="1" x14ac:dyDescent="0.2">
      <c r="C63" s="176" t="s">
        <v>38</v>
      </c>
      <c r="D63" s="156" t="s">
        <v>52</v>
      </c>
      <c r="E63" s="266" t="s">
        <v>38</v>
      </c>
      <c r="F63" s="189" t="s">
        <v>115</v>
      </c>
      <c r="G63" s="169" t="s">
        <v>39</v>
      </c>
      <c r="H63" s="182" t="s">
        <v>40</v>
      </c>
      <c r="I63" s="172" t="s">
        <v>102</v>
      </c>
      <c r="J63" s="63" t="s">
        <v>21</v>
      </c>
      <c r="K63" s="122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27">
        <f t="shared" si="20"/>
        <v>40</v>
      </c>
      <c r="O63" s="122">
        <f t="shared" si="20"/>
        <v>403.9</v>
      </c>
      <c r="P63" s="39">
        <f t="shared" si="20"/>
        <v>308.89999999999998</v>
      </c>
      <c r="Q63" s="39">
        <f t="shared" si="20"/>
        <v>0</v>
      </c>
      <c r="R63" s="127">
        <f t="shared" si="20"/>
        <v>95</v>
      </c>
      <c r="S63" s="128">
        <f t="shared" si="20"/>
        <v>250</v>
      </c>
      <c r="T63" s="128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4">
        <v>1945</v>
      </c>
      <c r="AA63" s="303"/>
    </row>
    <row r="64" spans="3:27" s="5" customFormat="1" ht="39.75" customHeight="1" thickBot="1" x14ac:dyDescent="0.25">
      <c r="C64" s="178"/>
      <c r="D64" s="210"/>
      <c r="E64" s="265"/>
      <c r="F64" s="179"/>
      <c r="G64" s="188"/>
      <c r="H64" s="186"/>
      <c r="I64" s="190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403.9</v>
      </c>
      <c r="P64" s="90">
        <v>308.89999999999998</v>
      </c>
      <c r="Q64" s="90">
        <v>0</v>
      </c>
      <c r="R64" s="92">
        <v>95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03"/>
    </row>
    <row r="65" spans="3:27" s="5" customFormat="1" ht="14.25" customHeight="1" thickBot="1" x14ac:dyDescent="0.25">
      <c r="C65" s="120" t="s">
        <v>38</v>
      </c>
      <c r="D65" s="24" t="s">
        <v>52</v>
      </c>
      <c r="E65" s="194" t="s">
        <v>18</v>
      </c>
      <c r="F65" s="195"/>
      <c r="G65" s="195"/>
      <c r="H65" s="195"/>
      <c r="I65" s="196"/>
      <c r="J65" s="24"/>
      <c r="K65" s="125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25">
        <f t="shared" ref="O65:T65" si="22">O63</f>
        <v>403.9</v>
      </c>
      <c r="P65" s="26">
        <f t="shared" si="22"/>
        <v>308.89999999999998</v>
      </c>
      <c r="Q65" s="26">
        <f t="shared" si="22"/>
        <v>0</v>
      </c>
      <c r="R65" s="47">
        <f t="shared" si="22"/>
        <v>95</v>
      </c>
      <c r="S65" s="25">
        <f t="shared" si="22"/>
        <v>250</v>
      </c>
      <c r="T65" s="25">
        <f t="shared" si="22"/>
        <v>250</v>
      </c>
      <c r="U65" s="142"/>
      <c r="V65" s="143"/>
      <c r="W65" s="143"/>
      <c r="X65" s="143"/>
      <c r="Y65" s="143"/>
      <c r="Z65" s="144"/>
      <c r="AA65" s="303"/>
    </row>
    <row r="66" spans="3:27" s="5" customFormat="1" ht="15.75" customHeight="1" thickBot="1" x14ac:dyDescent="0.25">
      <c r="C66" s="120" t="s">
        <v>38</v>
      </c>
      <c r="D66" s="121" t="s">
        <v>74</v>
      </c>
      <c r="E66" s="139" t="s">
        <v>103</v>
      </c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303"/>
    </row>
    <row r="67" spans="3:27" s="5" customFormat="1" ht="12.75" customHeight="1" x14ac:dyDescent="0.2">
      <c r="C67" s="176" t="s">
        <v>38</v>
      </c>
      <c r="D67" s="156" t="s">
        <v>74</v>
      </c>
      <c r="E67" s="266" t="s">
        <v>38</v>
      </c>
      <c r="F67" s="189" t="s">
        <v>116</v>
      </c>
      <c r="G67" s="169" t="s">
        <v>39</v>
      </c>
      <c r="H67" s="182" t="s">
        <v>40</v>
      </c>
      <c r="I67" s="172" t="s">
        <v>102</v>
      </c>
      <c r="J67" s="63" t="s">
        <v>21</v>
      </c>
      <c r="K67" s="122">
        <f t="shared" ref="K67:S67" si="23">K68</f>
        <v>164.2</v>
      </c>
      <c r="L67" s="123">
        <f t="shared" si="23"/>
        <v>164.2</v>
      </c>
      <c r="M67" s="123">
        <f t="shared" si="23"/>
        <v>150</v>
      </c>
      <c r="N67" s="127">
        <f t="shared" si="23"/>
        <v>0</v>
      </c>
      <c r="O67" s="122">
        <f t="shared" si="23"/>
        <v>181.2</v>
      </c>
      <c r="P67" s="123">
        <f t="shared" si="23"/>
        <v>181.2</v>
      </c>
      <c r="Q67" s="123">
        <f t="shared" si="23"/>
        <v>166.5</v>
      </c>
      <c r="R67" s="127">
        <f t="shared" si="23"/>
        <v>0</v>
      </c>
      <c r="S67" s="128">
        <f t="shared" si="23"/>
        <v>195</v>
      </c>
      <c r="T67" s="128">
        <f>T68</f>
        <v>197</v>
      </c>
      <c r="U67" s="312" t="s">
        <v>77</v>
      </c>
      <c r="V67" s="197" t="s">
        <v>78</v>
      </c>
      <c r="W67" s="197">
        <v>12</v>
      </c>
      <c r="X67" s="197">
        <v>12</v>
      </c>
      <c r="Y67" s="197">
        <v>12</v>
      </c>
      <c r="Z67" s="197">
        <v>12</v>
      </c>
      <c r="AA67" s="303"/>
    </row>
    <row r="68" spans="3:27" s="5" customFormat="1" ht="27" customHeight="1" thickBot="1" x14ac:dyDescent="0.25">
      <c r="C68" s="178"/>
      <c r="D68" s="210"/>
      <c r="E68" s="265"/>
      <c r="F68" s="179"/>
      <c r="G68" s="188"/>
      <c r="H68" s="186"/>
      <c r="I68" s="190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166.5</v>
      </c>
      <c r="R68" s="92">
        <v>0</v>
      </c>
      <c r="S68" s="12">
        <v>195</v>
      </c>
      <c r="T68" s="12">
        <v>197</v>
      </c>
      <c r="U68" s="376"/>
      <c r="V68" s="198"/>
      <c r="W68" s="198"/>
      <c r="X68" s="198"/>
      <c r="Y68" s="198"/>
      <c r="Z68" s="198"/>
      <c r="AA68" s="303"/>
    </row>
    <row r="69" spans="3:27" s="5" customFormat="1" ht="14.25" customHeight="1" thickBot="1" x14ac:dyDescent="0.25">
      <c r="C69" s="120" t="s">
        <v>38</v>
      </c>
      <c r="D69" s="24" t="s">
        <v>74</v>
      </c>
      <c r="E69" s="194" t="s">
        <v>18</v>
      </c>
      <c r="F69" s="195"/>
      <c r="G69" s="195"/>
      <c r="H69" s="195"/>
      <c r="I69" s="196"/>
      <c r="J69" s="24"/>
      <c r="K69" s="125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25">
        <f t="shared" ref="O69:T69" si="25">O67</f>
        <v>181.2</v>
      </c>
      <c r="P69" s="26">
        <f t="shared" si="25"/>
        <v>181.2</v>
      </c>
      <c r="Q69" s="26">
        <f t="shared" si="25"/>
        <v>166.5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142"/>
      <c r="V69" s="143"/>
      <c r="W69" s="143"/>
      <c r="X69" s="143"/>
      <c r="Y69" s="143"/>
      <c r="Z69" s="144"/>
      <c r="AA69" s="303"/>
    </row>
    <row r="70" spans="3:27" s="5" customFormat="1" ht="15.75" customHeight="1" thickBot="1" x14ac:dyDescent="0.25">
      <c r="C70" s="120" t="s">
        <v>38</v>
      </c>
      <c r="D70" s="121" t="s">
        <v>39</v>
      </c>
      <c r="E70" s="139" t="s">
        <v>76</v>
      </c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303"/>
    </row>
    <row r="71" spans="3:27" s="5" customFormat="1" ht="12.75" customHeight="1" x14ac:dyDescent="0.2">
      <c r="C71" s="176" t="s">
        <v>38</v>
      </c>
      <c r="D71" s="156" t="s">
        <v>39</v>
      </c>
      <c r="E71" s="266" t="s">
        <v>38</v>
      </c>
      <c r="F71" s="189" t="s">
        <v>136</v>
      </c>
      <c r="G71" s="169" t="s">
        <v>39</v>
      </c>
      <c r="H71" s="182" t="s">
        <v>40</v>
      </c>
      <c r="I71" s="172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478.8</v>
      </c>
      <c r="P71" s="39">
        <f t="shared" si="26"/>
        <v>478.8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312"/>
      <c r="V71" s="197"/>
      <c r="W71" s="197"/>
      <c r="X71" s="197"/>
      <c r="Y71" s="197"/>
      <c r="Z71" s="197"/>
      <c r="AA71" s="303"/>
    </row>
    <row r="72" spans="3:27" s="5" customFormat="1" ht="27" customHeight="1" x14ac:dyDescent="0.2">
      <c r="C72" s="300"/>
      <c r="D72" s="299"/>
      <c r="E72" s="298"/>
      <c r="F72" s="161"/>
      <c r="G72" s="171"/>
      <c r="H72" s="165"/>
      <c r="I72" s="163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478.8</v>
      </c>
      <c r="P72" s="90">
        <v>478.8</v>
      </c>
      <c r="Q72" s="90">
        <v>0</v>
      </c>
      <c r="R72" s="92">
        <v>0</v>
      </c>
      <c r="S72" s="12">
        <v>60</v>
      </c>
      <c r="T72" s="12">
        <v>60</v>
      </c>
      <c r="U72" s="311"/>
      <c r="V72" s="146"/>
      <c r="W72" s="146"/>
      <c r="X72" s="146"/>
      <c r="Y72" s="146"/>
      <c r="Z72" s="146"/>
      <c r="AA72" s="303"/>
    </row>
    <row r="73" spans="3:27" s="5" customFormat="1" ht="12.75" customHeight="1" x14ac:dyDescent="0.2">
      <c r="C73" s="262" t="s">
        <v>38</v>
      </c>
      <c r="D73" s="263" t="s">
        <v>39</v>
      </c>
      <c r="E73" s="264" t="s">
        <v>51</v>
      </c>
      <c r="F73" s="386" t="s">
        <v>137</v>
      </c>
      <c r="G73" s="219" t="s">
        <v>39</v>
      </c>
      <c r="H73" s="219" t="s">
        <v>40</v>
      </c>
      <c r="I73" s="221" t="s">
        <v>102</v>
      </c>
      <c r="J73" s="119" t="s">
        <v>21</v>
      </c>
      <c r="K73" s="122">
        <f t="shared" ref="K73:T75" si="27">K74</f>
        <v>1200.5</v>
      </c>
      <c r="L73" s="123">
        <f t="shared" si="27"/>
        <v>1200.5</v>
      </c>
      <c r="M73" s="123" t="str">
        <f t="shared" si="27"/>
        <v>0,0</v>
      </c>
      <c r="N73" s="127" t="str">
        <f t="shared" si="27"/>
        <v>0,0</v>
      </c>
      <c r="O73" s="122">
        <f t="shared" si="27"/>
        <v>882.5</v>
      </c>
      <c r="P73" s="123">
        <f t="shared" si="27"/>
        <v>882.5</v>
      </c>
      <c r="Q73" s="123" t="str">
        <f t="shared" si="27"/>
        <v>0,0</v>
      </c>
      <c r="R73" s="127" t="str">
        <f t="shared" si="27"/>
        <v>0,0</v>
      </c>
      <c r="S73" s="128">
        <f t="shared" si="27"/>
        <v>250</v>
      </c>
      <c r="T73" s="128">
        <f t="shared" si="27"/>
        <v>250</v>
      </c>
      <c r="U73" s="202" t="s">
        <v>99</v>
      </c>
      <c r="V73" s="145" t="s">
        <v>95</v>
      </c>
      <c r="W73" s="145">
        <v>1</v>
      </c>
      <c r="X73" s="145"/>
      <c r="Y73" s="145"/>
      <c r="Z73" s="145"/>
      <c r="AA73" s="303"/>
    </row>
    <row r="74" spans="3:27" s="5" customFormat="1" ht="30.75" customHeight="1" thickBot="1" x14ac:dyDescent="0.25">
      <c r="C74" s="178"/>
      <c r="D74" s="210"/>
      <c r="E74" s="265"/>
      <c r="F74" s="387"/>
      <c r="G74" s="220"/>
      <c r="H74" s="220"/>
      <c r="I74" s="222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882.5</v>
      </c>
      <c r="P74" s="93">
        <v>882.5</v>
      </c>
      <c r="Q74" s="94" t="s">
        <v>82</v>
      </c>
      <c r="R74" s="95" t="s">
        <v>82</v>
      </c>
      <c r="S74" s="117">
        <v>250</v>
      </c>
      <c r="T74" s="82">
        <v>250</v>
      </c>
      <c r="U74" s="203"/>
      <c r="V74" s="198"/>
      <c r="W74" s="198"/>
      <c r="X74" s="198"/>
      <c r="Y74" s="198"/>
      <c r="Z74" s="198"/>
      <c r="AA74" s="303"/>
    </row>
    <row r="75" spans="3:27" s="5" customFormat="1" ht="12.75" customHeight="1" x14ac:dyDescent="0.2">
      <c r="C75" s="262" t="s">
        <v>38</v>
      </c>
      <c r="D75" s="263" t="s">
        <v>39</v>
      </c>
      <c r="E75" s="264" t="s">
        <v>53</v>
      </c>
      <c r="F75" s="386" t="s">
        <v>118</v>
      </c>
      <c r="G75" s="219" t="s">
        <v>39</v>
      </c>
      <c r="H75" s="219" t="s">
        <v>40</v>
      </c>
      <c r="I75" s="221" t="s">
        <v>102</v>
      </c>
      <c r="J75" s="119" t="s">
        <v>21</v>
      </c>
      <c r="K75" s="122">
        <f t="shared" si="27"/>
        <v>280</v>
      </c>
      <c r="L75" s="123">
        <f t="shared" si="27"/>
        <v>280</v>
      </c>
      <c r="M75" s="123" t="str">
        <f t="shared" si="27"/>
        <v>0,0</v>
      </c>
      <c r="N75" s="127" t="str">
        <f t="shared" si="27"/>
        <v>0,0</v>
      </c>
      <c r="O75" s="122">
        <f t="shared" si="27"/>
        <v>0</v>
      </c>
      <c r="P75" s="123">
        <f t="shared" si="27"/>
        <v>0</v>
      </c>
      <c r="Q75" s="123" t="str">
        <f t="shared" si="27"/>
        <v>0,0</v>
      </c>
      <c r="R75" s="127" t="str">
        <f t="shared" si="27"/>
        <v>0,0</v>
      </c>
      <c r="S75" s="128">
        <f t="shared" si="27"/>
        <v>0</v>
      </c>
      <c r="T75" s="128">
        <f t="shared" si="27"/>
        <v>0</v>
      </c>
      <c r="U75" s="202"/>
      <c r="V75" s="145"/>
      <c r="W75" s="145"/>
      <c r="X75" s="145"/>
      <c r="Y75" s="145"/>
      <c r="Z75" s="145"/>
      <c r="AA75" s="303"/>
    </row>
    <row r="76" spans="3:27" s="5" customFormat="1" ht="30.75" customHeight="1" thickBot="1" x14ac:dyDescent="0.25">
      <c r="C76" s="178"/>
      <c r="D76" s="210"/>
      <c r="E76" s="265"/>
      <c r="F76" s="387"/>
      <c r="G76" s="220"/>
      <c r="H76" s="220"/>
      <c r="I76" s="222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17"/>
      <c r="T76" s="82"/>
      <c r="U76" s="203"/>
      <c r="V76" s="198"/>
      <c r="W76" s="198"/>
      <c r="X76" s="198"/>
      <c r="Y76" s="198"/>
      <c r="Z76" s="198"/>
      <c r="AA76" s="303"/>
    </row>
    <row r="77" spans="3:27" s="5" customFormat="1" ht="14.25" customHeight="1" thickBot="1" x14ac:dyDescent="0.25">
      <c r="C77" s="120" t="s">
        <v>38</v>
      </c>
      <c r="D77" s="24" t="s">
        <v>39</v>
      </c>
      <c r="E77" s="194" t="s">
        <v>18</v>
      </c>
      <c r="F77" s="195"/>
      <c r="G77" s="195"/>
      <c r="H77" s="195"/>
      <c r="I77" s="196"/>
      <c r="J77" s="24"/>
      <c r="K77" s="125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25">
        <f t="shared" ref="O77:T77" si="29">O71+O75+O73</f>
        <v>1361.3</v>
      </c>
      <c r="P77" s="26">
        <f t="shared" si="29"/>
        <v>1361.3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142"/>
      <c r="V77" s="143"/>
      <c r="W77" s="143"/>
      <c r="X77" s="143"/>
      <c r="Y77" s="143"/>
      <c r="Z77" s="144"/>
      <c r="AA77" s="303"/>
    </row>
    <row r="78" spans="3:27" s="5" customFormat="1" ht="15" customHeight="1" thickBot="1" x14ac:dyDescent="0.25">
      <c r="C78" s="31" t="s">
        <v>38</v>
      </c>
      <c r="D78" s="286" t="s">
        <v>19</v>
      </c>
      <c r="E78" s="287"/>
      <c r="F78" s="287"/>
      <c r="G78" s="287"/>
      <c r="H78" s="287"/>
      <c r="I78" s="28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16423.900000000001</v>
      </c>
      <c r="P78" s="69">
        <f t="shared" si="30"/>
        <v>9894.8000000000011</v>
      </c>
      <c r="Q78" s="69">
        <f t="shared" si="30"/>
        <v>166.5</v>
      </c>
      <c r="R78" s="62">
        <f t="shared" si="30"/>
        <v>6529.0999999999995</v>
      </c>
      <c r="S78" s="52">
        <f t="shared" si="30"/>
        <v>7596</v>
      </c>
      <c r="T78" s="52">
        <f t="shared" si="30"/>
        <v>8598</v>
      </c>
      <c r="U78" s="204"/>
      <c r="V78" s="205"/>
      <c r="W78" s="205"/>
      <c r="X78" s="205"/>
      <c r="Y78" s="205"/>
      <c r="Z78" s="206"/>
      <c r="AA78" s="303"/>
    </row>
    <row r="79" spans="3:27" ht="12.75" hidden="1" customHeight="1" thickBot="1" x14ac:dyDescent="0.25">
      <c r="C79" s="15" t="s">
        <v>39</v>
      </c>
      <c r="D79" s="388" t="s">
        <v>20</v>
      </c>
      <c r="E79" s="389"/>
      <c r="F79" s="389"/>
      <c r="G79" s="389"/>
      <c r="H79" s="389"/>
      <c r="I79" s="390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16423.900000000001</v>
      </c>
      <c r="P79" s="16">
        <f t="shared" si="31"/>
        <v>9894.8000000000011</v>
      </c>
      <c r="Q79" s="16">
        <f t="shared" si="31"/>
        <v>166.5</v>
      </c>
      <c r="R79" s="16">
        <f t="shared" si="31"/>
        <v>6529.0999999999995</v>
      </c>
      <c r="S79" s="16">
        <f t="shared" si="31"/>
        <v>7596</v>
      </c>
      <c r="T79" s="16">
        <f t="shared" si="31"/>
        <v>8598</v>
      </c>
      <c r="U79" s="199"/>
      <c r="V79" s="200"/>
      <c r="W79" s="200"/>
      <c r="X79" s="200"/>
      <c r="Y79" s="200"/>
      <c r="Z79" s="201"/>
      <c r="AA79" s="303"/>
    </row>
    <row r="80" spans="3:27" s="8" customFormat="1" ht="17.25" customHeight="1" thickBot="1" x14ac:dyDescent="0.25">
      <c r="C80" s="21" t="s">
        <v>51</v>
      </c>
      <c r="D80" s="191" t="s">
        <v>85</v>
      </c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3"/>
      <c r="AA80" s="303"/>
    </row>
    <row r="81" spans="3:27" s="8" customFormat="1" ht="17.25" customHeight="1" thickBot="1" x14ac:dyDescent="0.25">
      <c r="C81" s="120" t="s">
        <v>51</v>
      </c>
      <c r="D81" s="121" t="s">
        <v>38</v>
      </c>
      <c r="E81" s="139" t="s">
        <v>86</v>
      </c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371"/>
      <c r="W81" s="140"/>
      <c r="X81" s="371"/>
      <c r="Y81" s="371"/>
      <c r="Z81" s="141"/>
      <c r="AA81" s="303"/>
    </row>
    <row r="82" spans="3:27" s="8" customFormat="1" ht="17.25" customHeight="1" x14ac:dyDescent="0.2">
      <c r="C82" s="176" t="s">
        <v>51</v>
      </c>
      <c r="D82" s="156" t="s">
        <v>38</v>
      </c>
      <c r="E82" s="207" t="s">
        <v>38</v>
      </c>
      <c r="F82" s="166" t="s">
        <v>119</v>
      </c>
      <c r="G82" s="169" t="s">
        <v>39</v>
      </c>
      <c r="H82" s="182" t="s">
        <v>40</v>
      </c>
      <c r="I82" s="180" t="s">
        <v>101</v>
      </c>
      <c r="J82" s="384" t="s">
        <v>21</v>
      </c>
      <c r="K82" s="381">
        <f>K84+K85+K88+K89+K90</f>
        <v>111.2</v>
      </c>
      <c r="L82" s="211">
        <f t="shared" ref="L82:N82" si="32">L84+L85+L88+L89+L90</f>
        <v>0</v>
      </c>
      <c r="M82" s="211">
        <f t="shared" si="32"/>
        <v>0</v>
      </c>
      <c r="N82" s="223">
        <f t="shared" si="32"/>
        <v>111.2</v>
      </c>
      <c r="O82" s="225">
        <f t="shared" ref="O82:T82" si="33">O84+O85+O88+O89+O90+O86+O87</f>
        <v>111.2</v>
      </c>
      <c r="P82" s="211">
        <f t="shared" si="33"/>
        <v>0</v>
      </c>
      <c r="Q82" s="211">
        <f t="shared" si="33"/>
        <v>0</v>
      </c>
      <c r="R82" s="374">
        <f t="shared" si="33"/>
        <v>111.2</v>
      </c>
      <c r="S82" s="213">
        <f t="shared" si="33"/>
        <v>86.2</v>
      </c>
      <c r="T82" s="213">
        <f t="shared" si="33"/>
        <v>61.2</v>
      </c>
      <c r="U82" s="369"/>
      <c r="V82" s="197"/>
      <c r="W82" s="372"/>
      <c r="X82" s="197"/>
      <c r="Y82" s="197"/>
      <c r="Z82" s="304"/>
      <c r="AA82" s="303"/>
    </row>
    <row r="83" spans="3:27" s="8" customFormat="1" ht="11.25" customHeight="1" x14ac:dyDescent="0.2">
      <c r="C83" s="177"/>
      <c r="D83" s="157"/>
      <c r="E83" s="208"/>
      <c r="F83" s="168"/>
      <c r="G83" s="170"/>
      <c r="H83" s="183"/>
      <c r="I83" s="181"/>
      <c r="J83" s="385"/>
      <c r="K83" s="382"/>
      <c r="L83" s="212"/>
      <c r="M83" s="212"/>
      <c r="N83" s="224"/>
      <c r="O83" s="226"/>
      <c r="P83" s="212"/>
      <c r="Q83" s="212"/>
      <c r="R83" s="375"/>
      <c r="S83" s="214"/>
      <c r="T83" s="214"/>
      <c r="U83" s="370"/>
      <c r="V83" s="146"/>
      <c r="W83" s="373"/>
      <c r="X83" s="146"/>
      <c r="Y83" s="146"/>
      <c r="Z83" s="305"/>
      <c r="AA83" s="303"/>
    </row>
    <row r="84" spans="3:27" s="8" customFormat="1" ht="27.75" customHeight="1" x14ac:dyDescent="0.2">
      <c r="C84" s="177"/>
      <c r="D84" s="157"/>
      <c r="E84" s="208"/>
      <c r="F84" s="114" t="s">
        <v>87</v>
      </c>
      <c r="G84" s="170"/>
      <c r="H84" s="183"/>
      <c r="I84" s="181"/>
      <c r="J84" s="67" t="s">
        <v>42</v>
      </c>
      <c r="K84" s="132">
        <v>30</v>
      </c>
      <c r="L84" s="137">
        <v>0</v>
      </c>
      <c r="M84" s="137">
        <v>0</v>
      </c>
      <c r="N84" s="133">
        <v>30</v>
      </c>
      <c r="O84" s="80">
        <v>40</v>
      </c>
      <c r="P84" s="137">
        <v>0</v>
      </c>
      <c r="Q84" s="137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03"/>
    </row>
    <row r="85" spans="3:27" s="8" customFormat="1" ht="27.75" customHeight="1" x14ac:dyDescent="0.2">
      <c r="C85" s="177"/>
      <c r="D85" s="157"/>
      <c r="E85" s="208"/>
      <c r="F85" s="113" t="s">
        <v>89</v>
      </c>
      <c r="G85" s="170"/>
      <c r="H85" s="183"/>
      <c r="I85" s="181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24" t="s">
        <v>41</v>
      </c>
      <c r="W85" s="124">
        <v>2</v>
      </c>
      <c r="X85" s="124">
        <v>1</v>
      </c>
      <c r="Y85" s="124">
        <v>3</v>
      </c>
      <c r="Z85" s="86">
        <v>4</v>
      </c>
      <c r="AA85" s="303"/>
    </row>
    <row r="86" spans="3:27" s="8" customFormat="1" ht="60" x14ac:dyDescent="0.2">
      <c r="C86" s="177"/>
      <c r="D86" s="157"/>
      <c r="E86" s="208"/>
      <c r="F86" s="113" t="s">
        <v>132</v>
      </c>
      <c r="G86" s="170"/>
      <c r="H86" s="183"/>
      <c r="I86" s="181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24" t="s">
        <v>41</v>
      </c>
      <c r="W86" s="124"/>
      <c r="X86" s="124">
        <v>1</v>
      </c>
      <c r="Y86" s="124"/>
      <c r="Z86" s="86"/>
      <c r="AA86" s="303"/>
    </row>
    <row r="87" spans="3:27" s="8" customFormat="1" ht="27.75" customHeight="1" x14ac:dyDescent="0.2">
      <c r="C87" s="177"/>
      <c r="D87" s="157"/>
      <c r="E87" s="208"/>
      <c r="F87" s="113" t="s">
        <v>133</v>
      </c>
      <c r="G87" s="170"/>
      <c r="H87" s="183"/>
      <c r="I87" s="181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134</v>
      </c>
      <c r="V87" s="124" t="s">
        <v>41</v>
      </c>
      <c r="W87" s="124"/>
      <c r="X87" s="124">
        <v>1</v>
      </c>
      <c r="Y87" s="124"/>
      <c r="Z87" s="86"/>
      <c r="AA87" s="303"/>
    </row>
    <row r="88" spans="3:27" s="8" customFormat="1" ht="75" customHeight="1" x14ac:dyDescent="0.2">
      <c r="C88" s="177"/>
      <c r="D88" s="157"/>
      <c r="E88" s="208"/>
      <c r="F88" s="108" t="s">
        <v>108</v>
      </c>
      <c r="G88" s="170"/>
      <c r="H88" s="183"/>
      <c r="I88" s="181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03"/>
    </row>
    <row r="89" spans="3:27" s="8" customFormat="1" ht="19.5" customHeight="1" x14ac:dyDescent="0.2">
      <c r="C89" s="177"/>
      <c r="D89" s="157"/>
      <c r="E89" s="208"/>
      <c r="F89" s="160" t="s">
        <v>100</v>
      </c>
      <c r="G89" s="187" t="s">
        <v>39</v>
      </c>
      <c r="H89" s="164" t="s">
        <v>40</v>
      </c>
      <c r="I89" s="184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217" t="s">
        <v>90</v>
      </c>
      <c r="V89" s="215" t="s">
        <v>41</v>
      </c>
      <c r="W89" s="215">
        <v>2</v>
      </c>
      <c r="X89" s="215">
        <v>2</v>
      </c>
      <c r="Y89" s="215">
        <v>2</v>
      </c>
      <c r="Z89" s="215">
        <v>2</v>
      </c>
      <c r="AA89" s="303"/>
    </row>
    <row r="90" spans="3:27" s="8" customFormat="1" ht="16.5" customHeight="1" thickBot="1" x14ac:dyDescent="0.25">
      <c r="C90" s="178"/>
      <c r="D90" s="210"/>
      <c r="E90" s="209"/>
      <c r="F90" s="179"/>
      <c r="G90" s="188"/>
      <c r="H90" s="186"/>
      <c r="I90" s="185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218"/>
      <c r="V90" s="216"/>
      <c r="W90" s="216"/>
      <c r="X90" s="216"/>
      <c r="Y90" s="216"/>
      <c r="Z90" s="216"/>
      <c r="AA90" s="303"/>
    </row>
    <row r="91" spans="3:27" s="8" customFormat="1" ht="17.25" customHeight="1" thickBot="1" x14ac:dyDescent="0.25">
      <c r="C91" s="31" t="s">
        <v>51</v>
      </c>
      <c r="D91" s="24" t="s">
        <v>38</v>
      </c>
      <c r="E91" s="194" t="s">
        <v>18</v>
      </c>
      <c r="F91" s="368"/>
      <c r="G91" s="195"/>
      <c r="H91" s="195"/>
      <c r="I91" s="196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142"/>
      <c r="V91" s="143"/>
      <c r="W91" s="143"/>
      <c r="X91" s="143"/>
      <c r="Y91" s="143"/>
      <c r="Z91" s="144"/>
      <c r="AA91" s="303"/>
    </row>
    <row r="92" spans="3:27" s="8" customFormat="1" ht="17.25" customHeight="1" thickBot="1" x14ac:dyDescent="0.25">
      <c r="C92" s="31" t="s">
        <v>51</v>
      </c>
      <c r="D92" s="286" t="s">
        <v>19</v>
      </c>
      <c r="E92" s="287"/>
      <c r="F92" s="287"/>
      <c r="G92" s="287"/>
      <c r="H92" s="287"/>
      <c r="I92" s="28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204"/>
      <c r="V92" s="205"/>
      <c r="W92" s="205"/>
      <c r="X92" s="205"/>
      <c r="Y92" s="205"/>
      <c r="Z92" s="206"/>
      <c r="AA92" s="303"/>
    </row>
    <row r="93" spans="3:27" s="8" customFormat="1" ht="17.25" customHeight="1" thickBot="1" x14ac:dyDescent="0.25">
      <c r="C93" s="15" t="s">
        <v>39</v>
      </c>
      <c r="D93" s="289" t="s">
        <v>20</v>
      </c>
      <c r="E93" s="290"/>
      <c r="F93" s="290"/>
      <c r="G93" s="290"/>
      <c r="H93" s="290"/>
      <c r="I93" s="291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16535.100000000002</v>
      </c>
      <c r="P93" s="17">
        <f t="shared" ref="P93:R93" si="39">P79+P92</f>
        <v>9894.8000000000011</v>
      </c>
      <c r="Q93" s="17">
        <f t="shared" si="39"/>
        <v>166.5</v>
      </c>
      <c r="R93" s="18">
        <f t="shared" si="39"/>
        <v>6640.2999999999993</v>
      </c>
      <c r="S93" s="16">
        <f>S79+S92</f>
        <v>7682.2</v>
      </c>
      <c r="T93" s="16">
        <f>T79+T92</f>
        <v>8659.2000000000007</v>
      </c>
      <c r="U93" s="199"/>
      <c r="V93" s="200"/>
      <c r="W93" s="200"/>
      <c r="X93" s="200"/>
      <c r="Y93" s="200"/>
      <c r="Z93" s="201"/>
      <c r="AA93" s="303"/>
    </row>
    <row r="94" spans="3:27" s="8" customFormat="1" ht="17.25" customHeight="1" x14ac:dyDescent="0.2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03"/>
    </row>
    <row r="95" spans="3:27" ht="15.75" customHeight="1" x14ac:dyDescent="0.25">
      <c r="C95" s="272" t="s">
        <v>36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U95" s="112"/>
      <c r="V95" s="112"/>
      <c r="W95" s="112"/>
      <c r="X95" s="112"/>
      <c r="Y95" s="112"/>
      <c r="Z95" s="112"/>
      <c r="AA95" s="112"/>
    </row>
    <row r="96" spans="3:27" ht="7.5" customHeight="1" x14ac:dyDescent="0.25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25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72" t="s">
        <v>13</v>
      </c>
      <c r="N97" s="272"/>
      <c r="O97" s="272"/>
      <c r="U97" s="112"/>
      <c r="V97" s="112"/>
      <c r="W97" s="112"/>
      <c r="X97" s="112"/>
      <c r="Y97" s="112"/>
      <c r="Z97" s="112"/>
      <c r="AA97" s="112"/>
    </row>
    <row r="98" spans="3:27" ht="12" thickBot="1" x14ac:dyDescent="0.25"/>
    <row r="99" spans="3:27" ht="11.25" customHeight="1" x14ac:dyDescent="0.2">
      <c r="D99" s="273" t="s">
        <v>22</v>
      </c>
      <c r="E99" s="274"/>
      <c r="F99" s="274"/>
      <c r="G99" s="275"/>
      <c r="H99" s="244" t="s">
        <v>126</v>
      </c>
      <c r="I99" s="245"/>
      <c r="J99" s="244" t="s">
        <v>122</v>
      </c>
      <c r="K99" s="245"/>
      <c r="L99" s="244" t="s">
        <v>107</v>
      </c>
      <c r="M99" s="245"/>
      <c r="N99" s="244" t="s">
        <v>127</v>
      </c>
      <c r="O99" s="269"/>
    </row>
    <row r="100" spans="3:27" ht="11.25" customHeight="1" x14ac:dyDescent="0.2">
      <c r="D100" s="276"/>
      <c r="E100" s="277"/>
      <c r="F100" s="277"/>
      <c r="G100" s="278"/>
      <c r="H100" s="246"/>
      <c r="I100" s="247"/>
      <c r="J100" s="246"/>
      <c r="K100" s="247"/>
      <c r="L100" s="246"/>
      <c r="M100" s="247"/>
      <c r="N100" s="246"/>
      <c r="O100" s="270"/>
    </row>
    <row r="101" spans="3:27" ht="11.25" customHeight="1" x14ac:dyDescent="0.2">
      <c r="D101" s="276"/>
      <c r="E101" s="277"/>
      <c r="F101" s="277"/>
      <c r="G101" s="278"/>
      <c r="H101" s="246"/>
      <c r="I101" s="247"/>
      <c r="J101" s="246"/>
      <c r="K101" s="247"/>
      <c r="L101" s="246"/>
      <c r="M101" s="247"/>
      <c r="N101" s="246"/>
      <c r="O101" s="270"/>
    </row>
    <row r="102" spans="3:27" ht="14.25" customHeight="1" x14ac:dyDescent="0.2">
      <c r="D102" s="279"/>
      <c r="E102" s="280"/>
      <c r="F102" s="280"/>
      <c r="G102" s="281"/>
      <c r="H102" s="248"/>
      <c r="I102" s="249"/>
      <c r="J102" s="248"/>
      <c r="K102" s="249"/>
      <c r="L102" s="248"/>
      <c r="M102" s="249"/>
      <c r="N102" s="248"/>
      <c r="O102" s="271"/>
    </row>
    <row r="103" spans="3:27" ht="11.25" customHeight="1" x14ac:dyDescent="0.2">
      <c r="D103" s="258" t="s">
        <v>23</v>
      </c>
      <c r="E103" s="259"/>
      <c r="F103" s="259"/>
      <c r="G103" s="260"/>
      <c r="H103" s="239">
        <f>H104+H106</f>
        <v>13190.3</v>
      </c>
      <c r="I103" s="240"/>
      <c r="J103" s="239">
        <f>J104+J106</f>
        <v>16535.099999999999</v>
      </c>
      <c r="K103" s="240"/>
      <c r="L103" s="239">
        <f>L104+L106</f>
        <v>7682.2</v>
      </c>
      <c r="M103" s="240"/>
      <c r="N103" s="239">
        <f>N104+N106</f>
        <v>8659.2000000000007</v>
      </c>
      <c r="O103" s="383"/>
    </row>
    <row r="104" spans="3:27" ht="15.75" customHeight="1" x14ac:dyDescent="0.2">
      <c r="D104" s="241" t="s">
        <v>24</v>
      </c>
      <c r="E104" s="242"/>
      <c r="F104" s="242"/>
      <c r="G104" s="243"/>
      <c r="H104" s="230">
        <f>L93</f>
        <v>6494.3</v>
      </c>
      <c r="I104" s="231"/>
      <c r="J104" s="230">
        <f>P93</f>
        <v>9894.8000000000011</v>
      </c>
      <c r="K104" s="231"/>
      <c r="L104" s="230">
        <v>3000</v>
      </c>
      <c r="M104" s="231"/>
      <c r="N104" s="230">
        <f>3371.3</f>
        <v>3371.3</v>
      </c>
      <c r="O104" s="282"/>
    </row>
    <row r="105" spans="3:27" ht="15.75" customHeight="1" x14ac:dyDescent="0.2">
      <c r="D105" s="227" t="s">
        <v>25</v>
      </c>
      <c r="E105" s="228"/>
      <c r="F105" s="228"/>
      <c r="G105" s="229"/>
      <c r="H105" s="230">
        <f>M93</f>
        <v>150</v>
      </c>
      <c r="I105" s="231"/>
      <c r="J105" s="230">
        <f>Q93</f>
        <v>166.5</v>
      </c>
      <c r="K105" s="231"/>
      <c r="L105" s="230">
        <v>185</v>
      </c>
      <c r="M105" s="231"/>
      <c r="N105" s="230">
        <v>196.5</v>
      </c>
      <c r="O105" s="282"/>
    </row>
    <row r="106" spans="3:27" ht="15.75" customHeight="1" x14ac:dyDescent="0.2">
      <c r="D106" s="241" t="s">
        <v>26</v>
      </c>
      <c r="E106" s="242"/>
      <c r="F106" s="242"/>
      <c r="G106" s="243"/>
      <c r="H106" s="230">
        <f>N93</f>
        <v>6696</v>
      </c>
      <c r="I106" s="231"/>
      <c r="J106" s="230">
        <f>R93</f>
        <v>6640.2999999999993</v>
      </c>
      <c r="K106" s="231"/>
      <c r="L106" s="230">
        <f>S93-L104</f>
        <v>4682.2</v>
      </c>
      <c r="M106" s="231"/>
      <c r="N106" s="230">
        <f>T93-N104</f>
        <v>5287.9000000000005</v>
      </c>
      <c r="O106" s="282"/>
    </row>
    <row r="107" spans="3:27" ht="15.75" customHeight="1" x14ac:dyDescent="0.2">
      <c r="D107" s="258" t="s">
        <v>27</v>
      </c>
      <c r="E107" s="259"/>
      <c r="F107" s="259"/>
      <c r="G107" s="260"/>
      <c r="H107" s="239">
        <f>H108+H112+H113+H114</f>
        <v>13190.300000000001</v>
      </c>
      <c r="I107" s="240"/>
      <c r="J107" s="239">
        <f>J108+J112+J113+J114</f>
        <v>16535.099999999999</v>
      </c>
      <c r="K107" s="240"/>
      <c r="L107" s="239">
        <f>L108+L112+L113+L114</f>
        <v>7682.2</v>
      </c>
      <c r="M107" s="240"/>
      <c r="N107" s="239">
        <f>N108+N112+N113+N114</f>
        <v>8659.2000000000007</v>
      </c>
      <c r="O107" s="383"/>
    </row>
    <row r="108" spans="3:27" ht="15.75" customHeight="1" x14ac:dyDescent="0.2">
      <c r="D108" s="232" t="s">
        <v>28</v>
      </c>
      <c r="E108" s="233"/>
      <c r="F108" s="233"/>
      <c r="G108" s="234"/>
      <c r="H108" s="235">
        <f>H109</f>
        <v>13189.300000000001</v>
      </c>
      <c r="I108" s="236"/>
      <c r="J108" s="235">
        <f>J109</f>
        <v>16534.099999999999</v>
      </c>
      <c r="K108" s="236"/>
      <c r="L108" s="235">
        <f>L109</f>
        <v>7681.2</v>
      </c>
      <c r="M108" s="236"/>
      <c r="N108" s="235">
        <f>N109</f>
        <v>8658.2000000000007</v>
      </c>
      <c r="O108" s="378"/>
    </row>
    <row r="109" spans="3:27" ht="15.75" customHeight="1" x14ac:dyDescent="0.2">
      <c r="D109" s="241" t="s">
        <v>29</v>
      </c>
      <c r="E109" s="242"/>
      <c r="F109" s="242"/>
      <c r="G109" s="243"/>
      <c r="H109" s="256">
        <f>H110+H111</f>
        <v>13189.300000000001</v>
      </c>
      <c r="I109" s="257"/>
      <c r="J109" s="256">
        <f>J110+J111</f>
        <v>16534.099999999999</v>
      </c>
      <c r="K109" s="257"/>
      <c r="L109" s="256">
        <f>L110+L111</f>
        <v>7681.2</v>
      </c>
      <c r="M109" s="257"/>
      <c r="N109" s="256">
        <f>N110+N111</f>
        <v>8658.2000000000007</v>
      </c>
      <c r="O109" s="380"/>
    </row>
    <row r="110" spans="3:27" ht="24" customHeight="1" x14ac:dyDescent="0.2">
      <c r="D110" s="227" t="s">
        <v>91</v>
      </c>
      <c r="E110" s="228"/>
      <c r="F110" s="228"/>
      <c r="G110" s="229"/>
      <c r="H110" s="254">
        <f>K17+K19+K21+K23+K25++K76+K27+K31+K37+K46+K48+K50+K52+K64++K68+K72+K84+K39+K74+K29+K85+K88+K89+K33</f>
        <v>11430.2</v>
      </c>
      <c r="I110" s="255"/>
      <c r="J110" s="254">
        <f>O15+O31+O37+O46+O64+O68+O72+O76+O84+O39+O85+O88+O89+O74+O29+O87+O86+O33</f>
        <v>14174.9</v>
      </c>
      <c r="K110" s="255"/>
      <c r="L110" s="254">
        <f>S17+S19+S21+S23+S25+S27+S31+S37+S46+S48+S50+S68+S72+S85+S64+S76+S39+S84++S89+S52+S74+S29+S33</f>
        <v>6181.2</v>
      </c>
      <c r="M110" s="255"/>
      <c r="N110" s="254">
        <f>T17+T19+T21+T23+T25+T27+T31+T37+T46+T48+T50+T68+T72+T85+T64+T76+T39+T84+T52+T89+T74+T29+T33</f>
        <v>7158.2</v>
      </c>
      <c r="O110" s="379"/>
    </row>
    <row r="111" spans="3:27" ht="26.25" customHeight="1" x14ac:dyDescent="0.2">
      <c r="D111" s="227" t="s">
        <v>92</v>
      </c>
      <c r="E111" s="228"/>
      <c r="F111" s="228"/>
      <c r="G111" s="229"/>
      <c r="H111" s="254">
        <f>K60+K54+K56+K58</f>
        <v>1759.1</v>
      </c>
      <c r="I111" s="255"/>
      <c r="J111" s="254">
        <f>O60+O58+O56+O54</f>
        <v>2359.1999999999998</v>
      </c>
      <c r="K111" s="255"/>
      <c r="L111" s="254">
        <f>S60+S58+S56+S54</f>
        <v>1500</v>
      </c>
      <c r="M111" s="255"/>
      <c r="N111" s="254">
        <f>T60+T58+T56+T54</f>
        <v>1500</v>
      </c>
      <c r="O111" s="379"/>
    </row>
    <row r="112" spans="3:27" ht="12.75" customHeight="1" x14ac:dyDescent="0.2">
      <c r="D112" s="232" t="s">
        <v>30</v>
      </c>
      <c r="E112" s="233"/>
      <c r="F112" s="233"/>
      <c r="G112" s="234"/>
      <c r="H112" s="235">
        <f>K90</f>
        <v>1</v>
      </c>
      <c r="I112" s="236"/>
      <c r="J112" s="235">
        <f>O90</f>
        <v>1</v>
      </c>
      <c r="K112" s="236"/>
      <c r="L112" s="235">
        <f>S90</f>
        <v>1</v>
      </c>
      <c r="M112" s="236"/>
      <c r="N112" s="235">
        <f>T90</f>
        <v>1</v>
      </c>
      <c r="O112" s="378"/>
    </row>
    <row r="113" spans="4:15" ht="12.75" customHeight="1" x14ac:dyDescent="0.2">
      <c r="D113" s="232" t="s">
        <v>31</v>
      </c>
      <c r="E113" s="233"/>
      <c r="F113" s="233"/>
      <c r="G113" s="234"/>
      <c r="H113" s="235">
        <v>0</v>
      </c>
      <c r="I113" s="236"/>
      <c r="J113" s="235">
        <v>0</v>
      </c>
      <c r="K113" s="236"/>
      <c r="L113" s="235">
        <v>0</v>
      </c>
      <c r="M113" s="236"/>
      <c r="N113" s="235">
        <v>0</v>
      </c>
      <c r="O113" s="378"/>
    </row>
    <row r="114" spans="4:15" ht="13.5" customHeight="1" thickBot="1" x14ac:dyDescent="0.25">
      <c r="D114" s="251" t="s">
        <v>32</v>
      </c>
      <c r="E114" s="252"/>
      <c r="F114" s="252"/>
      <c r="G114" s="253"/>
      <c r="H114" s="237">
        <v>0</v>
      </c>
      <c r="I114" s="238"/>
      <c r="J114" s="237">
        <v>0</v>
      </c>
      <c r="K114" s="238"/>
      <c r="L114" s="237">
        <v>0</v>
      </c>
      <c r="M114" s="238"/>
      <c r="N114" s="237">
        <v>0</v>
      </c>
      <c r="O114" s="377"/>
    </row>
    <row r="116" spans="4:15" ht="1.5" customHeight="1" x14ac:dyDescent="0.2"/>
    <row r="117" spans="4:15" ht="12.75" x14ac:dyDescent="0.2">
      <c r="D117" s="261" t="s">
        <v>33</v>
      </c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</row>
    <row r="118" spans="4:15" ht="33.75" customHeight="1" x14ac:dyDescent="0.2">
      <c r="D118" s="250" t="s">
        <v>34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</row>
    <row r="119" spans="4:15" ht="31.5" customHeight="1" x14ac:dyDescent="0.2">
      <c r="D119" s="250" t="s">
        <v>35</v>
      </c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</row>
  </sheetData>
  <sheetProtection selectLockedCells="1" selectUnlockedCells="1"/>
  <mergeCells count="433"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2022-12-29T07:41:43Z</cp:lastPrinted>
  <dcterms:created xsi:type="dcterms:W3CDTF">2012-09-04T10:49:59Z</dcterms:created>
  <dcterms:modified xsi:type="dcterms:W3CDTF">2022-12-29T07:59:01Z</dcterms:modified>
</cp:coreProperties>
</file>