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krukoniene\Desktop\Laimai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tūkst.Eur'!$B$1:$Z$219</definedName>
  </definedNames>
  <calcPr calcId="152511"/>
</workbook>
</file>

<file path=xl/calcChain.xml><?xml version="1.0" encoding="utf-8"?>
<calcChain xmlns="http://schemas.openxmlformats.org/spreadsheetml/2006/main">
  <c r="K212" i="2" l="1"/>
  <c r="K211" i="2"/>
  <c r="I212" i="2"/>
  <c r="G212" i="2"/>
  <c r="T163" i="2"/>
  <c r="S163" i="2"/>
  <c r="R163" i="2"/>
  <c r="Q163" i="2"/>
  <c r="P163" i="2"/>
  <c r="O163" i="2"/>
  <c r="N163" i="2"/>
  <c r="M163" i="2"/>
  <c r="L163" i="2"/>
  <c r="K163" i="2"/>
  <c r="T151" i="2"/>
  <c r="S151" i="2"/>
  <c r="M212" i="2" l="1"/>
  <c r="T113" i="2"/>
  <c r="S113" i="2"/>
  <c r="R113" i="2"/>
  <c r="Q113" i="2"/>
  <c r="P113" i="2"/>
  <c r="O113" i="2"/>
  <c r="N113" i="2"/>
  <c r="M113" i="2"/>
  <c r="L113" i="2"/>
  <c r="K113" i="2"/>
  <c r="M211" i="2"/>
  <c r="I211" i="2"/>
  <c r="G211" i="2"/>
  <c r="T90" i="2"/>
  <c r="S90" i="2"/>
  <c r="R90" i="2"/>
  <c r="Q90" i="2"/>
  <c r="P90" i="2"/>
  <c r="O90" i="2"/>
  <c r="N90" i="2"/>
  <c r="M90" i="2"/>
  <c r="L90" i="2"/>
  <c r="K90" i="2"/>
  <c r="T91" i="2"/>
  <c r="S91" i="2"/>
  <c r="R91" i="2"/>
  <c r="Q91" i="2"/>
  <c r="P91" i="2"/>
  <c r="O91" i="2"/>
  <c r="N91" i="2"/>
  <c r="M91" i="2"/>
  <c r="L91" i="2"/>
  <c r="K91" i="2"/>
  <c r="W15" i="2" l="1"/>
  <c r="G213" i="2"/>
  <c r="N158" i="2"/>
  <c r="M158" i="2"/>
  <c r="L158" i="2"/>
  <c r="K158" i="2"/>
  <c r="N151" i="2"/>
  <c r="M151" i="2"/>
  <c r="L151" i="2"/>
  <c r="K151" i="2"/>
  <c r="N140" i="2"/>
  <c r="M140" i="2"/>
  <c r="L140" i="2"/>
  <c r="K140" i="2"/>
  <c r="N133" i="2"/>
  <c r="M133" i="2"/>
  <c r="L133" i="2"/>
  <c r="K133" i="2"/>
  <c r="N125" i="2"/>
  <c r="N136" i="2" s="1"/>
  <c r="M125" i="2"/>
  <c r="M136" i="2" s="1"/>
  <c r="L125" i="2"/>
  <c r="L136" i="2" s="1"/>
  <c r="K125" i="2"/>
  <c r="K136" i="2" s="1"/>
  <c r="N119" i="2"/>
  <c r="M119" i="2"/>
  <c r="L119" i="2"/>
  <c r="K119" i="2"/>
  <c r="N115" i="2"/>
  <c r="N117" i="2" s="1"/>
  <c r="M115" i="2"/>
  <c r="M117" i="2" s="1"/>
  <c r="L115" i="2"/>
  <c r="L117" i="2" s="1"/>
  <c r="K115" i="2"/>
  <c r="K117" i="2" s="1"/>
  <c r="N101" i="2"/>
  <c r="M101" i="2"/>
  <c r="L101" i="2"/>
  <c r="K101" i="2"/>
  <c r="N96" i="2"/>
  <c r="M96" i="2"/>
  <c r="L96" i="2"/>
  <c r="K96" i="2"/>
  <c r="N92" i="2"/>
  <c r="M92" i="2"/>
  <c r="L92" i="2"/>
  <c r="K92" i="2"/>
  <c r="L89" i="2"/>
  <c r="K89" i="2"/>
  <c r="N89" i="2"/>
  <c r="M89" i="2"/>
  <c r="N84" i="2"/>
  <c r="M84" i="2"/>
  <c r="L84" i="2"/>
  <c r="K84" i="2"/>
  <c r="N78" i="2"/>
  <c r="M78" i="2"/>
  <c r="L78" i="2"/>
  <c r="K78" i="2"/>
  <c r="N72" i="2"/>
  <c r="M72" i="2"/>
  <c r="L72" i="2"/>
  <c r="K72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s="1"/>
  <c r="K99" i="2" l="1"/>
  <c r="L15" i="2"/>
  <c r="L99" i="2" s="1"/>
  <c r="M99" i="2"/>
  <c r="N99" i="2"/>
  <c r="P43" i="2"/>
  <c r="R43" i="2"/>
  <c r="R46" i="2"/>
  <c r="O59" i="2" l="1"/>
  <c r="R41" i="2"/>
  <c r="Q41" i="2"/>
  <c r="P41" i="2"/>
  <c r="O41" i="2"/>
  <c r="O84" i="2"/>
  <c r="R84" i="2"/>
  <c r="Q84" i="2"/>
  <c r="P84" i="2"/>
  <c r="T133" i="2" l="1"/>
  <c r="S133" i="2"/>
  <c r="R133" i="2"/>
  <c r="Q133" i="2"/>
  <c r="P133" i="2"/>
  <c r="O133" i="2"/>
  <c r="R151" i="2" l="1"/>
  <c r="Q151" i="2"/>
  <c r="P151" i="2"/>
  <c r="O151" i="2"/>
  <c r="S72" i="2" l="1"/>
  <c r="S59" i="2"/>
  <c r="K214" i="2"/>
  <c r="S45" i="2"/>
  <c r="K215" i="2" s="1"/>
  <c r="S44" i="2"/>
  <c r="S43" i="2"/>
  <c r="K213" i="2" s="1"/>
  <c r="S42" i="2"/>
  <c r="S41" i="2"/>
  <c r="S40" i="2" l="1"/>
  <c r="O140" i="2"/>
  <c r="O154" i="2" s="1"/>
  <c r="P140" i="2"/>
  <c r="T72" i="2" l="1"/>
  <c r="G215" i="2" l="1"/>
  <c r="G214" i="2"/>
  <c r="N189" i="2"/>
  <c r="N191" i="2" s="1"/>
  <c r="N192" i="2" s="1"/>
  <c r="M189" i="2"/>
  <c r="M191" i="2" s="1"/>
  <c r="M192" i="2" s="1"/>
  <c r="L189" i="2"/>
  <c r="L191" i="2" s="1"/>
  <c r="L192" i="2" s="1"/>
  <c r="K189" i="2"/>
  <c r="K191" i="2" s="1"/>
  <c r="K192" i="2" s="1"/>
  <c r="N183" i="2"/>
  <c r="N185" i="2" s="1"/>
  <c r="N186" i="2" s="1"/>
  <c r="M183" i="2"/>
  <c r="M185" i="2" s="1"/>
  <c r="M186" i="2" s="1"/>
  <c r="L183" i="2"/>
  <c r="L185" i="2" s="1"/>
  <c r="L186" i="2" s="1"/>
  <c r="K183" i="2"/>
  <c r="K185" i="2" s="1"/>
  <c r="K186" i="2" s="1"/>
  <c r="N177" i="2"/>
  <c r="N179" i="2" s="1"/>
  <c r="M177" i="2"/>
  <c r="M179" i="2" s="1"/>
  <c r="L177" i="2"/>
  <c r="L179" i="2" s="1"/>
  <c r="K177" i="2"/>
  <c r="K179" i="2" s="1"/>
  <c r="N171" i="2"/>
  <c r="N173" i="2" s="1"/>
  <c r="M171" i="2"/>
  <c r="M173" i="2" s="1"/>
  <c r="L171" i="2"/>
  <c r="L173" i="2" s="1"/>
  <c r="K171" i="2"/>
  <c r="K173" i="2" s="1"/>
  <c r="N167" i="2"/>
  <c r="N169" i="2" s="1"/>
  <c r="M167" i="2"/>
  <c r="M169" i="2" s="1"/>
  <c r="L167" i="2"/>
  <c r="L169" i="2" s="1"/>
  <c r="K167" i="2"/>
  <c r="K169" i="2" s="1"/>
  <c r="M154" i="2"/>
  <c r="M155" i="2" s="1"/>
  <c r="L154" i="2"/>
  <c r="L155" i="2" s="1"/>
  <c r="K154" i="2"/>
  <c r="K155" i="2" s="1"/>
  <c r="M137" i="2"/>
  <c r="L137" i="2"/>
  <c r="K137" i="2"/>
  <c r="N121" i="2"/>
  <c r="M121" i="2"/>
  <c r="L121" i="2"/>
  <c r="K121" i="2"/>
  <c r="K122" i="2" s="1"/>
  <c r="N109" i="2"/>
  <c r="M109" i="2"/>
  <c r="L109" i="2"/>
  <c r="K109" i="2"/>
  <c r="N137" i="2" l="1"/>
  <c r="M164" i="2"/>
  <c r="M174" i="2"/>
  <c r="M110" i="2"/>
  <c r="L110" i="2"/>
  <c r="N110" i="2"/>
  <c r="L122" i="2"/>
  <c r="N154" i="2"/>
  <c r="N155" i="2" s="1"/>
  <c r="N164" i="2"/>
  <c r="N174" i="2"/>
  <c r="N180" i="2"/>
  <c r="M122" i="2"/>
  <c r="K164" i="2"/>
  <c r="K174" i="2"/>
  <c r="K180" i="2"/>
  <c r="M180" i="2"/>
  <c r="N122" i="2"/>
  <c r="L164" i="2"/>
  <c r="L174" i="2"/>
  <c r="L180" i="2"/>
  <c r="K110" i="2"/>
  <c r="O45" i="2"/>
  <c r="Q43" i="2"/>
  <c r="O43" i="2"/>
  <c r="I213" i="2" s="1"/>
  <c r="R59" i="2"/>
  <c r="Q59" i="2"/>
  <c r="P59" i="2"/>
  <c r="K193" i="2" l="1"/>
  <c r="L193" i="2"/>
  <c r="M193" i="2"/>
  <c r="N193" i="2"/>
  <c r="R44" i="2"/>
  <c r="Q44" i="2"/>
  <c r="P44" i="2"/>
  <c r="O44" i="2"/>
  <c r="I214" i="2"/>
  <c r="Q46" i="2"/>
  <c r="P46" i="2"/>
  <c r="O46" i="2"/>
  <c r="R72" i="2"/>
  <c r="Q72" i="2"/>
  <c r="P72" i="2"/>
  <c r="O72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8" i="2" l="1"/>
  <c r="R45" i="2"/>
  <c r="Q45" i="2"/>
  <c r="I215" i="2"/>
  <c r="P45" i="2"/>
  <c r="T78" i="2"/>
  <c r="S78" i="2"/>
  <c r="R78" i="2"/>
  <c r="P78" i="2"/>
  <c r="O78" i="2"/>
  <c r="O66" i="2"/>
  <c r="T66" i="2"/>
  <c r="S66" i="2"/>
  <c r="R66" i="2"/>
  <c r="Q66" i="2"/>
  <c r="P66" i="2"/>
  <c r="M210" i="2"/>
  <c r="M209" i="2" s="1"/>
  <c r="K210" i="2"/>
  <c r="K209" i="2" s="1"/>
  <c r="K208" i="2" s="1"/>
  <c r="T140" i="2"/>
  <c r="S140" i="2"/>
  <c r="R140" i="2"/>
  <c r="Q140" i="2"/>
  <c r="T177" i="2"/>
  <c r="T179" i="2" s="1"/>
  <c r="S177" i="2"/>
  <c r="R177" i="2"/>
  <c r="R179" i="2" s="1"/>
  <c r="Q177" i="2"/>
  <c r="Q179" i="2" s="1"/>
  <c r="P177" i="2"/>
  <c r="P179" i="2" s="1"/>
  <c r="P180" i="2" s="1"/>
  <c r="O177" i="2"/>
  <c r="O179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Q42" i="2"/>
  <c r="R42" i="2"/>
  <c r="T42" i="2"/>
  <c r="T43" i="2"/>
  <c r="M213" i="2" s="1"/>
  <c r="T45" i="2"/>
  <c r="M215" i="2" s="1"/>
  <c r="S46" i="2"/>
  <c r="T46" i="2"/>
  <c r="O53" i="2"/>
  <c r="P53" i="2"/>
  <c r="Q53" i="2"/>
  <c r="R53" i="2"/>
  <c r="S53" i="2"/>
  <c r="T53" i="2"/>
  <c r="T59" i="2"/>
  <c r="S84" i="2"/>
  <c r="T84" i="2"/>
  <c r="R89" i="2"/>
  <c r="O92" i="2"/>
  <c r="P92" i="2"/>
  <c r="Q92" i="2"/>
  <c r="R92" i="2"/>
  <c r="S92" i="2"/>
  <c r="T92" i="2"/>
  <c r="O96" i="2"/>
  <c r="P96" i="2"/>
  <c r="Q96" i="2"/>
  <c r="R96" i="2"/>
  <c r="S96" i="2"/>
  <c r="T96" i="2"/>
  <c r="O101" i="2"/>
  <c r="O109" i="2" s="1"/>
  <c r="P101" i="2"/>
  <c r="P109" i="2" s="1"/>
  <c r="Q101" i="2"/>
  <c r="Q109" i="2" s="1"/>
  <c r="R101" i="2"/>
  <c r="R109" i="2" s="1"/>
  <c r="S101" i="2"/>
  <c r="S109" i="2" s="1"/>
  <c r="T101" i="2"/>
  <c r="T109" i="2" s="1"/>
  <c r="O115" i="2"/>
  <c r="O117" i="2" s="1"/>
  <c r="P115" i="2"/>
  <c r="P117" i="2" s="1"/>
  <c r="Q115" i="2"/>
  <c r="Q117" i="2" s="1"/>
  <c r="R115" i="2"/>
  <c r="R117" i="2" s="1"/>
  <c r="S115" i="2"/>
  <c r="S117" i="2" s="1"/>
  <c r="T115" i="2"/>
  <c r="T117" i="2" s="1"/>
  <c r="O119" i="2"/>
  <c r="O121" i="2" s="1"/>
  <c r="P119" i="2"/>
  <c r="P121" i="2" s="1"/>
  <c r="Q119" i="2"/>
  <c r="Q121" i="2" s="1"/>
  <c r="R119" i="2"/>
  <c r="R121" i="2" s="1"/>
  <c r="S119" i="2"/>
  <c r="S121" i="2" s="1"/>
  <c r="T119" i="2"/>
  <c r="T121" i="2" s="1"/>
  <c r="O125" i="2"/>
  <c r="O136" i="2" s="1"/>
  <c r="P125" i="2"/>
  <c r="P136" i="2" s="1"/>
  <c r="Q125" i="2"/>
  <c r="Q136" i="2" s="1"/>
  <c r="R125" i="2"/>
  <c r="R136" i="2" s="1"/>
  <c r="S125" i="2"/>
  <c r="S136" i="2" s="1"/>
  <c r="T125" i="2"/>
  <c r="T136" i="2" s="1"/>
  <c r="O155" i="2"/>
  <c r="Q154" i="2"/>
  <c r="O158" i="2"/>
  <c r="P158" i="2"/>
  <c r="Q158" i="2"/>
  <c r="R158" i="2"/>
  <c r="S158" i="2"/>
  <c r="T158" i="2"/>
  <c r="O167" i="2"/>
  <c r="O169" i="2" s="1"/>
  <c r="P167" i="2"/>
  <c r="P169" i="2" s="1"/>
  <c r="Q167" i="2"/>
  <c r="Q169" i="2" s="1"/>
  <c r="R167" i="2"/>
  <c r="R169" i="2" s="1"/>
  <c r="S167" i="2"/>
  <c r="S169" i="2" s="1"/>
  <c r="T167" i="2"/>
  <c r="T169" i="2" s="1"/>
  <c r="G207" i="2"/>
  <c r="O171" i="2"/>
  <c r="O173" i="2" s="1"/>
  <c r="P171" i="2"/>
  <c r="P173" i="2" s="1"/>
  <c r="Q171" i="2"/>
  <c r="Q173" i="2" s="1"/>
  <c r="R171" i="2"/>
  <c r="R173" i="2" s="1"/>
  <c r="S171" i="2"/>
  <c r="S173" i="2" s="1"/>
  <c r="T171" i="2"/>
  <c r="T173" i="2" s="1"/>
  <c r="O183" i="2"/>
  <c r="O185" i="2" s="1"/>
  <c r="O186" i="2" s="1"/>
  <c r="P183" i="2"/>
  <c r="P185" i="2" s="1"/>
  <c r="P186" i="2" s="1"/>
  <c r="Q183" i="2"/>
  <c r="Q185" i="2" s="1"/>
  <c r="Q186" i="2" s="1"/>
  <c r="R183" i="2"/>
  <c r="R185" i="2" s="1"/>
  <c r="R186" i="2" s="1"/>
  <c r="S183" i="2"/>
  <c r="S185" i="2" s="1"/>
  <c r="S186" i="2" s="1"/>
  <c r="T183" i="2"/>
  <c r="T185" i="2" s="1"/>
  <c r="T186" i="2" s="1"/>
  <c r="O189" i="2"/>
  <c r="O191" i="2" s="1"/>
  <c r="O192" i="2" s="1"/>
  <c r="P189" i="2"/>
  <c r="P191" i="2" s="1"/>
  <c r="P192" i="2" s="1"/>
  <c r="Q189" i="2"/>
  <c r="Q191" i="2" s="1"/>
  <c r="Q192" i="2" s="1"/>
  <c r="R189" i="2"/>
  <c r="R191" i="2" s="1"/>
  <c r="R192" i="2" s="1"/>
  <c r="S189" i="2"/>
  <c r="S191" i="2" s="1"/>
  <c r="S192" i="2" s="1"/>
  <c r="T189" i="2"/>
  <c r="T191" i="2" s="1"/>
  <c r="T192" i="2" s="1"/>
  <c r="R180" i="2"/>
  <c r="T180" i="2"/>
  <c r="M214" i="2"/>
  <c r="G210" i="2"/>
  <c r="G209" i="2" s="1"/>
  <c r="G208" i="2" s="1"/>
  <c r="G206" i="2"/>
  <c r="G205" i="2"/>
  <c r="R164" i="2" l="1"/>
  <c r="S179" i="2"/>
  <c r="S180" i="2" s="1"/>
  <c r="R40" i="2"/>
  <c r="R99" i="2" s="1"/>
  <c r="R110" i="2" s="1"/>
  <c r="R174" i="2"/>
  <c r="T164" i="2"/>
  <c r="O137" i="2"/>
  <c r="T154" i="2"/>
  <c r="T155" i="2" s="1"/>
  <c r="T122" i="2"/>
  <c r="P164" i="2"/>
  <c r="P174" i="2"/>
  <c r="Q164" i="2"/>
  <c r="Q180" i="2"/>
  <c r="S174" i="2"/>
  <c r="S164" i="2"/>
  <c r="Q174" i="2"/>
  <c r="T174" i="2"/>
  <c r="O174" i="2"/>
  <c r="R122" i="2"/>
  <c r="T137" i="2"/>
  <c r="S137" i="2"/>
  <c r="S122" i="2"/>
  <c r="O122" i="2"/>
  <c r="R154" i="2"/>
  <c r="R155" i="2" s="1"/>
  <c r="O180" i="2"/>
  <c r="R137" i="2"/>
  <c r="Q122" i="2"/>
  <c r="S154" i="2"/>
  <c r="S155" i="2" s="1"/>
  <c r="P154" i="2"/>
  <c r="P155" i="2" s="1"/>
  <c r="O164" i="2"/>
  <c r="P137" i="2"/>
  <c r="Q137" i="2"/>
  <c r="P122" i="2"/>
  <c r="Q89" i="2"/>
  <c r="Q155" i="2"/>
  <c r="T40" i="2"/>
  <c r="T89" i="2"/>
  <c r="S89" i="2"/>
  <c r="M208" i="2"/>
  <c r="P89" i="2"/>
  <c r="O89" i="2"/>
  <c r="O40" i="2"/>
  <c r="Q40" i="2"/>
  <c r="P40" i="2"/>
  <c r="I210" i="2"/>
  <c r="I209" i="2" s="1"/>
  <c r="I208" i="2" s="1"/>
  <c r="G204" i="2"/>
  <c r="R193" i="2" l="1"/>
  <c r="I207" i="2" s="1"/>
  <c r="T99" i="2"/>
  <c r="T110" i="2" s="1"/>
  <c r="T193" i="2" s="1"/>
  <c r="M205" i="2" s="1"/>
  <c r="M204" i="2" s="1"/>
  <c r="Q99" i="2"/>
  <c r="Q110" i="2" s="1"/>
  <c r="Q193" i="2" s="1"/>
  <c r="I206" i="2" s="1"/>
  <c r="O99" i="2"/>
  <c r="O110" i="2" s="1"/>
  <c r="O193" i="2" s="1"/>
  <c r="P99" i="2"/>
  <c r="P110" i="2" s="1"/>
  <c r="P193" i="2" s="1"/>
  <c r="I205" i="2" s="1"/>
  <c r="S99" i="2"/>
  <c r="S110" i="2" l="1"/>
  <c r="I204" i="2"/>
  <c r="S193" i="2" l="1"/>
  <c r="K205" i="2" s="1"/>
  <c r="K204" i="2" s="1"/>
</calcChain>
</file>

<file path=xl/sharedStrings.xml><?xml version="1.0" encoding="utf-8"?>
<sst xmlns="http://schemas.openxmlformats.org/spreadsheetml/2006/main" count="571" uniqueCount="184">
  <si>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</si>
  <si>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</si>
  <si>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</si>
  <si>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</si>
  <si>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</si>
  <si>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</si>
  <si>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</si>
  <si>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</si>
  <si>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</si>
  <si>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</si>
  <si>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</si>
  <si>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</si>
  <si>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</si>
  <si>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</si>
  <si>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</si>
  <si>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</si>
  <si>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</si>
  <si>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</si>
  <si>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</si>
  <si>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</si>
  <si>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</si>
  <si>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</si>
  <si>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</si>
  <si>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</si>
  <si>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</si>
  <si>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</si>
  <si>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</si>
  <si>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</si>
  <si>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</si>
  <si>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</si>
  <si>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</si>
  <si>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</si>
  <si>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</si>
  <si>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</si>
  <si>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</si>
  <si>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</si>
  <si>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</si>
  <si>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</si>
  <si>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</si>
  <si>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</si>
  <si>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</si>
  <si>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</si>
  <si>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</si>
  <si>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</si>
  <si>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</si>
  <si>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</si>
  <si>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</si>
  <si>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</si>
  <si>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</si>
  <si>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</si>
  <si>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</si>
  <si>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</si>
  <si>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</si>
  <si>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</si>
  <si>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</si>
  <si>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</si>
  <si>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</si>
  <si>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</si>
  <si>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</si>
  <si>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</si>
  <si>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</si>
  <si>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</si>
  <si>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</si>
  <si>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</si>
  <si>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</si>
  <si>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</si>
  <si>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</si>
  <si>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</si>
  <si>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</si>
  <si>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</si>
  <si>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</si>
  <si>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</si>
  <si>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</si>
  <si>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</si>
  <si>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</si>
  <si>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</si>
  <si>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</si>
  <si>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</si>
  <si>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</si>
  <si>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</si>
  <si>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</si>
  <si>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</si>
  <si>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</si>
  <si>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</si>
  <si>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</si>
  <si>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</si>
  <si>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</si>
  <si>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</si>
  <si>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</si>
  <si>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</si>
  <si>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</si>
  <si>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</si>
  <si>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</si>
  <si>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</si>
  <si>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</si>
  <si>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</si>
  <si>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</si>
  <si>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</si>
  <si>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</si>
  <si>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</si>
  <si>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</si>
  <si>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</si>
  <si>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</si>
  <si>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</si>
  <si>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</si>
  <si>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</si>
  <si>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</si>
  <si>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</si>
  <si>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</si>
  <si>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</si>
  <si>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</si>
  <si>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</si>
  <si>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</si>
  <si>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</si>
  <si>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</si>
  <si>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</si>
  <si>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</si>
  <si>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</si>
  <si>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</si>
  <si>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</si>
  <si>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</si>
  <si>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</si>
  <si>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</si>
  <si>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</si>
  <si>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</si>
  <si>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</si>
  <si>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Alytaus r. Butrimonių gimnazijos Punios pagrindinio ugdymo ir daugiafunkciame centre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</si>
  <si>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</si>
  <si>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</si>
  <si>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</si>
  <si>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</si>
  <si>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</si>
  <si>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</si>
  <si>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</si>
  <si>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</si>
  <si>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</si>
  <si>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</si>
  <si>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</si>
  <si>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</si>
  <si>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</si>
  <si>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</si>
  <si>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</si>
  <si>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</si>
  <si>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</si>
  <si>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</si>
  <si>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</si>
  <si>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</si>
  <si>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</si>
  <si>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</si>
  <si>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</si>
  <si>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</si>
  <si>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</si>
  <si>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</si>
  <si>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</si>
  <si>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</si>
  <si>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</si>
  <si>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</si>
  <si>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</si>
  <si>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</si>
  <si>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</si>
  <si>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</si>
  <si>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</si>
  <si>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</si>
  <si>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</si>
  <si>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</si>
  <si>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</si>
  <si>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</si>
  <si>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</si>
  <si>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</si>
  <si>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</si>
  <si>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</si>
  <si>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</si>
  <si>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</si>
  <si>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</si>
  <si>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</si>
  <si>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</si>
  <si>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</si>
  <si>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</si>
  <si>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</si>
  <si>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</si>
  <si>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</si>
  <si>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</si>
  <si>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</si>
  <si>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PATVIRTINTA    
Alytaus rajono savivaldybės tarybos                    2022 m. vasario 17 d. sprendimu Nr. K-1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</si>
</sst>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5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49" fontId="13" fillId="8" borderId="10" xfId="0" applyNumberFormat="1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left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top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0" fontId="12" fillId="0" borderId="0" xfId="35" applyFont="1" applyAlignment="1">
      <alignment horizontal="left" vertical="top" wrapText="1"/>
    </xf>
    <xf numFmtId="49" fontId="13" fillId="4" borderId="26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top" wrapText="1"/>
    </xf>
    <xf numFmtId="0" fontId="15" fillId="0" borderId="22" xfId="0" applyFont="1" applyBorder="1" applyAlignment="1">
      <alignment horizontal="left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5" fillId="0" borderId="10" xfId="0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49" fontId="15" fillId="0" borderId="15" xfId="0" applyNumberFormat="1" applyFont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 wrapText="1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0" fontId="15" fillId="0" borderId="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49" fontId="13" fillId="4" borderId="14" xfId="0" applyNumberFormat="1" applyFont="1" applyFill="1" applyBorder="1" applyAlignment="1">
      <alignment horizontal="right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7" fontId="12" fillId="0" borderId="6" xfId="0" applyNumberFormat="1" applyFont="1" applyBorder="1" applyAlignment="1">
      <alignment horizontal="center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6" borderId="39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 wrapText="1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7" fillId="0" borderId="0" xfId="31" applyFont="1" applyAlignment="1">
      <alignment horizontal="left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0" fontId="17" fillId="0" borderId="0" xfId="31" applyFont="1" applyAlignment="1">
      <alignment horizontal="center" wrapText="1"/>
    </xf>
    <xf numFmtId="0" fontId="15" fillId="26" borderId="3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0" fontId="12" fillId="0" borderId="0" xfId="35" applyFont="1" applyAlignment="1">
      <alignment horizontal="left" vertical="top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4" fillId="29" borderId="56" xfId="0" applyNumberFormat="1" applyFont="1" applyFill="1" applyBorder="1" applyAlignment="1">
      <alignment horizontal="center" vertical="center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167" fontId="14" fillId="31" borderId="46" xfId="0" applyNumberFormat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3" fillId="26" borderId="47" xfId="0" applyNumberFormat="1" applyFont="1" applyFill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49" fontId="15" fillId="0" borderId="54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  <xf numFmtId="165" fontId="13" fillId="8" borderId="9" xfId="0" applyNumberFormat="1" applyFont="1" applyFill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165" fontId="15" fillId="26" borderId="14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0" borderId="60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49" fontId="15" fillId="0" borderId="79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 textRotation="90"/>
    </xf>
    <xf numFmtId="0" fontId="15" fillId="26" borderId="60" xfId="0" applyFont="1" applyFill="1" applyBorder="1" applyAlignment="1">
      <alignment horizontal="left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2"/>
  <sheetViews>
    <sheetView tabSelected="1" view="pageBreakPreview" topLeftCell="B190" zoomScaleNormal="100" zoomScaleSheetLayoutView="100" workbookViewId="0">
      <selection activeCell="Q11" sqref="Q11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5.85546875" style="2" customWidth="1"/>
    <col min="7" max="7" width="5.7109375" style="2" customWidth="1"/>
    <col min="8" max="8" width="9.140625" style="3" customWidth="1"/>
    <col min="9" max="9" width="6.85546875" style="3" customWidth="1"/>
    <col min="10" max="10" width="7" style="3" customWidth="1"/>
    <col min="11" max="12" width="6.42578125" style="2" bestFit="1" customWidth="1"/>
    <col min="13" max="13" width="6.140625" style="2" customWidth="1"/>
    <col min="14" max="14" width="6.5703125" style="2" customWidth="1"/>
    <col min="15" max="15" width="6.7109375" style="2" customWidth="1"/>
    <col min="16" max="16" width="6.5703125" style="2" customWidth="1"/>
    <col min="17" max="17" width="7.28515625" style="2" customWidth="1"/>
    <col min="18" max="18" width="7" style="2" customWidth="1"/>
    <col min="19" max="20" width="6.85546875" style="4" customWidth="1"/>
    <col min="21" max="21" width="23" style="4" customWidth="1"/>
    <col min="22" max="22" width="9.7109375" style="4" customWidth="1"/>
    <col min="23" max="26" width="7.425781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94.5" customHeight="1" x14ac:dyDescent="0.2">
      <c r="V1" s="308" t="s">
        <v>183</v>
      </c>
      <c r="W1" s="309"/>
      <c r="X1" s="309"/>
      <c r="Y1" s="309"/>
      <c r="Z1" s="309"/>
    </row>
    <row r="2" spans="3:78" ht="15.75" x14ac:dyDescent="0.2">
      <c r="Y2" s="321" t="s">
        <v>37</v>
      </c>
      <c r="Z2" s="321"/>
    </row>
    <row r="3" spans="3:78" ht="4.5" hidden="1" customHeight="1" x14ac:dyDescent="0.2">
      <c r="Y3" s="324"/>
      <c r="Z3" s="324"/>
    </row>
    <row r="4" spans="3:78" ht="32.25" customHeight="1" x14ac:dyDescent="0.2">
      <c r="C4" s="320" t="s">
        <v>172</v>
      </c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75" x14ac:dyDescent="0.2"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310" t="s">
        <v>12</v>
      </c>
      <c r="Z5" s="310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25"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  <c r="Q7" s="316"/>
      <c r="R7" s="316"/>
      <c r="S7" s="316"/>
      <c r="T7" s="316"/>
      <c r="U7" s="316"/>
      <c r="V7" s="316"/>
      <c r="W7" s="316"/>
      <c r="X7" s="316"/>
      <c r="Y7" s="316"/>
      <c r="Z7" s="316"/>
      <c r="AA7" s="316"/>
    </row>
    <row r="8" spans="3:78" ht="20.25" customHeight="1" thickBot="1" x14ac:dyDescent="0.25">
      <c r="C8" s="325" t="s">
        <v>0</v>
      </c>
      <c r="D8" s="451" t="s">
        <v>1</v>
      </c>
      <c r="E8" s="451" t="s">
        <v>2</v>
      </c>
      <c r="F8" s="455" t="s">
        <v>11</v>
      </c>
      <c r="G8" s="451" t="s">
        <v>3</v>
      </c>
      <c r="H8" s="459" t="s">
        <v>4</v>
      </c>
      <c r="I8" s="466" t="s">
        <v>10</v>
      </c>
      <c r="J8" s="331" t="s">
        <v>14</v>
      </c>
      <c r="K8" s="437" t="s">
        <v>173</v>
      </c>
      <c r="L8" s="438"/>
      <c r="M8" s="438"/>
      <c r="N8" s="439"/>
      <c r="O8" s="437" t="s">
        <v>174</v>
      </c>
      <c r="P8" s="438"/>
      <c r="Q8" s="438"/>
      <c r="R8" s="439"/>
      <c r="S8" s="331" t="s">
        <v>157</v>
      </c>
      <c r="T8" s="322" t="s">
        <v>175</v>
      </c>
      <c r="U8" s="313" t="s">
        <v>15</v>
      </c>
      <c r="V8" s="314"/>
      <c r="W8" s="314"/>
      <c r="X8" s="314"/>
      <c r="Y8" s="314"/>
      <c r="Z8" s="315"/>
      <c r="AA8" s="316"/>
    </row>
    <row r="9" spans="3:78" ht="13.5" customHeight="1" thickBot="1" x14ac:dyDescent="0.25">
      <c r="C9" s="326"/>
      <c r="D9" s="452"/>
      <c r="E9" s="452"/>
      <c r="F9" s="456"/>
      <c r="G9" s="452"/>
      <c r="H9" s="460"/>
      <c r="I9" s="467"/>
      <c r="J9" s="332"/>
      <c r="K9" s="440"/>
      <c r="L9" s="441"/>
      <c r="M9" s="441"/>
      <c r="N9" s="442"/>
      <c r="O9" s="440"/>
      <c r="P9" s="441"/>
      <c r="Q9" s="441"/>
      <c r="R9" s="442"/>
      <c r="S9" s="332"/>
      <c r="T9" s="323"/>
      <c r="U9" s="317" t="s">
        <v>9</v>
      </c>
      <c r="V9" s="311" t="s">
        <v>16</v>
      </c>
      <c r="W9" s="314" t="s">
        <v>17</v>
      </c>
      <c r="X9" s="314"/>
      <c r="Y9" s="314"/>
      <c r="Z9" s="315"/>
      <c r="AA9" s="316"/>
    </row>
    <row r="10" spans="3:78" ht="22.5" customHeight="1" x14ac:dyDescent="0.2">
      <c r="C10" s="327"/>
      <c r="D10" s="453"/>
      <c r="E10" s="453"/>
      <c r="F10" s="457"/>
      <c r="G10" s="453"/>
      <c r="H10" s="461"/>
      <c r="I10" s="468"/>
      <c r="J10" s="332"/>
      <c r="K10" s="327" t="s">
        <v>5</v>
      </c>
      <c r="L10" s="330" t="s">
        <v>6</v>
      </c>
      <c r="M10" s="330"/>
      <c r="N10" s="443" t="s">
        <v>7</v>
      </c>
      <c r="O10" s="327" t="s">
        <v>5</v>
      </c>
      <c r="P10" s="330" t="s">
        <v>6</v>
      </c>
      <c r="Q10" s="330"/>
      <c r="R10" s="448" t="s">
        <v>7</v>
      </c>
      <c r="S10" s="332"/>
      <c r="T10" s="323"/>
      <c r="U10" s="318"/>
      <c r="V10" s="329"/>
      <c r="W10" s="311" t="s">
        <v>158</v>
      </c>
      <c r="X10" s="311" t="s">
        <v>176</v>
      </c>
      <c r="Y10" s="311" t="s">
        <v>159</v>
      </c>
      <c r="Z10" s="311" t="s">
        <v>177</v>
      </c>
      <c r="AA10" s="316"/>
    </row>
    <row r="11" spans="3:78" ht="94.5" customHeight="1" thickBot="1" x14ac:dyDescent="0.25">
      <c r="C11" s="328"/>
      <c r="D11" s="454"/>
      <c r="E11" s="454"/>
      <c r="F11" s="458"/>
      <c r="G11" s="454"/>
      <c r="H11" s="462"/>
      <c r="I11" s="469"/>
      <c r="J11" s="332"/>
      <c r="K11" s="328"/>
      <c r="L11" s="231" t="s">
        <v>5</v>
      </c>
      <c r="M11" s="17" t="s">
        <v>8</v>
      </c>
      <c r="N11" s="444"/>
      <c r="O11" s="328"/>
      <c r="P11" s="231" t="s">
        <v>5</v>
      </c>
      <c r="Q11" s="17" t="s">
        <v>8</v>
      </c>
      <c r="R11" s="449"/>
      <c r="S11" s="332"/>
      <c r="T11" s="323"/>
      <c r="U11" s="319"/>
      <c r="V11" s="312"/>
      <c r="W11" s="312"/>
      <c r="X11" s="312"/>
      <c r="Y11" s="312"/>
      <c r="Z11" s="312"/>
      <c r="AA11" s="316"/>
    </row>
    <row r="12" spans="3:78" ht="16.5" customHeight="1" thickBot="1" x14ac:dyDescent="0.25">
      <c r="C12" s="445" t="s">
        <v>47</v>
      </c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7"/>
      <c r="AA12" s="316"/>
    </row>
    <row r="13" spans="3:78" s="5" customFormat="1" ht="15" customHeight="1" thickBot="1" x14ac:dyDescent="0.25">
      <c r="C13" s="18" t="s">
        <v>38</v>
      </c>
      <c r="D13" s="470" t="s">
        <v>48</v>
      </c>
      <c r="E13" s="471"/>
      <c r="F13" s="471"/>
      <c r="G13" s="471"/>
      <c r="H13" s="471"/>
      <c r="I13" s="471"/>
      <c r="J13" s="471"/>
      <c r="K13" s="471"/>
      <c r="L13" s="471"/>
      <c r="M13" s="471"/>
      <c r="N13" s="471"/>
      <c r="O13" s="471"/>
      <c r="P13" s="471"/>
      <c r="Q13" s="471"/>
      <c r="R13" s="471"/>
      <c r="S13" s="471"/>
      <c r="T13" s="471"/>
      <c r="U13" s="471"/>
      <c r="V13" s="471"/>
      <c r="W13" s="471"/>
      <c r="X13" s="471"/>
      <c r="Y13" s="471"/>
      <c r="Z13" s="472"/>
      <c r="AA13" s="316"/>
    </row>
    <row r="14" spans="3:78" s="5" customFormat="1" ht="15.75" customHeight="1" thickBot="1" x14ac:dyDescent="0.25">
      <c r="C14" s="200" t="s">
        <v>38</v>
      </c>
      <c r="D14" s="215" t="s">
        <v>38</v>
      </c>
      <c r="E14" s="473" t="s">
        <v>49</v>
      </c>
      <c r="F14" s="473"/>
      <c r="G14" s="473"/>
      <c r="H14" s="473"/>
      <c r="I14" s="473"/>
      <c r="J14" s="473"/>
      <c r="K14" s="473"/>
      <c r="L14" s="473"/>
      <c r="M14" s="473"/>
      <c r="N14" s="473"/>
      <c r="O14" s="473"/>
      <c r="P14" s="473"/>
      <c r="Q14" s="473"/>
      <c r="R14" s="473"/>
      <c r="S14" s="473"/>
      <c r="T14" s="473"/>
      <c r="U14" s="473"/>
      <c r="V14" s="473"/>
      <c r="W14" s="473"/>
      <c r="X14" s="473"/>
      <c r="Y14" s="473"/>
      <c r="Z14" s="474"/>
      <c r="AA14" s="316"/>
    </row>
    <row r="15" spans="3:78" s="5" customFormat="1" ht="15" customHeight="1" x14ac:dyDescent="0.2">
      <c r="C15" s="255" t="s">
        <v>38</v>
      </c>
      <c r="D15" s="257" t="s">
        <v>38</v>
      </c>
      <c r="E15" s="351" t="s">
        <v>38</v>
      </c>
      <c r="F15" s="477" t="s">
        <v>50</v>
      </c>
      <c r="G15" s="263"/>
      <c r="H15" s="509"/>
      <c r="I15" s="481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1205.5</v>
      </c>
      <c r="P15" s="74">
        <f t="shared" ref="P15:T15" si="2">P16+P17</f>
        <v>1205.5</v>
      </c>
      <c r="Q15" s="74">
        <f>Q16+Q17</f>
        <v>808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429" t="s">
        <v>77</v>
      </c>
      <c r="V15" s="271" t="s">
        <v>76</v>
      </c>
      <c r="W15" s="271">
        <f>229+83+14+58+22+212+50+273+76+186+51+50+158+170+43+33</f>
        <v>1708</v>
      </c>
      <c r="X15" s="271">
        <v>1735</v>
      </c>
      <c r="Y15" s="271">
        <v>1740</v>
      </c>
      <c r="Z15" s="271">
        <v>1740</v>
      </c>
      <c r="AA15" s="316"/>
    </row>
    <row r="16" spans="3:78" s="5" customFormat="1" ht="19.5" customHeight="1" x14ac:dyDescent="0.2">
      <c r="C16" s="372"/>
      <c r="D16" s="371"/>
      <c r="E16" s="475"/>
      <c r="F16" s="478"/>
      <c r="G16" s="273"/>
      <c r="H16" s="510"/>
      <c r="I16" s="482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794.6</v>
      </c>
      <c r="P16" s="14">
        <f>P21+P27+P30+P34+P37+P24+P31+P38+P19</f>
        <v>794.6</v>
      </c>
      <c r="Q16" s="14">
        <f>Q21+Q27+Q30+Q34+Q37+Q24+Q31+Q38+Q19</f>
        <v>592.4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505"/>
      <c r="V16" s="247"/>
      <c r="W16" s="247"/>
      <c r="X16" s="247"/>
      <c r="Y16" s="247"/>
      <c r="Z16" s="247"/>
      <c r="AA16" s="316"/>
    </row>
    <row r="17" spans="3:27" s="5" customFormat="1" ht="19.5" customHeight="1" x14ac:dyDescent="0.2">
      <c r="C17" s="372"/>
      <c r="D17" s="371"/>
      <c r="E17" s="475"/>
      <c r="F17" s="479"/>
      <c r="G17" s="264"/>
      <c r="H17" s="299"/>
      <c r="I17" s="483"/>
      <c r="J17" s="205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410.9</v>
      </c>
      <c r="P17" s="14">
        <f t="shared" ref="P17:T17" si="4">P22+P28+P32+P35+P39+P25</f>
        <v>410.9</v>
      </c>
      <c r="Q17" s="14">
        <f t="shared" si="4"/>
        <v>215.6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505"/>
      <c r="V17" s="247"/>
      <c r="W17" s="247"/>
      <c r="X17" s="247"/>
      <c r="Y17" s="247"/>
      <c r="Z17" s="247"/>
      <c r="AA17" s="316"/>
    </row>
    <row r="18" spans="3:27" s="5" customFormat="1" ht="12.75" customHeight="1" x14ac:dyDescent="0.2">
      <c r="C18" s="372"/>
      <c r="D18" s="371"/>
      <c r="E18" s="475"/>
      <c r="F18" s="296" t="s">
        <v>160</v>
      </c>
      <c r="G18" s="272" t="s">
        <v>74</v>
      </c>
      <c r="H18" s="298" t="s">
        <v>102</v>
      </c>
      <c r="I18" s="278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21"/>
      <c r="V18" s="226"/>
      <c r="W18" s="226"/>
      <c r="X18" s="226"/>
      <c r="Y18" s="226"/>
      <c r="Z18" s="224"/>
      <c r="AA18" s="316"/>
    </row>
    <row r="19" spans="3:27" s="5" customFormat="1" ht="30.75" customHeight="1" x14ac:dyDescent="0.2">
      <c r="C19" s="372"/>
      <c r="D19" s="371"/>
      <c r="E19" s="475"/>
      <c r="F19" s="297"/>
      <c r="G19" s="264"/>
      <c r="H19" s="299"/>
      <c r="I19" s="279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16"/>
    </row>
    <row r="20" spans="3:27" s="5" customFormat="1" ht="12.75" x14ac:dyDescent="0.2">
      <c r="C20" s="372"/>
      <c r="D20" s="371"/>
      <c r="E20" s="475"/>
      <c r="F20" s="275" t="s">
        <v>121</v>
      </c>
      <c r="G20" s="272" t="s">
        <v>74</v>
      </c>
      <c r="H20" s="265" t="s">
        <v>113</v>
      </c>
      <c r="I20" s="278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158.30000000000001</v>
      </c>
      <c r="P20" s="82">
        <f t="shared" si="7"/>
        <v>158.30000000000001</v>
      </c>
      <c r="Q20" s="82">
        <f t="shared" si="7"/>
        <v>121.69999999999999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21"/>
      <c r="V20" s="226"/>
      <c r="W20" s="226"/>
      <c r="X20" s="226"/>
      <c r="Y20" s="226"/>
      <c r="Z20" s="224"/>
      <c r="AA20" s="316"/>
    </row>
    <row r="21" spans="3:27" s="5" customFormat="1" ht="30.75" customHeight="1" x14ac:dyDescent="0.2">
      <c r="C21" s="372"/>
      <c r="D21" s="371"/>
      <c r="E21" s="475"/>
      <c r="F21" s="276"/>
      <c r="G21" s="273"/>
      <c r="H21" s="274"/>
      <c r="I21" s="279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103.3</v>
      </c>
      <c r="P21" s="168">
        <v>103.3</v>
      </c>
      <c r="Q21" s="168">
        <v>100.1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16"/>
    </row>
    <row r="22" spans="3:27" s="5" customFormat="1" ht="30.75" customHeight="1" x14ac:dyDescent="0.2">
      <c r="C22" s="372"/>
      <c r="D22" s="371"/>
      <c r="E22" s="475"/>
      <c r="F22" s="277"/>
      <c r="G22" s="264"/>
      <c r="H22" s="266"/>
      <c r="I22" s="268"/>
      <c r="J22" s="93" t="s">
        <v>39</v>
      </c>
      <c r="K22" s="218">
        <v>43.1</v>
      </c>
      <c r="L22" s="202">
        <v>43.1</v>
      </c>
      <c r="M22" s="202">
        <v>19</v>
      </c>
      <c r="N22" s="208">
        <v>0</v>
      </c>
      <c r="O22" s="218">
        <v>55</v>
      </c>
      <c r="P22" s="202">
        <v>55</v>
      </c>
      <c r="Q22" s="202">
        <v>21.6</v>
      </c>
      <c r="R22" s="208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16"/>
    </row>
    <row r="23" spans="3:27" s="5" customFormat="1" ht="12.75" x14ac:dyDescent="0.2">
      <c r="C23" s="372"/>
      <c r="D23" s="371"/>
      <c r="E23" s="475"/>
      <c r="F23" s="275" t="s">
        <v>147</v>
      </c>
      <c r="G23" s="272" t="s">
        <v>74</v>
      </c>
      <c r="H23" s="265" t="s">
        <v>113</v>
      </c>
      <c r="I23" s="278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21"/>
      <c r="V23" s="226"/>
      <c r="W23" s="226"/>
      <c r="X23" s="226"/>
      <c r="Y23" s="226"/>
      <c r="Z23" s="224"/>
      <c r="AA23" s="316"/>
    </row>
    <row r="24" spans="3:27" s="5" customFormat="1" ht="30.75" customHeight="1" x14ac:dyDescent="0.2">
      <c r="C24" s="372"/>
      <c r="D24" s="371"/>
      <c r="E24" s="475"/>
      <c r="F24" s="276"/>
      <c r="G24" s="273"/>
      <c r="H24" s="274"/>
      <c r="I24" s="279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16"/>
    </row>
    <row r="25" spans="3:27" s="5" customFormat="1" ht="30.75" customHeight="1" x14ac:dyDescent="0.2">
      <c r="C25" s="372"/>
      <c r="D25" s="371"/>
      <c r="E25" s="475"/>
      <c r="F25" s="277"/>
      <c r="G25" s="264"/>
      <c r="H25" s="266"/>
      <c r="I25" s="268"/>
      <c r="J25" s="93" t="s">
        <v>39</v>
      </c>
      <c r="K25" s="218">
        <v>67.8</v>
      </c>
      <c r="L25" s="202">
        <v>67.8</v>
      </c>
      <c r="M25" s="202">
        <v>37.200000000000003</v>
      </c>
      <c r="N25" s="208">
        <v>0</v>
      </c>
      <c r="O25" s="218"/>
      <c r="P25" s="202"/>
      <c r="Q25" s="202"/>
      <c r="R25" s="208"/>
      <c r="S25" s="94"/>
      <c r="T25" s="94"/>
      <c r="U25" s="90"/>
      <c r="V25" s="91"/>
      <c r="W25" s="91"/>
      <c r="X25" s="91"/>
      <c r="Y25" s="91"/>
      <c r="Z25" s="92"/>
      <c r="AA25" s="316"/>
    </row>
    <row r="26" spans="3:27" s="5" customFormat="1" ht="12.75" x14ac:dyDescent="0.2">
      <c r="C26" s="372"/>
      <c r="D26" s="371"/>
      <c r="E26" s="475"/>
      <c r="F26" s="275" t="s">
        <v>122</v>
      </c>
      <c r="G26" s="272" t="s">
        <v>74</v>
      </c>
      <c r="H26" s="265" t="s">
        <v>115</v>
      </c>
      <c r="I26" s="278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198.9</v>
      </c>
      <c r="P26" s="82">
        <f t="shared" si="11"/>
        <v>198.9</v>
      </c>
      <c r="Q26" s="82">
        <f t="shared" si="11"/>
        <v>150.89999999999998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16"/>
    </row>
    <row r="27" spans="3:27" s="5" customFormat="1" ht="30.75" customHeight="1" x14ac:dyDescent="0.2">
      <c r="C27" s="372"/>
      <c r="D27" s="371"/>
      <c r="E27" s="475"/>
      <c r="F27" s="276"/>
      <c r="G27" s="273"/>
      <c r="H27" s="274"/>
      <c r="I27" s="279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113.7</v>
      </c>
      <c r="P27" s="168">
        <v>113.7</v>
      </c>
      <c r="Q27" s="168">
        <v>109.1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16"/>
    </row>
    <row r="28" spans="3:27" s="5" customFormat="1" ht="30.75" customHeight="1" x14ac:dyDescent="0.2">
      <c r="C28" s="372"/>
      <c r="D28" s="371"/>
      <c r="E28" s="475"/>
      <c r="F28" s="277"/>
      <c r="G28" s="264"/>
      <c r="H28" s="266"/>
      <c r="I28" s="268"/>
      <c r="J28" s="93" t="s">
        <v>39</v>
      </c>
      <c r="K28" s="218">
        <v>70.400000000000006</v>
      </c>
      <c r="L28" s="202">
        <v>70.400000000000006</v>
      </c>
      <c r="M28" s="202">
        <v>36.799999999999997</v>
      </c>
      <c r="N28" s="208">
        <v>0</v>
      </c>
      <c r="O28" s="218">
        <v>85.2</v>
      </c>
      <c r="P28" s="202">
        <v>85.2</v>
      </c>
      <c r="Q28" s="202">
        <v>41.8</v>
      </c>
      <c r="R28" s="208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16"/>
    </row>
    <row r="29" spans="3:27" s="5" customFormat="1" ht="12.75" x14ac:dyDescent="0.2">
      <c r="C29" s="372"/>
      <c r="D29" s="371"/>
      <c r="E29" s="475"/>
      <c r="F29" s="275" t="s">
        <v>123</v>
      </c>
      <c r="G29" s="272" t="s">
        <v>74</v>
      </c>
      <c r="H29" s="265" t="s">
        <v>113</v>
      </c>
      <c r="I29" s="278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197.5</v>
      </c>
      <c r="P29" s="82">
        <f t="shared" si="13"/>
        <v>197.5</v>
      </c>
      <c r="Q29" s="82">
        <f t="shared" si="13"/>
        <v>159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16"/>
    </row>
    <row r="30" spans="3:27" s="5" customFormat="1" ht="30.75" customHeight="1" x14ac:dyDescent="0.2">
      <c r="C30" s="372"/>
      <c r="D30" s="371"/>
      <c r="E30" s="475"/>
      <c r="F30" s="276"/>
      <c r="G30" s="273"/>
      <c r="H30" s="274"/>
      <c r="I30" s="279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118.4</v>
      </c>
      <c r="P30" s="168">
        <v>118.4</v>
      </c>
      <c r="Q30" s="168">
        <v>114.3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16"/>
    </row>
    <row r="31" spans="3:27" s="5" customFormat="1" ht="30.75" customHeight="1" x14ac:dyDescent="0.2">
      <c r="C31" s="372"/>
      <c r="D31" s="371"/>
      <c r="E31" s="475"/>
      <c r="F31" s="276"/>
      <c r="G31" s="273"/>
      <c r="H31" s="274"/>
      <c r="I31" s="279"/>
      <c r="J31" s="153" t="s">
        <v>154</v>
      </c>
      <c r="K31" s="218">
        <v>2.5</v>
      </c>
      <c r="L31" s="202">
        <v>2.5</v>
      </c>
      <c r="M31" s="202">
        <v>0</v>
      </c>
      <c r="N31" s="208">
        <v>0</v>
      </c>
      <c r="O31" s="218"/>
      <c r="P31" s="202"/>
      <c r="Q31" s="202"/>
      <c r="R31" s="208"/>
      <c r="S31" s="94"/>
      <c r="T31" s="94"/>
      <c r="U31" s="90"/>
      <c r="V31" s="91"/>
      <c r="W31" s="91"/>
      <c r="X31" s="91"/>
      <c r="Y31" s="91"/>
      <c r="Z31" s="92"/>
      <c r="AA31" s="316"/>
    </row>
    <row r="32" spans="3:27" s="5" customFormat="1" ht="30.75" customHeight="1" x14ac:dyDescent="0.2">
      <c r="C32" s="372"/>
      <c r="D32" s="371"/>
      <c r="E32" s="475"/>
      <c r="F32" s="277"/>
      <c r="G32" s="264"/>
      <c r="H32" s="266"/>
      <c r="I32" s="268"/>
      <c r="J32" s="93" t="s">
        <v>39</v>
      </c>
      <c r="K32" s="218">
        <v>76.7</v>
      </c>
      <c r="L32" s="202">
        <v>76.7</v>
      </c>
      <c r="M32" s="202">
        <v>40</v>
      </c>
      <c r="N32" s="208">
        <v>0</v>
      </c>
      <c r="O32" s="218">
        <v>79.099999999999994</v>
      </c>
      <c r="P32" s="202">
        <v>79.099999999999994</v>
      </c>
      <c r="Q32" s="202">
        <v>44.7</v>
      </c>
      <c r="R32" s="208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16"/>
    </row>
    <row r="33" spans="3:27" s="5" customFormat="1" ht="12.75" x14ac:dyDescent="0.2">
      <c r="C33" s="372"/>
      <c r="D33" s="371"/>
      <c r="E33" s="475"/>
      <c r="F33" s="275" t="s">
        <v>51</v>
      </c>
      <c r="G33" s="272" t="s">
        <v>74</v>
      </c>
      <c r="H33" s="265" t="s">
        <v>117</v>
      </c>
      <c r="I33" s="278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176.89999999999998</v>
      </c>
      <c r="P33" s="82">
        <f t="shared" si="16"/>
        <v>176.89999999999998</v>
      </c>
      <c r="Q33" s="82">
        <f t="shared" si="16"/>
        <v>136.6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16"/>
    </row>
    <row r="34" spans="3:27" s="5" customFormat="1" ht="30.75" customHeight="1" x14ac:dyDescent="0.2">
      <c r="C34" s="372"/>
      <c r="D34" s="371"/>
      <c r="E34" s="475"/>
      <c r="F34" s="276"/>
      <c r="G34" s="273"/>
      <c r="H34" s="274"/>
      <c r="I34" s="279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107.8</v>
      </c>
      <c r="P34" s="168">
        <v>107.8</v>
      </c>
      <c r="Q34" s="168">
        <v>104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16"/>
    </row>
    <row r="35" spans="3:27" s="5" customFormat="1" ht="30.75" customHeight="1" x14ac:dyDescent="0.2">
      <c r="C35" s="372"/>
      <c r="D35" s="371"/>
      <c r="E35" s="475"/>
      <c r="F35" s="277"/>
      <c r="G35" s="264"/>
      <c r="H35" s="266"/>
      <c r="I35" s="268"/>
      <c r="J35" s="93" t="s">
        <v>39</v>
      </c>
      <c r="K35" s="218">
        <v>60.4</v>
      </c>
      <c r="L35" s="202">
        <v>60.4</v>
      </c>
      <c r="M35" s="202">
        <v>23</v>
      </c>
      <c r="N35" s="208">
        <v>0</v>
      </c>
      <c r="O35" s="218">
        <v>69.099999999999994</v>
      </c>
      <c r="P35" s="202">
        <v>69.099999999999994</v>
      </c>
      <c r="Q35" s="202">
        <v>32.6</v>
      </c>
      <c r="R35" s="208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16"/>
    </row>
    <row r="36" spans="3:27" s="5" customFormat="1" ht="12.75" x14ac:dyDescent="0.2">
      <c r="C36" s="372"/>
      <c r="D36" s="371"/>
      <c r="E36" s="475"/>
      <c r="F36" s="275" t="s">
        <v>124</v>
      </c>
      <c r="G36" s="272" t="s">
        <v>74</v>
      </c>
      <c r="H36" s="265" t="s">
        <v>119</v>
      </c>
      <c r="I36" s="278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293.89999999999998</v>
      </c>
      <c r="P36" s="82">
        <f t="shared" si="18"/>
        <v>293.89999999999998</v>
      </c>
      <c r="Q36" s="82">
        <f t="shared" si="18"/>
        <v>239.8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16"/>
    </row>
    <row r="37" spans="3:27" s="5" customFormat="1" ht="30.75" customHeight="1" x14ac:dyDescent="0.2">
      <c r="C37" s="372"/>
      <c r="D37" s="371"/>
      <c r="E37" s="475"/>
      <c r="F37" s="276"/>
      <c r="G37" s="273"/>
      <c r="H37" s="274"/>
      <c r="I37" s="279"/>
      <c r="J37" s="93" t="s">
        <v>73</v>
      </c>
      <c r="K37" s="218">
        <v>150.80000000000001</v>
      </c>
      <c r="L37" s="202">
        <v>150.80000000000001</v>
      </c>
      <c r="M37" s="202">
        <v>144.4</v>
      </c>
      <c r="N37" s="208">
        <v>0</v>
      </c>
      <c r="O37" s="218">
        <v>171.4</v>
      </c>
      <c r="P37" s="202">
        <v>171.4</v>
      </c>
      <c r="Q37" s="202">
        <v>164.9</v>
      </c>
      <c r="R37" s="208">
        <v>0</v>
      </c>
      <c r="S37" s="94">
        <v>171.4</v>
      </c>
      <c r="T37" s="94">
        <v>171.4</v>
      </c>
      <c r="U37" s="450"/>
      <c r="V37" s="91"/>
      <c r="W37" s="91"/>
      <c r="X37" s="91"/>
      <c r="Y37" s="91"/>
      <c r="Z37" s="92"/>
      <c r="AA37" s="316"/>
    </row>
    <row r="38" spans="3:27" s="5" customFormat="1" ht="30.75" customHeight="1" x14ac:dyDescent="0.2">
      <c r="C38" s="372"/>
      <c r="D38" s="371"/>
      <c r="E38" s="475"/>
      <c r="F38" s="276"/>
      <c r="G38" s="273"/>
      <c r="H38" s="274"/>
      <c r="I38" s="279"/>
      <c r="J38" s="153" t="s">
        <v>156</v>
      </c>
      <c r="K38" s="218">
        <v>0</v>
      </c>
      <c r="L38" s="202">
        <v>0</v>
      </c>
      <c r="M38" s="202">
        <v>0</v>
      </c>
      <c r="N38" s="208">
        <v>0</v>
      </c>
      <c r="O38" s="218">
        <v>0</v>
      </c>
      <c r="P38" s="202">
        <v>0</v>
      </c>
      <c r="Q38" s="202">
        <v>0</v>
      </c>
      <c r="R38" s="208">
        <v>0</v>
      </c>
      <c r="S38" s="94"/>
      <c r="T38" s="95"/>
      <c r="U38" s="450"/>
      <c r="V38" s="91"/>
      <c r="W38" s="91"/>
      <c r="X38" s="91"/>
      <c r="Y38" s="91"/>
      <c r="Z38" s="92"/>
      <c r="AA38" s="316"/>
    </row>
    <row r="39" spans="3:27" s="5" customFormat="1" ht="30.75" customHeight="1" x14ac:dyDescent="0.2">
      <c r="C39" s="256"/>
      <c r="D39" s="258"/>
      <c r="E39" s="476"/>
      <c r="F39" s="277"/>
      <c r="G39" s="264"/>
      <c r="H39" s="266"/>
      <c r="I39" s="268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122.5</v>
      </c>
      <c r="P39" s="171">
        <v>122.5</v>
      </c>
      <c r="Q39" s="171">
        <v>74.900000000000006</v>
      </c>
      <c r="R39" s="172">
        <v>0</v>
      </c>
      <c r="S39" s="94">
        <v>99.3</v>
      </c>
      <c r="T39" s="95">
        <v>99.3</v>
      </c>
      <c r="U39" s="450"/>
      <c r="V39" s="91"/>
      <c r="W39" s="91"/>
      <c r="X39" s="91"/>
      <c r="Y39" s="91"/>
      <c r="Z39" s="92"/>
      <c r="AA39" s="316"/>
    </row>
    <row r="40" spans="3:27" s="5" customFormat="1" ht="17.25" customHeight="1" x14ac:dyDescent="0.2">
      <c r="C40" s="518" t="s">
        <v>38</v>
      </c>
      <c r="D40" s="519" t="s">
        <v>38</v>
      </c>
      <c r="E40" s="480" t="s">
        <v>40</v>
      </c>
      <c r="F40" s="300" t="s">
        <v>52</v>
      </c>
      <c r="G40" s="272" t="s">
        <v>74</v>
      </c>
      <c r="H40" s="265"/>
      <c r="I40" s="278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5222.6000000000004</v>
      </c>
      <c r="P40" s="80">
        <f t="shared" si="21"/>
        <v>5194.7999999999993</v>
      </c>
      <c r="Q40" s="80">
        <f t="shared" si="21"/>
        <v>4551.5</v>
      </c>
      <c r="R40" s="130">
        <f>R41+R42+R43+R45+R44</f>
        <v>27.8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16"/>
    </row>
    <row r="41" spans="3:27" s="5" customFormat="1" ht="18.75" customHeight="1" x14ac:dyDescent="0.2">
      <c r="C41" s="372"/>
      <c r="D41" s="371"/>
      <c r="E41" s="475"/>
      <c r="F41" s="301"/>
      <c r="G41" s="273"/>
      <c r="H41" s="274"/>
      <c r="I41" s="279"/>
      <c r="J41" s="19" t="s">
        <v>73</v>
      </c>
      <c r="K41" s="87">
        <f t="shared" ref="K41:R41" si="23">K47+K54+K60+K67+K73+K79+K85+K48+K55+K61+K80+K86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 t="shared" si="23"/>
        <v>3763.1</v>
      </c>
      <c r="P41" s="14">
        <f t="shared" si="23"/>
        <v>3763.1</v>
      </c>
      <c r="Q41" s="14">
        <f t="shared" si="23"/>
        <v>3572.5</v>
      </c>
      <c r="R41" s="88">
        <f t="shared" si="23"/>
        <v>0</v>
      </c>
      <c r="S41" s="43">
        <f>S47+S54+S60+S67+S73+S79+S85</f>
        <v>3697.7</v>
      </c>
      <c r="T41" s="43">
        <f>T47+T54+T60+T67+T73+T79+T85</f>
        <v>3697.7</v>
      </c>
      <c r="U41" s="90"/>
      <c r="V41" s="91"/>
      <c r="W41" s="91"/>
      <c r="X41" s="91"/>
      <c r="Y41" s="91"/>
      <c r="Z41" s="92"/>
      <c r="AA41" s="316"/>
    </row>
    <row r="42" spans="3:27" s="5" customFormat="1" ht="22.5" customHeight="1" x14ac:dyDescent="0.2">
      <c r="C42" s="372"/>
      <c r="D42" s="371"/>
      <c r="E42" s="475"/>
      <c r="F42" s="301"/>
      <c r="G42" s="273"/>
      <c r="H42" s="274"/>
      <c r="I42" s="279"/>
      <c r="J42" s="19" t="s">
        <v>39</v>
      </c>
      <c r="K42" s="87">
        <f t="shared" ref="K42:N42" si="24">K49+K56+K62+K68+K74+K81+K87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O49+O56+O62+O68+O74+O81+O87</f>
        <v>1409.9000000000003</v>
      </c>
      <c r="P42" s="14">
        <f t="shared" si="25"/>
        <v>1386.3000000000002</v>
      </c>
      <c r="Q42" s="14">
        <f t="shared" si="25"/>
        <v>975.7</v>
      </c>
      <c r="R42" s="88">
        <f t="shared" si="25"/>
        <v>23.6</v>
      </c>
      <c r="S42" s="43">
        <f>S49+S56+S62+S68+S74+S81+S87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16"/>
    </row>
    <row r="43" spans="3:27" s="5" customFormat="1" ht="22.5" customHeight="1" x14ac:dyDescent="0.2">
      <c r="C43" s="372"/>
      <c r="D43" s="371"/>
      <c r="E43" s="475"/>
      <c r="F43" s="301"/>
      <c r="G43" s="273"/>
      <c r="H43" s="274"/>
      <c r="I43" s="279"/>
      <c r="J43" s="19" t="s">
        <v>149</v>
      </c>
      <c r="K43" s="61">
        <f>K50+K57+K77+K83+K71+K64</f>
        <v>8.6</v>
      </c>
      <c r="L43" s="14">
        <f>L50+L57+L77+L83+L71+L64</f>
        <v>8.6</v>
      </c>
      <c r="M43" s="14">
        <f>M50+M57+M77+M83+M71+M64</f>
        <v>7.5000000000000009</v>
      </c>
      <c r="N43" s="62">
        <f>N50+N57+N77+N71+N83+N64</f>
        <v>0</v>
      </c>
      <c r="O43" s="61">
        <f>O50+O57+O77+O83+O71+O64</f>
        <v>0</v>
      </c>
      <c r="P43" s="14">
        <f>P50+P57+P77+P83+P71+P64</f>
        <v>0</v>
      </c>
      <c r="Q43" s="14">
        <f>Q50+Q57+Q77+Q83+Q71+Q64</f>
        <v>0</v>
      </c>
      <c r="R43" s="62">
        <f>R50+R57+R77+R71+R83+R64</f>
        <v>0</v>
      </c>
      <c r="S43" s="87">
        <f>S50+S57+S77</f>
        <v>0</v>
      </c>
      <c r="T43" s="87">
        <f>T50+T57+T77</f>
        <v>0</v>
      </c>
      <c r="U43" s="90"/>
      <c r="V43" s="91"/>
      <c r="W43" s="91"/>
      <c r="X43" s="91"/>
      <c r="Y43" s="91"/>
      <c r="Z43" s="92"/>
      <c r="AA43" s="316"/>
    </row>
    <row r="44" spans="3:27" s="5" customFormat="1" ht="22.5" customHeight="1" x14ac:dyDescent="0.2">
      <c r="C44" s="372"/>
      <c r="D44" s="371"/>
      <c r="E44" s="475"/>
      <c r="F44" s="301"/>
      <c r="G44" s="273"/>
      <c r="H44" s="274"/>
      <c r="I44" s="279"/>
      <c r="J44" s="19" t="s">
        <v>75</v>
      </c>
      <c r="K44" s="61">
        <f t="shared" ref="K44:N44" si="26">K69+K63+K51+K75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O69+O63+O51+O75</f>
        <v>35.6</v>
      </c>
      <c r="P44" s="14">
        <f t="shared" si="27"/>
        <v>31.4</v>
      </c>
      <c r="Q44" s="14">
        <f t="shared" si="27"/>
        <v>1.8</v>
      </c>
      <c r="R44" s="62">
        <f t="shared" si="27"/>
        <v>4.2</v>
      </c>
      <c r="S44" s="87">
        <f>S63+S75</f>
        <v>30</v>
      </c>
      <c r="T44" s="87"/>
      <c r="U44" s="90"/>
      <c r="V44" s="91"/>
      <c r="W44" s="91"/>
      <c r="X44" s="91"/>
      <c r="Y44" s="91"/>
      <c r="Z44" s="92"/>
      <c r="AA44" s="316"/>
    </row>
    <row r="45" spans="3:27" s="5" customFormat="1" ht="22.5" customHeight="1" x14ac:dyDescent="0.2">
      <c r="C45" s="372"/>
      <c r="D45" s="371"/>
      <c r="E45" s="475"/>
      <c r="F45" s="302"/>
      <c r="G45" s="264"/>
      <c r="H45" s="266"/>
      <c r="I45" s="268"/>
      <c r="J45" s="19" t="s">
        <v>148</v>
      </c>
      <c r="K45" s="61">
        <f t="shared" ref="K45:N45" si="28">K52+K58+K65+K70+K82+K88+K76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 t="shared" ref="O45:R45" si="29">O52+O58+O65+O70+O82+O88+O76</f>
        <v>14</v>
      </c>
      <c r="P45" s="14">
        <f t="shared" si="29"/>
        <v>14</v>
      </c>
      <c r="Q45" s="14">
        <f t="shared" si="29"/>
        <v>1.5</v>
      </c>
      <c r="R45" s="62">
        <f t="shared" si="29"/>
        <v>0</v>
      </c>
      <c r="S45" s="87">
        <f>S52+S58+S65+S70+S82+S88+S76</f>
        <v>2.5</v>
      </c>
      <c r="T45" s="87">
        <f>T52+T58+T65+T71+T83+T88</f>
        <v>1</v>
      </c>
      <c r="U45" s="90"/>
      <c r="V45" s="91"/>
      <c r="W45" s="91"/>
      <c r="X45" s="91"/>
      <c r="Y45" s="91"/>
      <c r="Z45" s="92"/>
      <c r="AA45" s="316"/>
    </row>
    <row r="46" spans="3:27" s="5" customFormat="1" ht="12.75" x14ac:dyDescent="0.2">
      <c r="C46" s="372"/>
      <c r="D46" s="371"/>
      <c r="E46" s="475"/>
      <c r="F46" s="296" t="s">
        <v>53</v>
      </c>
      <c r="G46" s="272" t="s">
        <v>74</v>
      </c>
      <c r="H46" s="265" t="s">
        <v>115</v>
      </c>
      <c r="I46" s="278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766.5</v>
      </c>
      <c r="P46" s="80">
        <f t="shared" si="31"/>
        <v>766.5</v>
      </c>
      <c r="Q46" s="80">
        <f t="shared" si="31"/>
        <v>679.7</v>
      </c>
      <c r="R46" s="128">
        <f>R47+R49+R50+R52+R48+R51</f>
        <v>0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16"/>
    </row>
    <row r="47" spans="3:27" s="5" customFormat="1" ht="27.75" customHeight="1" x14ac:dyDescent="0.2">
      <c r="C47" s="372"/>
      <c r="D47" s="371"/>
      <c r="E47" s="475"/>
      <c r="F47" s="512"/>
      <c r="G47" s="273"/>
      <c r="H47" s="274"/>
      <c r="I47" s="279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531.5</v>
      </c>
      <c r="P47" s="168">
        <v>531.5</v>
      </c>
      <c r="Q47" s="168">
        <v>508.5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16"/>
    </row>
    <row r="48" spans="3:27" s="5" customFormat="1" ht="27.75" customHeight="1" x14ac:dyDescent="0.2">
      <c r="C48" s="372"/>
      <c r="D48" s="371"/>
      <c r="E48" s="475"/>
      <c r="F48" s="512"/>
      <c r="G48" s="273"/>
      <c r="H48" s="274"/>
      <c r="I48" s="279"/>
      <c r="J48" s="153" t="s">
        <v>155</v>
      </c>
      <c r="K48" s="167">
        <v>10.7</v>
      </c>
      <c r="L48" s="168">
        <v>10.7</v>
      </c>
      <c r="M48" s="168">
        <v>4.7</v>
      </c>
      <c r="N48" s="169">
        <v>0</v>
      </c>
      <c r="O48" s="167">
        <v>0</v>
      </c>
      <c r="P48" s="168">
        <v>0</v>
      </c>
      <c r="Q48" s="168">
        <v>0</v>
      </c>
      <c r="R48" s="169">
        <v>0</v>
      </c>
      <c r="S48" s="89"/>
      <c r="T48" s="89"/>
      <c r="U48" s="90"/>
      <c r="V48" s="91"/>
      <c r="W48" s="91"/>
      <c r="X48" s="91"/>
      <c r="Y48" s="91"/>
      <c r="Z48" s="92"/>
      <c r="AA48" s="316"/>
    </row>
    <row r="49" spans="3:27" s="5" customFormat="1" ht="27.75" customHeight="1" x14ac:dyDescent="0.2">
      <c r="C49" s="372"/>
      <c r="D49" s="371"/>
      <c r="E49" s="475"/>
      <c r="F49" s="512"/>
      <c r="G49" s="273"/>
      <c r="H49" s="274"/>
      <c r="I49" s="279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229.6</v>
      </c>
      <c r="P49" s="155">
        <v>229.6</v>
      </c>
      <c r="Q49" s="155">
        <v>171.2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16"/>
    </row>
    <row r="50" spans="3:27" s="5" customFormat="1" ht="27.75" customHeight="1" x14ac:dyDescent="0.2">
      <c r="C50" s="372"/>
      <c r="D50" s="371"/>
      <c r="E50" s="475"/>
      <c r="F50" s="512"/>
      <c r="G50" s="273"/>
      <c r="H50" s="274"/>
      <c r="I50" s="279"/>
      <c r="J50" s="86" t="s">
        <v>149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16"/>
    </row>
    <row r="51" spans="3:27" s="5" customFormat="1" ht="27.75" customHeight="1" x14ac:dyDescent="0.2">
      <c r="C51" s="372"/>
      <c r="D51" s="371"/>
      <c r="E51" s="475"/>
      <c r="F51" s="512"/>
      <c r="G51" s="273"/>
      <c r="H51" s="274"/>
      <c r="I51" s="279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1.8</v>
      </c>
      <c r="P51" s="155">
        <v>1.8</v>
      </c>
      <c r="Q51" s="155">
        <v>0</v>
      </c>
      <c r="R51" s="157">
        <v>0</v>
      </c>
      <c r="S51" s="89"/>
      <c r="T51" s="139"/>
      <c r="U51" s="90"/>
      <c r="V51" s="91"/>
      <c r="W51" s="91"/>
      <c r="X51" s="91"/>
      <c r="Y51" s="91"/>
      <c r="Z51" s="92"/>
      <c r="AA51" s="316"/>
    </row>
    <row r="52" spans="3:27" s="5" customFormat="1" ht="27.75" customHeight="1" x14ac:dyDescent="0.2">
      <c r="C52" s="372"/>
      <c r="D52" s="371"/>
      <c r="E52" s="475"/>
      <c r="F52" s="297"/>
      <c r="G52" s="264"/>
      <c r="H52" s="266"/>
      <c r="I52" s="268"/>
      <c r="J52" s="86" t="s">
        <v>148</v>
      </c>
      <c r="K52" s="156">
        <v>3.4</v>
      </c>
      <c r="L52" s="155">
        <v>3.4</v>
      </c>
      <c r="M52" s="155">
        <v>0</v>
      </c>
      <c r="N52" s="157">
        <v>0</v>
      </c>
      <c r="O52" s="156">
        <v>3.6</v>
      </c>
      <c r="P52" s="155">
        <v>3.6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16"/>
    </row>
    <row r="53" spans="3:27" s="5" customFormat="1" ht="14.25" customHeight="1" x14ac:dyDescent="0.2">
      <c r="C53" s="372"/>
      <c r="D53" s="371"/>
      <c r="E53" s="475"/>
      <c r="F53" s="296" t="s">
        <v>54</v>
      </c>
      <c r="G53" s="272" t="s">
        <v>74</v>
      </c>
      <c r="H53" s="265" t="s">
        <v>113</v>
      </c>
      <c r="I53" s="278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838.2</v>
      </c>
      <c r="P53" s="80">
        <f t="shared" si="34"/>
        <v>838.2</v>
      </c>
      <c r="Q53" s="80">
        <f t="shared" si="34"/>
        <v>731.9</v>
      </c>
      <c r="R53" s="128">
        <f t="shared" si="34"/>
        <v>0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16"/>
    </row>
    <row r="54" spans="3:27" s="5" customFormat="1" ht="27.75" customHeight="1" x14ac:dyDescent="0.2">
      <c r="C54" s="372"/>
      <c r="D54" s="371"/>
      <c r="E54" s="475"/>
      <c r="F54" s="512"/>
      <c r="G54" s="273"/>
      <c r="H54" s="274"/>
      <c r="I54" s="279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573.6</v>
      </c>
      <c r="P54" s="168">
        <v>573.6</v>
      </c>
      <c r="Q54" s="168">
        <v>549.29999999999995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16"/>
    </row>
    <row r="55" spans="3:27" s="5" customFormat="1" ht="27.75" customHeight="1" x14ac:dyDescent="0.2">
      <c r="C55" s="372"/>
      <c r="D55" s="371"/>
      <c r="E55" s="475"/>
      <c r="F55" s="512"/>
      <c r="G55" s="273"/>
      <c r="H55" s="274"/>
      <c r="I55" s="279"/>
      <c r="J55" s="153" t="s">
        <v>155</v>
      </c>
      <c r="K55" s="167">
        <v>14</v>
      </c>
      <c r="L55" s="168">
        <v>14</v>
      </c>
      <c r="M55" s="168">
        <v>5.5</v>
      </c>
      <c r="N55" s="169">
        <v>0</v>
      </c>
      <c r="O55" s="167"/>
      <c r="P55" s="168"/>
      <c r="Q55" s="168"/>
      <c r="R55" s="169"/>
      <c r="S55" s="89"/>
      <c r="T55" s="89"/>
      <c r="U55" s="90"/>
      <c r="V55" s="91"/>
      <c r="W55" s="91"/>
      <c r="X55" s="91"/>
      <c r="Y55" s="91"/>
      <c r="Z55" s="92"/>
      <c r="AA55" s="316"/>
    </row>
    <row r="56" spans="3:27" s="5" customFormat="1" ht="27.75" customHeight="1" x14ac:dyDescent="0.2">
      <c r="C56" s="372"/>
      <c r="D56" s="371"/>
      <c r="E56" s="475"/>
      <c r="F56" s="512"/>
      <c r="G56" s="273"/>
      <c r="H56" s="274"/>
      <c r="I56" s="279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264.60000000000002</v>
      </c>
      <c r="P56" s="155">
        <v>264.60000000000002</v>
      </c>
      <c r="Q56" s="155">
        <v>182.6</v>
      </c>
      <c r="R56" s="157">
        <v>0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16"/>
    </row>
    <row r="57" spans="3:27" s="5" customFormat="1" ht="27.75" customHeight="1" x14ac:dyDescent="0.2">
      <c r="C57" s="372"/>
      <c r="D57" s="371"/>
      <c r="E57" s="475"/>
      <c r="F57" s="512"/>
      <c r="G57" s="273"/>
      <c r="H57" s="274"/>
      <c r="I57" s="279"/>
      <c r="J57" s="86" t="s">
        <v>149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16"/>
    </row>
    <row r="58" spans="3:27" s="5" customFormat="1" ht="27.75" customHeight="1" x14ac:dyDescent="0.2">
      <c r="C58" s="372"/>
      <c r="D58" s="371"/>
      <c r="E58" s="475"/>
      <c r="F58" s="297"/>
      <c r="G58" s="264"/>
      <c r="H58" s="266"/>
      <c r="I58" s="268"/>
      <c r="J58" s="86" t="s">
        <v>148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16"/>
    </row>
    <row r="59" spans="3:27" s="5" customFormat="1" ht="12.75" customHeight="1" x14ac:dyDescent="0.2">
      <c r="C59" s="372"/>
      <c r="D59" s="371"/>
      <c r="E59" s="475"/>
      <c r="F59" s="296" t="s">
        <v>55</v>
      </c>
      <c r="G59" s="272" t="s">
        <v>74</v>
      </c>
      <c r="H59" s="265" t="s">
        <v>128</v>
      </c>
      <c r="I59" s="278" t="s">
        <v>127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802.7</v>
      </c>
      <c r="P59" s="80">
        <f t="shared" ref="P59:R59" si="37">P60+P62+P65+P61+P63+P64</f>
        <v>779.1</v>
      </c>
      <c r="Q59" s="80">
        <f t="shared" si="37"/>
        <v>666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16"/>
    </row>
    <row r="60" spans="3:27" s="5" customFormat="1" ht="27.75" customHeight="1" x14ac:dyDescent="0.2">
      <c r="C60" s="372"/>
      <c r="D60" s="371"/>
      <c r="E60" s="475"/>
      <c r="F60" s="512"/>
      <c r="G60" s="273"/>
      <c r="H60" s="274"/>
      <c r="I60" s="279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548.70000000000005</v>
      </c>
      <c r="P60" s="168">
        <v>548.70000000000005</v>
      </c>
      <c r="Q60" s="168">
        <v>526.4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16"/>
    </row>
    <row r="61" spans="3:27" s="5" customFormat="1" ht="27.75" customHeight="1" x14ac:dyDescent="0.2">
      <c r="C61" s="372"/>
      <c r="D61" s="371"/>
      <c r="E61" s="475"/>
      <c r="F61" s="512"/>
      <c r="G61" s="273"/>
      <c r="H61" s="274"/>
      <c r="I61" s="279"/>
      <c r="J61" s="153" t="s">
        <v>155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/>
      <c r="P61" s="168"/>
      <c r="Q61" s="168"/>
      <c r="R61" s="169"/>
      <c r="S61" s="89"/>
      <c r="T61" s="89"/>
      <c r="U61" s="90"/>
      <c r="V61" s="91"/>
      <c r="W61" s="91"/>
      <c r="X61" s="91"/>
      <c r="Y61" s="91"/>
      <c r="Z61" s="92"/>
      <c r="AA61" s="316"/>
    </row>
    <row r="62" spans="3:27" s="5" customFormat="1" ht="27.75" customHeight="1" x14ac:dyDescent="0.2">
      <c r="C62" s="372"/>
      <c r="D62" s="371"/>
      <c r="E62" s="475"/>
      <c r="F62" s="512"/>
      <c r="G62" s="273"/>
      <c r="H62" s="274"/>
      <c r="I62" s="279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227.1</v>
      </c>
      <c r="P62" s="155">
        <v>203.5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16"/>
    </row>
    <row r="63" spans="3:27" s="5" customFormat="1" ht="27.75" customHeight="1" x14ac:dyDescent="0.2">
      <c r="C63" s="372"/>
      <c r="D63" s="371"/>
      <c r="E63" s="475"/>
      <c r="F63" s="512"/>
      <c r="G63" s="273"/>
      <c r="H63" s="274"/>
      <c r="I63" s="279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16"/>
    </row>
    <row r="64" spans="3:27" s="5" customFormat="1" ht="27.75" customHeight="1" x14ac:dyDescent="0.2">
      <c r="C64" s="372"/>
      <c r="D64" s="371"/>
      <c r="E64" s="475"/>
      <c r="F64" s="512"/>
      <c r="G64" s="273"/>
      <c r="H64" s="274"/>
      <c r="I64" s="279"/>
      <c r="J64" s="86" t="s">
        <v>149</v>
      </c>
      <c r="K64" s="173"/>
      <c r="L64" s="155"/>
      <c r="M64" s="155"/>
      <c r="N64" s="174"/>
      <c r="O64" s="173"/>
      <c r="P64" s="155"/>
      <c r="Q64" s="155"/>
      <c r="R64" s="174"/>
      <c r="S64" s="140"/>
      <c r="T64" s="140"/>
      <c r="U64" s="90"/>
      <c r="V64" s="91"/>
      <c r="W64" s="91"/>
      <c r="X64" s="91"/>
      <c r="Y64" s="91"/>
      <c r="Z64" s="92"/>
      <c r="AA64" s="316"/>
    </row>
    <row r="65" spans="3:27" s="5" customFormat="1" ht="27.75" customHeight="1" x14ac:dyDescent="0.2">
      <c r="C65" s="372"/>
      <c r="D65" s="371"/>
      <c r="E65" s="475"/>
      <c r="F65" s="297"/>
      <c r="G65" s="264"/>
      <c r="H65" s="266"/>
      <c r="I65" s="268"/>
      <c r="J65" s="86" t="s">
        <v>148</v>
      </c>
      <c r="K65" s="173">
        <v>2</v>
      </c>
      <c r="L65" s="155">
        <v>2</v>
      </c>
      <c r="M65" s="155">
        <v>0</v>
      </c>
      <c r="N65" s="174">
        <v>0</v>
      </c>
      <c r="O65" s="173">
        <v>0.5</v>
      </c>
      <c r="P65" s="155">
        <v>0.5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16"/>
    </row>
    <row r="66" spans="3:27" s="5" customFormat="1" ht="12.75" x14ac:dyDescent="0.2">
      <c r="C66" s="372"/>
      <c r="D66" s="371"/>
      <c r="E66" s="475"/>
      <c r="F66" s="296" t="s">
        <v>56</v>
      </c>
      <c r="G66" s="272" t="s">
        <v>74</v>
      </c>
      <c r="H66" s="265" t="s">
        <v>117</v>
      </c>
      <c r="I66" s="278" t="s">
        <v>118</v>
      </c>
      <c r="J66" s="78" t="s">
        <v>21</v>
      </c>
      <c r="K66" s="127">
        <f t="shared" ref="K66:N66" si="39">K67+K68+K71+K69+K70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 t="shared" ref="O66:R66" si="40">O67+O68+O71+O69+O70</f>
        <v>803</v>
      </c>
      <c r="P66" s="80">
        <f t="shared" si="40"/>
        <v>803</v>
      </c>
      <c r="Q66" s="80">
        <f t="shared" si="40"/>
        <v>703.8</v>
      </c>
      <c r="R66" s="128">
        <f t="shared" si="40"/>
        <v>0</v>
      </c>
      <c r="S66" s="79">
        <f>S67+S68+S71+S70+S69</f>
        <v>792</v>
      </c>
      <c r="T66" s="79">
        <f>T67+T68+T71+T70+T69</f>
        <v>792</v>
      </c>
      <c r="U66" s="90"/>
      <c r="V66" s="91"/>
      <c r="W66" s="91"/>
      <c r="X66" s="91"/>
      <c r="Y66" s="91"/>
      <c r="Z66" s="92"/>
      <c r="AA66" s="316"/>
    </row>
    <row r="67" spans="3:27" s="5" customFormat="1" ht="27.75" customHeight="1" x14ac:dyDescent="0.2">
      <c r="C67" s="372"/>
      <c r="D67" s="371"/>
      <c r="E67" s="475"/>
      <c r="F67" s="512"/>
      <c r="G67" s="273"/>
      <c r="H67" s="274"/>
      <c r="I67" s="279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564.5</v>
      </c>
      <c r="P67" s="168">
        <v>564.5</v>
      </c>
      <c r="Q67" s="168">
        <v>539.4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16"/>
    </row>
    <row r="68" spans="3:27" s="5" customFormat="1" ht="27.75" customHeight="1" x14ac:dyDescent="0.2">
      <c r="C68" s="372"/>
      <c r="D68" s="371"/>
      <c r="E68" s="475"/>
      <c r="F68" s="512"/>
      <c r="G68" s="273"/>
      <c r="H68" s="274"/>
      <c r="I68" s="279"/>
      <c r="J68" s="86" t="s">
        <v>39</v>
      </c>
      <c r="K68" s="156">
        <v>207.3</v>
      </c>
      <c r="L68" s="155">
        <v>207.3</v>
      </c>
      <c r="M68" s="155">
        <v>144.6</v>
      </c>
      <c r="N68" s="157">
        <v>0</v>
      </c>
      <c r="O68" s="156">
        <v>226.9</v>
      </c>
      <c r="P68" s="155">
        <v>226.9</v>
      </c>
      <c r="Q68" s="155">
        <v>162.6</v>
      </c>
      <c r="R68" s="157">
        <v>0</v>
      </c>
      <c r="S68" s="89">
        <v>227.5</v>
      </c>
      <c r="T68" s="89">
        <v>227.5</v>
      </c>
      <c r="U68" s="90"/>
      <c r="V68" s="91"/>
      <c r="W68" s="91"/>
      <c r="X68" s="91"/>
      <c r="Y68" s="91"/>
      <c r="Z68" s="92"/>
      <c r="AA68" s="316"/>
    </row>
    <row r="69" spans="3:27" s="5" customFormat="1" ht="27.75" customHeight="1" x14ac:dyDescent="0.2">
      <c r="C69" s="372"/>
      <c r="D69" s="371"/>
      <c r="E69" s="475"/>
      <c r="F69" s="512"/>
      <c r="G69" s="273"/>
      <c r="H69" s="274"/>
      <c r="I69" s="279"/>
      <c r="J69" s="86" t="s">
        <v>75</v>
      </c>
      <c r="K69" s="156">
        <v>40.6</v>
      </c>
      <c r="L69" s="155">
        <v>25.9</v>
      </c>
      <c r="M69" s="155">
        <v>9.8000000000000007</v>
      </c>
      <c r="N69" s="157">
        <v>14.7</v>
      </c>
      <c r="O69" s="156">
        <v>3.2</v>
      </c>
      <c r="P69" s="155">
        <v>3.2</v>
      </c>
      <c r="Q69" s="155">
        <v>1.8</v>
      </c>
      <c r="R69" s="157">
        <v>0</v>
      </c>
      <c r="S69" s="89"/>
      <c r="T69" s="139"/>
      <c r="U69" s="90"/>
      <c r="V69" s="91"/>
      <c r="W69" s="91"/>
      <c r="X69" s="91"/>
      <c r="Y69" s="91"/>
      <c r="Z69" s="92"/>
      <c r="AA69" s="316"/>
    </row>
    <row r="70" spans="3:27" s="5" customFormat="1" ht="27.75" customHeight="1" x14ac:dyDescent="0.2">
      <c r="C70" s="372"/>
      <c r="D70" s="371"/>
      <c r="E70" s="475"/>
      <c r="F70" s="512"/>
      <c r="G70" s="273"/>
      <c r="H70" s="274"/>
      <c r="I70" s="279"/>
      <c r="J70" s="86" t="s">
        <v>148</v>
      </c>
      <c r="K70" s="156">
        <v>9.3000000000000007</v>
      </c>
      <c r="L70" s="155">
        <v>9.3000000000000007</v>
      </c>
      <c r="M70" s="155">
        <v>0</v>
      </c>
      <c r="N70" s="157">
        <v>0</v>
      </c>
      <c r="O70" s="156">
        <v>8.4</v>
      </c>
      <c r="P70" s="155">
        <v>8.4</v>
      </c>
      <c r="Q70" s="155">
        <v>0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16"/>
    </row>
    <row r="71" spans="3:27" s="5" customFormat="1" ht="27.75" customHeight="1" x14ac:dyDescent="0.2">
      <c r="C71" s="372"/>
      <c r="D71" s="371"/>
      <c r="E71" s="475"/>
      <c r="F71" s="297"/>
      <c r="G71" s="264"/>
      <c r="H71" s="266"/>
      <c r="I71" s="268"/>
      <c r="J71" s="86" t="s">
        <v>149</v>
      </c>
      <c r="K71" s="156">
        <v>0.6</v>
      </c>
      <c r="L71" s="155">
        <v>0.6</v>
      </c>
      <c r="M71" s="155">
        <v>0.2</v>
      </c>
      <c r="N71" s="157">
        <v>0</v>
      </c>
      <c r="O71" s="156"/>
      <c r="P71" s="155"/>
      <c r="Q71" s="155"/>
      <c r="R71" s="157"/>
      <c r="S71" s="89"/>
      <c r="T71" s="139"/>
      <c r="U71" s="90"/>
      <c r="V71" s="91"/>
      <c r="W71" s="91"/>
      <c r="X71" s="91"/>
      <c r="Y71" s="91"/>
      <c r="Z71" s="92"/>
      <c r="AA71" s="316"/>
    </row>
    <row r="72" spans="3:27" s="5" customFormat="1" ht="12.75" x14ac:dyDescent="0.2">
      <c r="C72" s="372"/>
      <c r="D72" s="371"/>
      <c r="E72" s="475"/>
      <c r="F72" s="296" t="s">
        <v>57</v>
      </c>
      <c r="G72" s="272" t="s">
        <v>74</v>
      </c>
      <c r="H72" s="265" t="s">
        <v>130</v>
      </c>
      <c r="I72" s="278" t="s">
        <v>129</v>
      </c>
      <c r="J72" s="78" t="s">
        <v>21</v>
      </c>
      <c r="K72" s="127">
        <f t="shared" ref="K72:N72" si="41">K73+K74+K77+K76+K75</f>
        <v>733.00000000000011</v>
      </c>
      <c r="L72" s="80">
        <f t="shared" si="41"/>
        <v>667.50000000000011</v>
      </c>
      <c r="M72" s="80">
        <f t="shared" si="41"/>
        <v>565.6</v>
      </c>
      <c r="N72" s="128">
        <f t="shared" si="41"/>
        <v>65.5</v>
      </c>
      <c r="O72" s="127">
        <f t="shared" ref="O72:R72" si="42">O73+O74+O77+O76+O75</f>
        <v>738.30000000000007</v>
      </c>
      <c r="P72" s="80">
        <f t="shared" si="42"/>
        <v>734.1</v>
      </c>
      <c r="Q72" s="80">
        <f t="shared" si="42"/>
        <v>651.70000000000005</v>
      </c>
      <c r="R72" s="128">
        <f t="shared" si="42"/>
        <v>4.2</v>
      </c>
      <c r="S72" s="79">
        <f>S73+S74+S77+S75</f>
        <v>750</v>
      </c>
      <c r="T72" s="79">
        <f>T73+T74+T77+T75</f>
        <v>750</v>
      </c>
      <c r="U72" s="90"/>
      <c r="V72" s="91"/>
      <c r="W72" s="91"/>
      <c r="X72" s="91"/>
      <c r="Y72" s="91"/>
      <c r="Z72" s="92"/>
      <c r="AA72" s="316"/>
    </row>
    <row r="73" spans="3:27" s="5" customFormat="1" ht="27.75" customHeight="1" x14ac:dyDescent="0.2">
      <c r="C73" s="372"/>
      <c r="D73" s="371"/>
      <c r="E73" s="475"/>
      <c r="F73" s="512"/>
      <c r="G73" s="273"/>
      <c r="H73" s="274"/>
      <c r="I73" s="279"/>
      <c r="J73" s="86" t="s">
        <v>73</v>
      </c>
      <c r="K73" s="167">
        <v>455.3</v>
      </c>
      <c r="L73" s="168">
        <v>455.3</v>
      </c>
      <c r="M73" s="168">
        <v>438.5</v>
      </c>
      <c r="N73" s="169">
        <v>0</v>
      </c>
      <c r="O73" s="167">
        <v>517.20000000000005</v>
      </c>
      <c r="P73" s="168">
        <v>517.20000000000005</v>
      </c>
      <c r="Q73" s="168">
        <v>497.8</v>
      </c>
      <c r="R73" s="169">
        <v>0</v>
      </c>
      <c r="S73" s="89">
        <v>520</v>
      </c>
      <c r="T73" s="89">
        <v>520</v>
      </c>
      <c r="U73" s="90"/>
      <c r="V73" s="91"/>
      <c r="W73" s="91"/>
      <c r="X73" s="91"/>
      <c r="Y73" s="91"/>
      <c r="Z73" s="92"/>
      <c r="AA73" s="316"/>
    </row>
    <row r="74" spans="3:27" s="5" customFormat="1" ht="27.75" customHeight="1" x14ac:dyDescent="0.2">
      <c r="C74" s="372"/>
      <c r="D74" s="371"/>
      <c r="E74" s="475"/>
      <c r="F74" s="512"/>
      <c r="G74" s="273"/>
      <c r="H74" s="274"/>
      <c r="I74" s="279"/>
      <c r="J74" s="86" t="s">
        <v>39</v>
      </c>
      <c r="K74" s="156">
        <v>255.9</v>
      </c>
      <c r="L74" s="155">
        <v>205.9</v>
      </c>
      <c r="M74" s="155">
        <v>124.5</v>
      </c>
      <c r="N74" s="157">
        <v>50</v>
      </c>
      <c r="O74" s="156">
        <v>216.9</v>
      </c>
      <c r="P74" s="155">
        <v>216.9</v>
      </c>
      <c r="Q74" s="155">
        <v>153.9</v>
      </c>
      <c r="R74" s="157">
        <v>0</v>
      </c>
      <c r="S74" s="89">
        <v>230</v>
      </c>
      <c r="T74" s="89">
        <v>230</v>
      </c>
      <c r="U74" s="90"/>
      <c r="V74" s="91"/>
      <c r="W74" s="91"/>
      <c r="X74" s="91"/>
      <c r="Y74" s="91"/>
      <c r="Z74" s="92"/>
      <c r="AA74" s="316"/>
    </row>
    <row r="75" spans="3:27" s="5" customFormat="1" ht="27.75" customHeight="1" x14ac:dyDescent="0.2">
      <c r="C75" s="372"/>
      <c r="D75" s="371"/>
      <c r="E75" s="475"/>
      <c r="F75" s="512"/>
      <c r="G75" s="273"/>
      <c r="H75" s="274"/>
      <c r="I75" s="279"/>
      <c r="J75" s="86" t="s">
        <v>75</v>
      </c>
      <c r="K75" s="173">
        <v>19.2</v>
      </c>
      <c r="L75" s="155">
        <v>3.7</v>
      </c>
      <c r="M75" s="155">
        <v>0</v>
      </c>
      <c r="N75" s="174">
        <v>15.5</v>
      </c>
      <c r="O75" s="173">
        <v>4.2</v>
      </c>
      <c r="P75" s="155">
        <v>0</v>
      </c>
      <c r="Q75" s="155">
        <v>0</v>
      </c>
      <c r="R75" s="174">
        <v>4.2</v>
      </c>
      <c r="S75" s="140"/>
      <c r="T75" s="140"/>
      <c r="U75" s="90"/>
      <c r="V75" s="91"/>
      <c r="W75" s="91"/>
      <c r="X75" s="91"/>
      <c r="Y75" s="91"/>
      <c r="Z75" s="92"/>
      <c r="AA75" s="316"/>
    </row>
    <row r="76" spans="3:27" s="5" customFormat="1" ht="27.75" customHeight="1" x14ac:dyDescent="0.2">
      <c r="C76" s="372"/>
      <c r="D76" s="371"/>
      <c r="E76" s="475"/>
      <c r="F76" s="512"/>
      <c r="G76" s="273"/>
      <c r="H76" s="274"/>
      <c r="I76" s="279"/>
      <c r="J76" s="86" t="s">
        <v>148</v>
      </c>
      <c r="K76" s="173">
        <v>0</v>
      </c>
      <c r="L76" s="155">
        <v>0</v>
      </c>
      <c r="M76" s="155">
        <v>0</v>
      </c>
      <c r="N76" s="174">
        <v>0</v>
      </c>
      <c r="O76" s="173"/>
      <c r="P76" s="155"/>
      <c r="Q76" s="155"/>
      <c r="R76" s="174"/>
      <c r="S76" s="140"/>
      <c r="T76" s="140"/>
      <c r="U76" s="90"/>
      <c r="V76" s="91"/>
      <c r="W76" s="91"/>
      <c r="X76" s="91"/>
      <c r="Y76" s="91"/>
      <c r="Z76" s="92"/>
      <c r="AA76" s="316"/>
    </row>
    <row r="77" spans="3:27" s="5" customFormat="1" ht="27.75" customHeight="1" x14ac:dyDescent="0.2">
      <c r="C77" s="372"/>
      <c r="D77" s="371"/>
      <c r="E77" s="475"/>
      <c r="F77" s="297"/>
      <c r="G77" s="264"/>
      <c r="H77" s="266"/>
      <c r="I77" s="268"/>
      <c r="J77" s="86" t="s">
        <v>149</v>
      </c>
      <c r="K77" s="173">
        <v>2.6</v>
      </c>
      <c r="L77" s="155">
        <v>2.6</v>
      </c>
      <c r="M77" s="155">
        <v>2.6</v>
      </c>
      <c r="N77" s="174">
        <v>0</v>
      </c>
      <c r="O77" s="173"/>
      <c r="P77" s="155"/>
      <c r="Q77" s="155"/>
      <c r="R77" s="174"/>
      <c r="S77" s="140"/>
      <c r="T77" s="140"/>
      <c r="U77" s="90"/>
      <c r="V77" s="91"/>
      <c r="W77" s="91"/>
      <c r="X77" s="91"/>
      <c r="Y77" s="91"/>
      <c r="Z77" s="92"/>
      <c r="AA77" s="316"/>
    </row>
    <row r="78" spans="3:27" s="5" customFormat="1" ht="12.75" x14ac:dyDescent="0.2">
      <c r="C78" s="372"/>
      <c r="D78" s="371"/>
      <c r="E78" s="475"/>
      <c r="F78" s="296" t="s">
        <v>58</v>
      </c>
      <c r="G78" s="272" t="s">
        <v>74</v>
      </c>
      <c r="H78" s="265" t="s">
        <v>119</v>
      </c>
      <c r="I78" s="278" t="s">
        <v>120</v>
      </c>
      <c r="J78" s="78" t="s">
        <v>21</v>
      </c>
      <c r="K78" s="127">
        <f t="shared" ref="K78:N78" si="43">K79+K81+K83+K80+K82</f>
        <v>779.3</v>
      </c>
      <c r="L78" s="80">
        <f t="shared" si="43"/>
        <v>775.19999999999993</v>
      </c>
      <c r="M78" s="80">
        <f t="shared" si="43"/>
        <v>671.19999999999993</v>
      </c>
      <c r="N78" s="128">
        <f t="shared" si="43"/>
        <v>4.0999999999999996</v>
      </c>
      <c r="O78" s="127">
        <f t="shared" ref="O78:R78" si="44">O79+O81+O83+O80+O82</f>
        <v>862</v>
      </c>
      <c r="P78" s="80">
        <f t="shared" si="44"/>
        <v>862</v>
      </c>
      <c r="Q78" s="80">
        <f t="shared" si="44"/>
        <v>755.09999999999991</v>
      </c>
      <c r="R78" s="128">
        <f t="shared" si="44"/>
        <v>0</v>
      </c>
      <c r="S78" s="79">
        <f>S79+S81+S83+S82</f>
        <v>884.6</v>
      </c>
      <c r="T78" s="79">
        <f>T79+T81+T83+T82</f>
        <v>884.6</v>
      </c>
      <c r="U78" s="90"/>
      <c r="V78" s="91"/>
      <c r="W78" s="91"/>
      <c r="X78" s="91"/>
      <c r="Y78" s="91"/>
      <c r="Z78" s="92"/>
      <c r="AA78" s="316"/>
    </row>
    <row r="79" spans="3:27" s="5" customFormat="1" ht="27.75" customHeight="1" x14ac:dyDescent="0.2">
      <c r="C79" s="372"/>
      <c r="D79" s="371"/>
      <c r="E79" s="475"/>
      <c r="F79" s="512"/>
      <c r="G79" s="273"/>
      <c r="H79" s="274"/>
      <c r="I79" s="279"/>
      <c r="J79" s="86" t="s">
        <v>73</v>
      </c>
      <c r="K79" s="167">
        <v>532.6</v>
      </c>
      <c r="L79" s="168">
        <v>532.6</v>
      </c>
      <c r="M79" s="168">
        <v>510.5</v>
      </c>
      <c r="N79" s="169">
        <v>0</v>
      </c>
      <c r="O79" s="167">
        <v>617.6</v>
      </c>
      <c r="P79" s="168">
        <v>617.6</v>
      </c>
      <c r="Q79" s="168">
        <v>587.79999999999995</v>
      </c>
      <c r="R79" s="169">
        <v>0</v>
      </c>
      <c r="S79" s="89">
        <v>617</v>
      </c>
      <c r="T79" s="89">
        <v>617</v>
      </c>
      <c r="U79" s="90"/>
      <c r="V79" s="91"/>
      <c r="W79" s="91"/>
      <c r="X79" s="91"/>
      <c r="Y79" s="91"/>
      <c r="Z79" s="92"/>
      <c r="AA79" s="316"/>
    </row>
    <row r="80" spans="3:27" s="5" customFormat="1" ht="27.75" customHeight="1" x14ac:dyDescent="0.2">
      <c r="C80" s="372"/>
      <c r="D80" s="371"/>
      <c r="E80" s="475"/>
      <c r="F80" s="512"/>
      <c r="G80" s="273"/>
      <c r="H80" s="274"/>
      <c r="I80" s="279"/>
      <c r="J80" s="153" t="s">
        <v>155</v>
      </c>
      <c r="K80" s="167">
        <v>28.5</v>
      </c>
      <c r="L80" s="168">
        <v>24.4</v>
      </c>
      <c r="M80" s="168">
        <v>18.399999999999999</v>
      </c>
      <c r="N80" s="169">
        <v>4.0999999999999996</v>
      </c>
      <c r="O80" s="167"/>
      <c r="P80" s="168"/>
      <c r="Q80" s="168"/>
      <c r="R80" s="169"/>
      <c r="S80" s="89"/>
      <c r="T80" s="89"/>
      <c r="U80" s="90"/>
      <c r="V80" s="91"/>
      <c r="W80" s="91"/>
      <c r="X80" s="91"/>
      <c r="Y80" s="91"/>
      <c r="Z80" s="92"/>
      <c r="AA80" s="316"/>
    </row>
    <row r="81" spans="3:27" s="5" customFormat="1" ht="27.75" customHeight="1" x14ac:dyDescent="0.2">
      <c r="C81" s="372"/>
      <c r="D81" s="371"/>
      <c r="E81" s="475"/>
      <c r="F81" s="512"/>
      <c r="G81" s="273"/>
      <c r="H81" s="274"/>
      <c r="I81" s="279"/>
      <c r="J81" s="86" t="s">
        <v>39</v>
      </c>
      <c r="K81" s="156">
        <v>216.7</v>
      </c>
      <c r="L81" s="155">
        <v>216.7</v>
      </c>
      <c r="M81" s="155">
        <v>140.80000000000001</v>
      </c>
      <c r="N81" s="157">
        <v>0</v>
      </c>
      <c r="O81" s="156">
        <v>242.9</v>
      </c>
      <c r="P81" s="155">
        <v>242.9</v>
      </c>
      <c r="Q81" s="155">
        <v>165.8</v>
      </c>
      <c r="R81" s="157">
        <v>0</v>
      </c>
      <c r="S81" s="89">
        <v>266.10000000000002</v>
      </c>
      <c r="T81" s="89">
        <v>266.10000000000002</v>
      </c>
      <c r="U81" s="90"/>
      <c r="V81" s="91"/>
      <c r="W81" s="91"/>
      <c r="X81" s="91"/>
      <c r="Y81" s="91"/>
      <c r="Z81" s="92"/>
      <c r="AA81" s="316"/>
    </row>
    <row r="82" spans="3:27" s="5" customFormat="1" ht="27.75" customHeight="1" x14ac:dyDescent="0.2">
      <c r="C82" s="372"/>
      <c r="D82" s="371"/>
      <c r="E82" s="475"/>
      <c r="F82" s="512"/>
      <c r="G82" s="273"/>
      <c r="H82" s="274"/>
      <c r="I82" s="279"/>
      <c r="J82" s="86" t="s">
        <v>148</v>
      </c>
      <c r="K82" s="156">
        <v>1.5</v>
      </c>
      <c r="L82" s="155">
        <v>1.5</v>
      </c>
      <c r="M82" s="155">
        <v>1.5</v>
      </c>
      <c r="N82" s="157"/>
      <c r="O82" s="156">
        <v>1.5</v>
      </c>
      <c r="P82" s="155">
        <v>1.5</v>
      </c>
      <c r="Q82" s="155">
        <v>1.5</v>
      </c>
      <c r="R82" s="157">
        <v>0</v>
      </c>
      <c r="S82" s="89">
        <v>1.5</v>
      </c>
      <c r="T82" s="139">
        <v>1.5</v>
      </c>
      <c r="U82" s="90"/>
      <c r="V82" s="91"/>
      <c r="W82" s="91"/>
      <c r="X82" s="91"/>
      <c r="Y82" s="91"/>
      <c r="Z82" s="92"/>
      <c r="AA82" s="316"/>
    </row>
    <row r="83" spans="3:27" s="5" customFormat="1" ht="27.75" customHeight="1" x14ac:dyDescent="0.2">
      <c r="C83" s="372"/>
      <c r="D83" s="371"/>
      <c r="E83" s="475"/>
      <c r="F83" s="297"/>
      <c r="G83" s="264"/>
      <c r="H83" s="266"/>
      <c r="I83" s="268"/>
      <c r="J83" s="86" t="s">
        <v>149</v>
      </c>
      <c r="K83" s="156"/>
      <c r="L83" s="155"/>
      <c r="M83" s="155"/>
      <c r="N83" s="157"/>
      <c r="O83" s="156"/>
      <c r="P83" s="155"/>
      <c r="Q83" s="155"/>
      <c r="R83" s="157"/>
      <c r="S83" s="89"/>
      <c r="T83" s="139"/>
      <c r="U83" s="90"/>
      <c r="V83" s="91"/>
      <c r="W83" s="91"/>
      <c r="X83" s="91"/>
      <c r="Y83" s="91"/>
      <c r="Z83" s="92"/>
      <c r="AA83" s="316"/>
    </row>
    <row r="84" spans="3:27" s="5" customFormat="1" ht="12.75" customHeight="1" x14ac:dyDescent="0.2">
      <c r="C84" s="372"/>
      <c r="D84" s="371"/>
      <c r="E84" s="475"/>
      <c r="F84" s="296" t="s">
        <v>59</v>
      </c>
      <c r="G84" s="272" t="s">
        <v>74</v>
      </c>
      <c r="H84" s="265" t="s">
        <v>132</v>
      </c>
      <c r="I84" s="278" t="s">
        <v>131</v>
      </c>
      <c r="J84" s="78" t="s">
        <v>21</v>
      </c>
      <c r="K84" s="127">
        <f t="shared" ref="K84:R84" si="45">K85+K87+K88+K86</f>
        <v>399.49999999999994</v>
      </c>
      <c r="L84" s="80">
        <f t="shared" si="45"/>
        <v>399.49999999999994</v>
      </c>
      <c r="M84" s="80">
        <f t="shared" si="45"/>
        <v>330.09999999999997</v>
      </c>
      <c r="N84" s="128">
        <f t="shared" si="45"/>
        <v>0</v>
      </c>
      <c r="O84" s="127">
        <f t="shared" si="45"/>
        <v>411.9</v>
      </c>
      <c r="P84" s="80">
        <f t="shared" si="45"/>
        <v>411.9</v>
      </c>
      <c r="Q84" s="80">
        <f t="shared" si="45"/>
        <v>363.3</v>
      </c>
      <c r="R84" s="128">
        <f t="shared" si="45"/>
        <v>0</v>
      </c>
      <c r="S84" s="79">
        <f t="shared" ref="S84:T84" si="46">S85+S87+S88</f>
        <v>411.9</v>
      </c>
      <c r="T84" s="79">
        <f t="shared" si="46"/>
        <v>411.9</v>
      </c>
      <c r="U84" s="90"/>
      <c r="V84" s="91"/>
      <c r="W84" s="91"/>
      <c r="X84" s="91"/>
      <c r="Y84" s="91"/>
      <c r="Z84" s="92"/>
      <c r="AA84" s="316"/>
    </row>
    <row r="85" spans="3:27" s="5" customFormat="1" ht="27.75" customHeight="1" x14ac:dyDescent="0.2">
      <c r="C85" s="372"/>
      <c r="D85" s="371"/>
      <c r="E85" s="475"/>
      <c r="F85" s="512"/>
      <c r="G85" s="273"/>
      <c r="H85" s="274"/>
      <c r="I85" s="279"/>
      <c r="J85" s="86" t="s">
        <v>73</v>
      </c>
      <c r="K85" s="156">
        <v>395.4</v>
      </c>
      <c r="L85" s="155">
        <v>395.4</v>
      </c>
      <c r="M85" s="155">
        <v>329.7</v>
      </c>
      <c r="N85" s="157">
        <v>0</v>
      </c>
      <c r="O85" s="156">
        <v>410</v>
      </c>
      <c r="P85" s="155">
        <v>410</v>
      </c>
      <c r="Q85" s="155">
        <v>363.3</v>
      </c>
      <c r="R85" s="157">
        <v>0</v>
      </c>
      <c r="S85" s="89">
        <v>410</v>
      </c>
      <c r="T85" s="89">
        <v>410</v>
      </c>
      <c r="U85" s="90"/>
      <c r="V85" s="91"/>
      <c r="W85" s="91"/>
      <c r="X85" s="91"/>
      <c r="Y85" s="91"/>
      <c r="Z85" s="92"/>
      <c r="AA85" s="316"/>
    </row>
    <row r="86" spans="3:27" s="5" customFormat="1" ht="27.75" customHeight="1" x14ac:dyDescent="0.2">
      <c r="C86" s="372"/>
      <c r="D86" s="371"/>
      <c r="E86" s="475"/>
      <c r="F86" s="512"/>
      <c r="G86" s="273"/>
      <c r="H86" s="274"/>
      <c r="I86" s="279"/>
      <c r="J86" s="153" t="s">
        <v>155</v>
      </c>
      <c r="K86" s="156">
        <v>0.4</v>
      </c>
      <c r="L86" s="155">
        <v>0.4</v>
      </c>
      <c r="M86" s="155">
        <v>0.4</v>
      </c>
      <c r="N86" s="157">
        <v>0</v>
      </c>
      <c r="O86" s="156"/>
      <c r="P86" s="155"/>
      <c r="Q86" s="155"/>
      <c r="R86" s="157"/>
      <c r="S86" s="89"/>
      <c r="T86" s="89"/>
      <c r="U86" s="90"/>
      <c r="V86" s="91"/>
      <c r="W86" s="91"/>
      <c r="X86" s="91"/>
      <c r="Y86" s="91"/>
      <c r="Z86" s="92"/>
      <c r="AA86" s="316"/>
    </row>
    <row r="87" spans="3:27" s="5" customFormat="1" ht="27.75" customHeight="1" x14ac:dyDescent="0.2">
      <c r="C87" s="372"/>
      <c r="D87" s="371"/>
      <c r="E87" s="475"/>
      <c r="F87" s="512"/>
      <c r="G87" s="273"/>
      <c r="H87" s="274"/>
      <c r="I87" s="279"/>
      <c r="J87" s="86" t="s">
        <v>39</v>
      </c>
      <c r="K87" s="156">
        <v>2.7</v>
      </c>
      <c r="L87" s="155">
        <v>2.7</v>
      </c>
      <c r="M87" s="155">
        <v>0</v>
      </c>
      <c r="N87" s="157">
        <v>0</v>
      </c>
      <c r="O87" s="156">
        <v>1.9</v>
      </c>
      <c r="P87" s="155">
        <v>1.9</v>
      </c>
      <c r="Q87" s="155">
        <v>0</v>
      </c>
      <c r="R87" s="157">
        <v>0</v>
      </c>
      <c r="S87" s="89">
        <v>1.9</v>
      </c>
      <c r="T87" s="89">
        <v>1.9</v>
      </c>
      <c r="U87" s="90"/>
      <c r="V87" s="91"/>
      <c r="W87" s="91"/>
      <c r="X87" s="91"/>
      <c r="Y87" s="91"/>
      <c r="Z87" s="92"/>
      <c r="AA87" s="316"/>
    </row>
    <row r="88" spans="3:27" s="5" customFormat="1" ht="27.75" customHeight="1" x14ac:dyDescent="0.2">
      <c r="C88" s="256"/>
      <c r="D88" s="258"/>
      <c r="E88" s="476"/>
      <c r="F88" s="297"/>
      <c r="G88" s="264"/>
      <c r="H88" s="266"/>
      <c r="I88" s="268"/>
      <c r="J88" s="86" t="s">
        <v>148</v>
      </c>
      <c r="K88" s="156">
        <v>1</v>
      </c>
      <c r="L88" s="155">
        <v>1</v>
      </c>
      <c r="M88" s="155">
        <v>0</v>
      </c>
      <c r="N88" s="157">
        <v>0</v>
      </c>
      <c r="O88" s="156"/>
      <c r="P88" s="155"/>
      <c r="Q88" s="155"/>
      <c r="R88" s="157"/>
      <c r="S88" s="89"/>
      <c r="T88" s="89"/>
      <c r="U88" s="90"/>
      <c r="V88" s="91"/>
      <c r="W88" s="91"/>
      <c r="X88" s="91"/>
      <c r="Y88" s="91"/>
      <c r="Z88" s="92"/>
      <c r="AA88" s="316"/>
    </row>
    <row r="89" spans="3:27" s="5" customFormat="1" ht="15" customHeight="1" x14ac:dyDescent="0.2">
      <c r="C89" s="372" t="s">
        <v>38</v>
      </c>
      <c r="D89" s="371" t="s">
        <v>38</v>
      </c>
      <c r="E89" s="480" t="s">
        <v>41</v>
      </c>
      <c r="F89" s="300" t="s">
        <v>60</v>
      </c>
      <c r="G89" s="272" t="s">
        <v>74</v>
      </c>
      <c r="H89" s="265"/>
      <c r="I89" s="511"/>
      <c r="J89" s="78" t="s">
        <v>21</v>
      </c>
      <c r="K89" s="81">
        <f>K90+K91</f>
        <v>720.1</v>
      </c>
      <c r="L89" s="82">
        <f t="shared" ref="L89:N89" si="47">L90+L91</f>
        <v>716.5</v>
      </c>
      <c r="M89" s="82">
        <f t="shared" si="47"/>
        <v>632.1</v>
      </c>
      <c r="N89" s="83">
        <f t="shared" si="47"/>
        <v>3.6</v>
      </c>
      <c r="O89" s="81">
        <f>O90+O91</f>
        <v>811</v>
      </c>
      <c r="P89" s="82">
        <f t="shared" ref="P89:T89" si="48">P90+P91</f>
        <v>811</v>
      </c>
      <c r="Q89" s="82">
        <f t="shared" si="48"/>
        <v>731.1</v>
      </c>
      <c r="R89" s="83">
        <f t="shared" si="48"/>
        <v>0</v>
      </c>
      <c r="S89" s="84">
        <f t="shared" si="48"/>
        <v>672.8</v>
      </c>
      <c r="T89" s="84">
        <f t="shared" si="48"/>
        <v>672.8</v>
      </c>
      <c r="U89" s="90"/>
      <c r="V89" s="91"/>
      <c r="W89" s="91"/>
      <c r="X89" s="91"/>
      <c r="Y89" s="91"/>
      <c r="Z89" s="92"/>
      <c r="AA89" s="316"/>
    </row>
    <row r="90" spans="3:27" s="5" customFormat="1" ht="19.5" customHeight="1" x14ac:dyDescent="0.2">
      <c r="C90" s="372"/>
      <c r="D90" s="371"/>
      <c r="E90" s="475"/>
      <c r="F90" s="301"/>
      <c r="G90" s="273"/>
      <c r="H90" s="274"/>
      <c r="I90" s="482"/>
      <c r="J90" s="19" t="s">
        <v>73</v>
      </c>
      <c r="K90" s="61">
        <f t="shared" ref="K90:R90" si="49">K93+K97+K94</f>
        <v>478.6</v>
      </c>
      <c r="L90" s="14">
        <f t="shared" si="49"/>
        <v>478.6</v>
      </c>
      <c r="M90" s="14">
        <f t="shared" si="49"/>
        <v>462.5</v>
      </c>
      <c r="N90" s="137">
        <f t="shared" si="49"/>
        <v>0</v>
      </c>
      <c r="O90" s="61">
        <f t="shared" si="49"/>
        <v>578.20000000000005</v>
      </c>
      <c r="P90" s="14">
        <f t="shared" si="49"/>
        <v>578.20000000000005</v>
      </c>
      <c r="Q90" s="14">
        <f t="shared" si="49"/>
        <v>560</v>
      </c>
      <c r="R90" s="137">
        <f t="shared" si="49"/>
        <v>0</v>
      </c>
      <c r="S90" s="61">
        <f>S93+S97</f>
        <v>476.6</v>
      </c>
      <c r="T90" s="61">
        <f>T93+T97</f>
        <v>476.6</v>
      </c>
      <c r="U90" s="90"/>
      <c r="V90" s="91"/>
      <c r="W90" s="91"/>
      <c r="X90" s="91"/>
      <c r="Y90" s="91"/>
      <c r="Z90" s="92"/>
      <c r="AA90" s="316"/>
    </row>
    <row r="91" spans="3:27" s="5" customFormat="1" ht="22.5" customHeight="1" x14ac:dyDescent="0.2">
      <c r="C91" s="372"/>
      <c r="D91" s="371"/>
      <c r="E91" s="475"/>
      <c r="F91" s="302"/>
      <c r="G91" s="264"/>
      <c r="H91" s="266"/>
      <c r="I91" s="483"/>
      <c r="J91" s="19" t="s">
        <v>39</v>
      </c>
      <c r="K91" s="61">
        <f t="shared" ref="K91:T91" si="50">K95+K98</f>
        <v>241.5</v>
      </c>
      <c r="L91" s="14">
        <f t="shared" si="50"/>
        <v>237.89999999999998</v>
      </c>
      <c r="M91" s="14">
        <f t="shared" si="50"/>
        <v>169.6</v>
      </c>
      <c r="N91" s="137">
        <f t="shared" si="50"/>
        <v>3.6</v>
      </c>
      <c r="O91" s="61">
        <f t="shared" si="50"/>
        <v>232.8</v>
      </c>
      <c r="P91" s="14">
        <f t="shared" si="50"/>
        <v>232.8</v>
      </c>
      <c r="Q91" s="14">
        <f t="shared" si="50"/>
        <v>171.1</v>
      </c>
      <c r="R91" s="137">
        <f t="shared" si="50"/>
        <v>0</v>
      </c>
      <c r="S91" s="61">
        <f t="shared" si="50"/>
        <v>196.2</v>
      </c>
      <c r="T91" s="61">
        <f t="shared" si="50"/>
        <v>196.2</v>
      </c>
      <c r="U91" s="90"/>
      <c r="V91" s="91"/>
      <c r="W91" s="91"/>
      <c r="X91" s="91"/>
      <c r="Y91" s="91"/>
      <c r="Z91" s="92"/>
      <c r="AA91" s="316"/>
    </row>
    <row r="92" spans="3:27" s="5" customFormat="1" ht="12.75" x14ac:dyDescent="0.2">
      <c r="C92" s="372"/>
      <c r="D92" s="371"/>
      <c r="E92" s="475"/>
      <c r="F92" s="296" t="s">
        <v>125</v>
      </c>
      <c r="G92" s="272" t="s">
        <v>74</v>
      </c>
      <c r="H92" s="265" t="s">
        <v>113</v>
      </c>
      <c r="I92" s="278" t="s">
        <v>114</v>
      </c>
      <c r="J92" s="78" t="s">
        <v>21</v>
      </c>
      <c r="K92" s="81">
        <f t="shared" ref="K92:N92" si="51">K93+K95+K94</f>
        <v>419.8</v>
      </c>
      <c r="L92" s="82">
        <f t="shared" si="51"/>
        <v>419.8</v>
      </c>
      <c r="M92" s="82">
        <f t="shared" si="51"/>
        <v>375.2</v>
      </c>
      <c r="N92" s="83">
        <f t="shared" si="51"/>
        <v>0</v>
      </c>
      <c r="O92" s="81">
        <f t="shared" ref="O92:R92" si="52">O93+O95+O94</f>
        <v>515.29999999999995</v>
      </c>
      <c r="P92" s="82">
        <f t="shared" si="52"/>
        <v>515.29999999999995</v>
      </c>
      <c r="Q92" s="82">
        <f t="shared" si="52"/>
        <v>464.29999999999995</v>
      </c>
      <c r="R92" s="83">
        <f t="shared" si="52"/>
        <v>0</v>
      </c>
      <c r="S92" s="84">
        <f t="shared" ref="S92:T92" si="53">S93+S95</f>
        <v>377.1</v>
      </c>
      <c r="T92" s="85">
        <f t="shared" si="53"/>
        <v>377.1</v>
      </c>
      <c r="U92" s="90"/>
      <c r="V92" s="91"/>
      <c r="W92" s="91"/>
      <c r="X92" s="91"/>
      <c r="Y92" s="91"/>
      <c r="Z92" s="92"/>
      <c r="AA92" s="316"/>
    </row>
    <row r="93" spans="3:27" s="5" customFormat="1" ht="29.25" customHeight="1" x14ac:dyDescent="0.2">
      <c r="C93" s="372"/>
      <c r="D93" s="371"/>
      <c r="E93" s="475"/>
      <c r="F93" s="512"/>
      <c r="G93" s="273"/>
      <c r="H93" s="274"/>
      <c r="I93" s="279"/>
      <c r="J93" s="96" t="s">
        <v>73</v>
      </c>
      <c r="K93" s="220">
        <v>293.5</v>
      </c>
      <c r="L93" s="223">
        <v>293.5</v>
      </c>
      <c r="M93" s="223">
        <v>285.7</v>
      </c>
      <c r="N93" s="225">
        <v>0</v>
      </c>
      <c r="O93" s="220">
        <v>375.9</v>
      </c>
      <c r="P93" s="223">
        <v>375.9</v>
      </c>
      <c r="Q93" s="223">
        <v>364.2</v>
      </c>
      <c r="R93" s="225">
        <v>0</v>
      </c>
      <c r="S93" s="97">
        <v>274.3</v>
      </c>
      <c r="T93" s="97">
        <v>274.3</v>
      </c>
      <c r="U93" s="90"/>
      <c r="V93" s="91"/>
      <c r="W93" s="91"/>
      <c r="X93" s="91"/>
      <c r="Y93" s="91"/>
      <c r="Z93" s="92"/>
      <c r="AA93" s="316"/>
    </row>
    <row r="94" spans="3:27" s="5" customFormat="1" ht="29.25" customHeight="1" x14ac:dyDescent="0.2">
      <c r="C94" s="372"/>
      <c r="D94" s="371"/>
      <c r="E94" s="475"/>
      <c r="F94" s="512"/>
      <c r="G94" s="273"/>
      <c r="H94" s="274"/>
      <c r="I94" s="279"/>
      <c r="J94" s="153" t="s">
        <v>155</v>
      </c>
      <c r="K94" s="220">
        <v>2</v>
      </c>
      <c r="L94" s="223">
        <v>2</v>
      </c>
      <c r="M94" s="223">
        <v>0</v>
      </c>
      <c r="N94" s="225">
        <v>0</v>
      </c>
      <c r="O94" s="220"/>
      <c r="P94" s="223"/>
      <c r="Q94" s="223"/>
      <c r="R94" s="225"/>
      <c r="S94" s="97"/>
      <c r="T94" s="97"/>
      <c r="U94" s="90"/>
      <c r="V94" s="91"/>
      <c r="W94" s="91"/>
      <c r="X94" s="91"/>
      <c r="Y94" s="91"/>
      <c r="Z94" s="92"/>
      <c r="AA94" s="316"/>
    </row>
    <row r="95" spans="3:27" s="5" customFormat="1" ht="29.25" customHeight="1" x14ac:dyDescent="0.2">
      <c r="C95" s="372"/>
      <c r="D95" s="371"/>
      <c r="E95" s="475"/>
      <c r="F95" s="297"/>
      <c r="G95" s="264"/>
      <c r="H95" s="266"/>
      <c r="I95" s="268"/>
      <c r="J95" s="96" t="s">
        <v>39</v>
      </c>
      <c r="K95" s="175">
        <v>124.3</v>
      </c>
      <c r="L95" s="176">
        <v>124.3</v>
      </c>
      <c r="M95" s="176">
        <v>89.5</v>
      </c>
      <c r="N95" s="177">
        <v>0</v>
      </c>
      <c r="O95" s="175">
        <v>139.4</v>
      </c>
      <c r="P95" s="176">
        <v>139.4</v>
      </c>
      <c r="Q95" s="176">
        <v>100.1</v>
      </c>
      <c r="R95" s="177">
        <v>0</v>
      </c>
      <c r="S95" s="97">
        <v>102.8</v>
      </c>
      <c r="T95" s="97">
        <v>102.8</v>
      </c>
      <c r="U95" s="90"/>
      <c r="V95" s="91"/>
      <c r="W95" s="91"/>
      <c r="X95" s="91"/>
      <c r="Y95" s="91"/>
      <c r="Z95" s="92"/>
      <c r="AA95" s="316"/>
    </row>
    <row r="96" spans="3:27" s="5" customFormat="1" ht="12.75" x14ac:dyDescent="0.2">
      <c r="C96" s="372"/>
      <c r="D96" s="371"/>
      <c r="E96" s="475"/>
      <c r="F96" s="296" t="s">
        <v>126</v>
      </c>
      <c r="G96" s="272" t="s">
        <v>74</v>
      </c>
      <c r="H96" s="265" t="s">
        <v>115</v>
      </c>
      <c r="I96" s="278" t="s">
        <v>116</v>
      </c>
      <c r="J96" s="78" t="s">
        <v>21</v>
      </c>
      <c r="K96" s="81">
        <f t="shared" ref="K96:N96" si="54">K97+K98</f>
        <v>300.3</v>
      </c>
      <c r="L96" s="82">
        <f t="shared" si="54"/>
        <v>296.7</v>
      </c>
      <c r="M96" s="82">
        <f t="shared" si="54"/>
        <v>256.89999999999998</v>
      </c>
      <c r="N96" s="83">
        <f t="shared" si="54"/>
        <v>3.6</v>
      </c>
      <c r="O96" s="81">
        <f t="shared" ref="O96:T96" si="55">O97+O98</f>
        <v>295.70000000000005</v>
      </c>
      <c r="P96" s="82">
        <f t="shared" si="55"/>
        <v>295.70000000000005</v>
      </c>
      <c r="Q96" s="82">
        <f t="shared" si="55"/>
        <v>266.8</v>
      </c>
      <c r="R96" s="83">
        <f t="shared" si="55"/>
        <v>0</v>
      </c>
      <c r="S96" s="84">
        <f t="shared" si="55"/>
        <v>295.70000000000005</v>
      </c>
      <c r="T96" s="85">
        <f t="shared" si="55"/>
        <v>295.70000000000005</v>
      </c>
      <c r="U96" s="90"/>
      <c r="V96" s="91"/>
      <c r="W96" s="91"/>
      <c r="X96" s="91"/>
      <c r="Y96" s="91"/>
      <c r="Z96" s="92"/>
      <c r="AA96" s="316"/>
    </row>
    <row r="97" spans="3:27" s="5" customFormat="1" ht="29.25" customHeight="1" x14ac:dyDescent="0.2">
      <c r="C97" s="372"/>
      <c r="D97" s="371"/>
      <c r="E97" s="475"/>
      <c r="F97" s="512"/>
      <c r="G97" s="273"/>
      <c r="H97" s="274"/>
      <c r="I97" s="279"/>
      <c r="J97" s="86" t="s">
        <v>73</v>
      </c>
      <c r="K97" s="167">
        <v>183.1</v>
      </c>
      <c r="L97" s="168">
        <v>183.1</v>
      </c>
      <c r="M97" s="168">
        <v>176.8</v>
      </c>
      <c r="N97" s="169">
        <v>0</v>
      </c>
      <c r="O97" s="167">
        <v>202.3</v>
      </c>
      <c r="P97" s="168">
        <v>202.3</v>
      </c>
      <c r="Q97" s="168">
        <v>195.8</v>
      </c>
      <c r="R97" s="169">
        <v>0</v>
      </c>
      <c r="S97" s="89">
        <v>202.3</v>
      </c>
      <c r="T97" s="89">
        <v>202.3</v>
      </c>
      <c r="U97" s="90"/>
      <c r="V97" s="91"/>
      <c r="W97" s="91"/>
      <c r="X97" s="91"/>
      <c r="Y97" s="91"/>
      <c r="Z97" s="92"/>
      <c r="AA97" s="316"/>
    </row>
    <row r="98" spans="3:27" s="5" customFormat="1" ht="29.25" customHeight="1" thickBot="1" x14ac:dyDescent="0.25">
      <c r="C98" s="343"/>
      <c r="D98" s="344"/>
      <c r="E98" s="352"/>
      <c r="F98" s="412"/>
      <c r="G98" s="304"/>
      <c r="H98" s="303"/>
      <c r="I98" s="402"/>
      <c r="J98" s="98" t="s">
        <v>39</v>
      </c>
      <c r="K98" s="178">
        <v>117.2</v>
      </c>
      <c r="L98" s="179">
        <v>113.6</v>
      </c>
      <c r="M98" s="179">
        <v>80.099999999999994</v>
      </c>
      <c r="N98" s="180">
        <v>3.6</v>
      </c>
      <c r="O98" s="178">
        <v>93.4</v>
      </c>
      <c r="P98" s="179">
        <v>93.4</v>
      </c>
      <c r="Q98" s="179">
        <v>71</v>
      </c>
      <c r="R98" s="180">
        <v>0</v>
      </c>
      <c r="S98" s="99">
        <v>93.4</v>
      </c>
      <c r="T98" s="99">
        <v>93.4</v>
      </c>
      <c r="U98" s="100"/>
      <c r="V98" s="101"/>
      <c r="W98" s="101"/>
      <c r="X98" s="101"/>
      <c r="Y98" s="101"/>
      <c r="Z98" s="92"/>
      <c r="AA98" s="316"/>
    </row>
    <row r="99" spans="3:27" s="5" customFormat="1" ht="14.25" customHeight="1" thickBot="1" x14ac:dyDescent="0.25">
      <c r="C99" s="200" t="s">
        <v>38</v>
      </c>
      <c r="D99" s="236" t="s">
        <v>38</v>
      </c>
      <c r="E99" s="280" t="s">
        <v>18</v>
      </c>
      <c r="F99" s="281"/>
      <c r="G99" s="281"/>
      <c r="H99" s="281"/>
      <c r="I99" s="282"/>
      <c r="J99" s="26"/>
      <c r="K99" s="27">
        <f t="shared" ref="K99:T99" si="56">K15+K40+K89</f>
        <v>6642.1</v>
      </c>
      <c r="L99" s="28">
        <f t="shared" si="56"/>
        <v>6492.0000000000009</v>
      </c>
      <c r="M99" s="28">
        <f t="shared" si="56"/>
        <v>5352.7000000000007</v>
      </c>
      <c r="N99" s="29">
        <f t="shared" si="56"/>
        <v>150.1</v>
      </c>
      <c r="O99" s="27">
        <f t="shared" si="56"/>
        <v>7239.1</v>
      </c>
      <c r="P99" s="28">
        <f t="shared" si="56"/>
        <v>7211.2999999999993</v>
      </c>
      <c r="Q99" s="28">
        <f t="shared" si="56"/>
        <v>6090.6</v>
      </c>
      <c r="R99" s="29">
        <f t="shared" si="56"/>
        <v>27.8</v>
      </c>
      <c r="S99" s="30">
        <f t="shared" si="56"/>
        <v>6735.8</v>
      </c>
      <c r="T99" s="30">
        <f t="shared" si="56"/>
        <v>6704.3</v>
      </c>
      <c r="U99" s="486"/>
      <c r="V99" s="487"/>
      <c r="W99" s="487"/>
      <c r="X99" s="487"/>
      <c r="Y99" s="487"/>
      <c r="Z99" s="488"/>
      <c r="AA99" s="316"/>
    </row>
    <row r="100" spans="3:27" s="5" customFormat="1" ht="15.75" customHeight="1" thickBot="1" x14ac:dyDescent="0.25">
      <c r="C100" s="200" t="s">
        <v>38</v>
      </c>
      <c r="D100" s="215" t="s">
        <v>40</v>
      </c>
      <c r="E100" s="463" t="s">
        <v>134</v>
      </c>
      <c r="F100" s="464"/>
      <c r="G100" s="464"/>
      <c r="H100" s="464"/>
      <c r="I100" s="464"/>
      <c r="J100" s="464"/>
      <c r="K100" s="464"/>
      <c r="L100" s="464"/>
      <c r="M100" s="464"/>
      <c r="N100" s="464"/>
      <c r="O100" s="464"/>
      <c r="P100" s="464"/>
      <c r="Q100" s="464"/>
      <c r="R100" s="464"/>
      <c r="S100" s="464"/>
      <c r="T100" s="464"/>
      <c r="U100" s="464"/>
      <c r="V100" s="464"/>
      <c r="W100" s="464"/>
      <c r="X100" s="464"/>
      <c r="Y100" s="464"/>
      <c r="Z100" s="465"/>
      <c r="AA100" s="316"/>
    </row>
    <row r="101" spans="3:27" s="5" customFormat="1" ht="36" x14ac:dyDescent="0.2">
      <c r="C101" s="255" t="s">
        <v>38</v>
      </c>
      <c r="D101" s="257" t="s">
        <v>40</v>
      </c>
      <c r="E101" s="489" t="s">
        <v>38</v>
      </c>
      <c r="F101" s="199" t="s">
        <v>135</v>
      </c>
      <c r="G101" s="102"/>
      <c r="H101" s="228"/>
      <c r="I101" s="103"/>
      <c r="J101" s="104" t="s">
        <v>21</v>
      </c>
      <c r="K101" s="105">
        <f>K102+K103+K104+K105+K106+K107+K108</f>
        <v>25.4</v>
      </c>
      <c r="L101" s="105">
        <f t="shared" ref="L101:N101" si="57">L102+L103+L104+L105+L106+L107+L108</f>
        <v>25.4</v>
      </c>
      <c r="M101" s="105">
        <f t="shared" si="57"/>
        <v>0</v>
      </c>
      <c r="N101" s="72">
        <f t="shared" si="57"/>
        <v>0</v>
      </c>
      <c r="O101" s="105">
        <f>O102+O103+O104+O105+O106+O107+O108</f>
        <v>22.4</v>
      </c>
      <c r="P101" s="105">
        <f t="shared" ref="P101:T101" si="58">P102+P103+P104+P105+P106+P107+P108</f>
        <v>22.4</v>
      </c>
      <c r="Q101" s="105">
        <f t="shared" si="58"/>
        <v>0</v>
      </c>
      <c r="R101" s="72">
        <f t="shared" si="58"/>
        <v>0</v>
      </c>
      <c r="S101" s="72">
        <f t="shared" si="58"/>
        <v>23.7</v>
      </c>
      <c r="T101" s="105">
        <f t="shared" si="58"/>
        <v>23.7</v>
      </c>
      <c r="U101" s="106" t="s">
        <v>137</v>
      </c>
      <c r="V101" s="107" t="s">
        <v>76</v>
      </c>
      <c r="W101" s="108">
        <v>892</v>
      </c>
      <c r="X101" s="108">
        <v>864</v>
      </c>
      <c r="Y101" s="108">
        <v>866</v>
      </c>
      <c r="Z101" s="108">
        <v>863</v>
      </c>
      <c r="AA101" s="316"/>
    </row>
    <row r="102" spans="3:27" s="5" customFormat="1" ht="36" x14ac:dyDescent="0.2">
      <c r="C102" s="372"/>
      <c r="D102" s="371"/>
      <c r="E102" s="490"/>
      <c r="F102" s="201" t="s">
        <v>53</v>
      </c>
      <c r="G102" s="109" t="s">
        <v>74</v>
      </c>
      <c r="H102" s="110">
        <v>190244763</v>
      </c>
      <c r="I102" s="111" t="s">
        <v>116</v>
      </c>
      <c r="J102" s="108" t="s">
        <v>39</v>
      </c>
      <c r="K102" s="181">
        <v>4.7</v>
      </c>
      <c r="L102" s="182">
        <v>4.7</v>
      </c>
      <c r="M102" s="182">
        <v>0</v>
      </c>
      <c r="N102" s="183">
        <v>0</v>
      </c>
      <c r="O102" s="181">
        <v>4.7</v>
      </c>
      <c r="P102" s="182">
        <v>4.7</v>
      </c>
      <c r="Q102" s="182">
        <v>0</v>
      </c>
      <c r="R102" s="183">
        <v>0</v>
      </c>
      <c r="S102" s="68">
        <v>4.7</v>
      </c>
      <c r="T102" s="68">
        <v>4.7</v>
      </c>
      <c r="U102" s="112" t="s">
        <v>136</v>
      </c>
      <c r="V102" s="107" t="s">
        <v>76</v>
      </c>
      <c r="W102" s="113">
        <v>7</v>
      </c>
      <c r="X102" s="113">
        <v>7</v>
      </c>
      <c r="Y102" s="113">
        <v>7</v>
      </c>
      <c r="Z102" s="113">
        <v>8</v>
      </c>
      <c r="AA102" s="316"/>
    </row>
    <row r="103" spans="3:27" s="5" customFormat="1" ht="36" x14ac:dyDescent="0.2">
      <c r="C103" s="372"/>
      <c r="D103" s="371"/>
      <c r="E103" s="490"/>
      <c r="F103" s="201" t="s">
        <v>54</v>
      </c>
      <c r="G103" s="109" t="s">
        <v>74</v>
      </c>
      <c r="H103" s="114">
        <v>190244044</v>
      </c>
      <c r="I103" s="111" t="s">
        <v>114</v>
      </c>
      <c r="J103" s="113" t="s">
        <v>39</v>
      </c>
      <c r="K103" s="184">
        <v>3.5</v>
      </c>
      <c r="L103" s="185">
        <v>3.5</v>
      </c>
      <c r="M103" s="185">
        <v>0</v>
      </c>
      <c r="N103" s="186">
        <v>0</v>
      </c>
      <c r="O103" s="184">
        <v>3.5</v>
      </c>
      <c r="P103" s="185">
        <v>3.5</v>
      </c>
      <c r="Q103" s="185">
        <v>0</v>
      </c>
      <c r="R103" s="186">
        <v>0</v>
      </c>
      <c r="S103" s="68">
        <v>3.5</v>
      </c>
      <c r="T103" s="68">
        <v>3.5</v>
      </c>
      <c r="U103" s="112" t="s">
        <v>136</v>
      </c>
      <c r="V103" s="107" t="s">
        <v>76</v>
      </c>
      <c r="W103" s="113">
        <v>12</v>
      </c>
      <c r="X103" s="113">
        <v>11</v>
      </c>
      <c r="Y103" s="113">
        <v>15</v>
      </c>
      <c r="Z103" s="113">
        <v>16</v>
      </c>
      <c r="AA103" s="316"/>
    </row>
    <row r="104" spans="3:27" s="5" customFormat="1" ht="36" x14ac:dyDescent="0.2">
      <c r="C104" s="372"/>
      <c r="D104" s="371"/>
      <c r="E104" s="490"/>
      <c r="F104" s="201" t="s">
        <v>55</v>
      </c>
      <c r="G104" s="109" t="s">
        <v>74</v>
      </c>
      <c r="H104" s="115">
        <v>190245331</v>
      </c>
      <c r="I104" s="111" t="s">
        <v>127</v>
      </c>
      <c r="J104" s="113" t="s">
        <v>39</v>
      </c>
      <c r="K104" s="184">
        <v>3</v>
      </c>
      <c r="L104" s="185">
        <v>3</v>
      </c>
      <c r="M104" s="185">
        <v>0</v>
      </c>
      <c r="N104" s="186">
        <v>0</v>
      </c>
      <c r="O104" s="184">
        <v>3</v>
      </c>
      <c r="P104" s="185">
        <v>3</v>
      </c>
      <c r="Q104" s="185">
        <v>0</v>
      </c>
      <c r="R104" s="186">
        <v>0</v>
      </c>
      <c r="S104" s="68">
        <v>3</v>
      </c>
      <c r="T104" s="68">
        <v>3</v>
      </c>
      <c r="U104" s="112" t="s">
        <v>136</v>
      </c>
      <c r="V104" s="107" t="s">
        <v>76</v>
      </c>
      <c r="W104" s="113">
        <v>5</v>
      </c>
      <c r="X104" s="113">
        <v>5</v>
      </c>
      <c r="Y104" s="113">
        <v>5</v>
      </c>
      <c r="Z104" s="113">
        <v>5</v>
      </c>
      <c r="AA104" s="316"/>
    </row>
    <row r="105" spans="3:27" s="5" customFormat="1" ht="36" x14ac:dyDescent="0.2">
      <c r="C105" s="372"/>
      <c r="D105" s="371"/>
      <c r="E105" s="490"/>
      <c r="F105" s="201" t="s">
        <v>56</v>
      </c>
      <c r="G105" s="109" t="s">
        <v>74</v>
      </c>
      <c r="H105" s="114">
        <v>290245670</v>
      </c>
      <c r="I105" s="111" t="s">
        <v>118</v>
      </c>
      <c r="J105" s="113" t="s">
        <v>39</v>
      </c>
      <c r="K105" s="184">
        <v>6.5</v>
      </c>
      <c r="L105" s="185">
        <v>6.5</v>
      </c>
      <c r="M105" s="185">
        <v>0</v>
      </c>
      <c r="N105" s="186">
        <v>0</v>
      </c>
      <c r="O105" s="184">
        <v>3.5</v>
      </c>
      <c r="P105" s="185">
        <v>3.5</v>
      </c>
      <c r="Q105" s="185">
        <v>0</v>
      </c>
      <c r="R105" s="186">
        <v>0</v>
      </c>
      <c r="S105" s="68">
        <v>3.5</v>
      </c>
      <c r="T105" s="68">
        <v>3.5</v>
      </c>
      <c r="U105" s="112" t="s">
        <v>136</v>
      </c>
      <c r="V105" s="107" t="s">
        <v>76</v>
      </c>
      <c r="W105" s="113">
        <v>15</v>
      </c>
      <c r="X105" s="113">
        <v>14</v>
      </c>
      <c r="Y105" s="113">
        <v>14</v>
      </c>
      <c r="Z105" s="113">
        <v>14</v>
      </c>
      <c r="AA105" s="316"/>
    </row>
    <row r="106" spans="3:27" s="5" customFormat="1" ht="36" x14ac:dyDescent="0.2">
      <c r="C106" s="372"/>
      <c r="D106" s="371"/>
      <c r="E106" s="490"/>
      <c r="F106" s="201" t="s">
        <v>57</v>
      </c>
      <c r="G106" s="109" t="s">
        <v>74</v>
      </c>
      <c r="H106" s="114">
        <v>190245865</v>
      </c>
      <c r="I106" s="111" t="s">
        <v>129</v>
      </c>
      <c r="J106" s="113" t="s">
        <v>39</v>
      </c>
      <c r="K106" s="184">
        <v>3</v>
      </c>
      <c r="L106" s="185">
        <v>3</v>
      </c>
      <c r="M106" s="185">
        <v>0</v>
      </c>
      <c r="N106" s="186">
        <v>0</v>
      </c>
      <c r="O106" s="184">
        <v>3</v>
      </c>
      <c r="P106" s="185">
        <v>3</v>
      </c>
      <c r="Q106" s="185">
        <v>0</v>
      </c>
      <c r="R106" s="186">
        <v>0</v>
      </c>
      <c r="S106" s="68">
        <v>4</v>
      </c>
      <c r="T106" s="68">
        <v>4</v>
      </c>
      <c r="U106" s="112" t="s">
        <v>136</v>
      </c>
      <c r="V106" s="107" t="s">
        <v>76</v>
      </c>
      <c r="W106" s="113">
        <v>5</v>
      </c>
      <c r="X106" s="113">
        <v>5</v>
      </c>
      <c r="Y106" s="113">
        <v>5</v>
      </c>
      <c r="Z106" s="113">
        <v>5</v>
      </c>
      <c r="AA106" s="316"/>
    </row>
    <row r="107" spans="3:27" s="5" customFormat="1" ht="36" x14ac:dyDescent="0.2">
      <c r="C107" s="372"/>
      <c r="D107" s="371"/>
      <c r="E107" s="490"/>
      <c r="F107" s="201" t="s">
        <v>58</v>
      </c>
      <c r="G107" s="109" t="s">
        <v>74</v>
      </c>
      <c r="H107" s="114">
        <v>290244230</v>
      </c>
      <c r="I107" s="111" t="s">
        <v>120</v>
      </c>
      <c r="J107" s="68" t="s">
        <v>39</v>
      </c>
      <c r="K107" s="184">
        <v>4.7</v>
      </c>
      <c r="L107" s="185">
        <v>4.7</v>
      </c>
      <c r="M107" s="185">
        <v>0</v>
      </c>
      <c r="N107" s="186">
        <v>0</v>
      </c>
      <c r="O107" s="184">
        <v>4.7</v>
      </c>
      <c r="P107" s="185">
        <v>4.7</v>
      </c>
      <c r="Q107" s="185">
        <v>0</v>
      </c>
      <c r="R107" s="186">
        <v>0</v>
      </c>
      <c r="S107" s="68">
        <v>5</v>
      </c>
      <c r="T107" s="68">
        <v>5</v>
      </c>
      <c r="U107" s="112" t="s">
        <v>136</v>
      </c>
      <c r="V107" s="107" t="s">
        <v>76</v>
      </c>
      <c r="W107" s="113">
        <v>7</v>
      </c>
      <c r="X107" s="113">
        <v>9</v>
      </c>
      <c r="Y107" s="113">
        <v>9</v>
      </c>
      <c r="Z107" s="113">
        <v>8</v>
      </c>
      <c r="AA107" s="316"/>
    </row>
    <row r="108" spans="3:27" s="5" customFormat="1" ht="24.75" thickBot="1" x14ac:dyDescent="0.25">
      <c r="C108" s="343"/>
      <c r="D108" s="344"/>
      <c r="E108" s="491"/>
      <c r="F108" s="198" t="s">
        <v>59</v>
      </c>
      <c r="G108" s="116" t="s">
        <v>74</v>
      </c>
      <c r="H108" s="117">
        <v>190984347</v>
      </c>
      <c r="I108" s="118" t="s">
        <v>131</v>
      </c>
      <c r="J108" s="45" t="s">
        <v>39</v>
      </c>
      <c r="K108" s="187"/>
      <c r="L108" s="188"/>
      <c r="M108" s="188"/>
      <c r="N108" s="189"/>
      <c r="O108" s="187"/>
      <c r="P108" s="188"/>
      <c r="Q108" s="188"/>
      <c r="R108" s="189"/>
      <c r="S108" s="45"/>
      <c r="T108" s="45"/>
      <c r="U108" s="119"/>
      <c r="V108" s="107"/>
      <c r="W108" s="120"/>
      <c r="X108" s="120"/>
      <c r="Y108" s="120"/>
      <c r="Z108" s="120"/>
      <c r="AA108" s="316"/>
    </row>
    <row r="109" spans="3:27" s="5" customFormat="1" ht="15.75" customHeight="1" thickBot="1" x14ac:dyDescent="0.25">
      <c r="C109" s="200" t="s">
        <v>38</v>
      </c>
      <c r="D109" s="236" t="s">
        <v>40</v>
      </c>
      <c r="E109" s="280" t="s">
        <v>18</v>
      </c>
      <c r="F109" s="281"/>
      <c r="G109" s="281"/>
      <c r="H109" s="281"/>
      <c r="I109" s="282"/>
      <c r="J109" s="26"/>
      <c r="K109" s="27">
        <f t="shared" ref="K109:N109" si="59">K101</f>
        <v>25.4</v>
      </c>
      <c r="L109" s="28">
        <f t="shared" si="59"/>
        <v>25.4</v>
      </c>
      <c r="M109" s="28">
        <f t="shared" si="59"/>
        <v>0</v>
      </c>
      <c r="N109" s="29">
        <f t="shared" si="59"/>
        <v>0</v>
      </c>
      <c r="O109" s="27">
        <f t="shared" ref="O109:T109" si="60">O101</f>
        <v>22.4</v>
      </c>
      <c r="P109" s="28">
        <f t="shared" si="60"/>
        <v>22.4</v>
      </c>
      <c r="Q109" s="28">
        <f t="shared" si="60"/>
        <v>0</v>
      </c>
      <c r="R109" s="29">
        <f t="shared" si="60"/>
        <v>0</v>
      </c>
      <c r="S109" s="30">
        <f t="shared" si="60"/>
        <v>23.7</v>
      </c>
      <c r="T109" s="30">
        <f t="shared" si="60"/>
        <v>23.7</v>
      </c>
      <c r="U109" s="486"/>
      <c r="V109" s="487"/>
      <c r="W109" s="487"/>
      <c r="X109" s="487"/>
      <c r="Y109" s="487"/>
      <c r="Z109" s="488"/>
      <c r="AA109" s="316"/>
    </row>
    <row r="110" spans="3:27" s="5" customFormat="1" ht="15.75" customHeight="1" thickBot="1" x14ac:dyDescent="0.25">
      <c r="C110" s="235" t="s">
        <v>38</v>
      </c>
      <c r="D110" s="368" t="s">
        <v>19</v>
      </c>
      <c r="E110" s="369"/>
      <c r="F110" s="369"/>
      <c r="G110" s="369"/>
      <c r="H110" s="369"/>
      <c r="I110" s="370"/>
      <c r="J110" s="20"/>
      <c r="K110" s="21">
        <f>K99+K109</f>
        <v>6667.5</v>
      </c>
      <c r="L110" s="22">
        <f t="shared" ref="L110:N110" si="61">L99+L109</f>
        <v>6517.4000000000005</v>
      </c>
      <c r="M110" s="22">
        <f t="shared" si="61"/>
        <v>5352.7000000000007</v>
      </c>
      <c r="N110" s="23">
        <f t="shared" si="61"/>
        <v>150.1</v>
      </c>
      <c r="O110" s="21">
        <f>O99+O109</f>
        <v>7261.5</v>
      </c>
      <c r="P110" s="22">
        <f t="shared" ref="P110:T110" si="62">P99+P109</f>
        <v>7233.6999999999989</v>
      </c>
      <c r="Q110" s="22">
        <f t="shared" si="62"/>
        <v>6090.6</v>
      </c>
      <c r="R110" s="23">
        <f t="shared" si="62"/>
        <v>27.8</v>
      </c>
      <c r="S110" s="24">
        <f>S99+S109</f>
        <v>6759.5</v>
      </c>
      <c r="T110" s="24">
        <f t="shared" si="62"/>
        <v>6728</v>
      </c>
      <c r="U110" s="356"/>
      <c r="V110" s="357"/>
      <c r="W110" s="357"/>
      <c r="X110" s="357"/>
      <c r="Y110" s="357"/>
      <c r="Z110" s="358"/>
      <c r="AA110" s="316"/>
    </row>
    <row r="111" spans="3:27" s="5" customFormat="1" ht="16.5" customHeight="1" thickBot="1" x14ac:dyDescent="0.25">
      <c r="C111" s="235" t="s">
        <v>40</v>
      </c>
      <c r="D111" s="492" t="s">
        <v>139</v>
      </c>
      <c r="E111" s="377"/>
      <c r="F111" s="377"/>
      <c r="G111" s="377"/>
      <c r="H111" s="377"/>
      <c r="I111" s="377"/>
      <c r="J111" s="377"/>
      <c r="K111" s="377"/>
      <c r="L111" s="377"/>
      <c r="M111" s="377"/>
      <c r="N111" s="377"/>
      <c r="O111" s="377"/>
      <c r="P111" s="377"/>
      <c r="Q111" s="377"/>
      <c r="R111" s="377"/>
      <c r="S111" s="377"/>
      <c r="T111" s="377"/>
      <c r="U111" s="377"/>
      <c r="V111" s="377"/>
      <c r="W111" s="377"/>
      <c r="X111" s="377"/>
      <c r="Y111" s="377"/>
      <c r="Z111" s="378"/>
      <c r="AA111" s="316"/>
    </row>
    <row r="112" spans="3:27" s="5" customFormat="1" ht="14.25" customHeight="1" thickBot="1" x14ac:dyDescent="0.25">
      <c r="C112" s="235" t="s">
        <v>40</v>
      </c>
      <c r="D112" s="236" t="s">
        <v>38</v>
      </c>
      <c r="E112" s="284" t="s">
        <v>61</v>
      </c>
      <c r="F112" s="284"/>
      <c r="G112" s="284"/>
      <c r="H112" s="284"/>
      <c r="I112" s="284"/>
      <c r="J112" s="284"/>
      <c r="K112" s="284"/>
      <c r="L112" s="284"/>
      <c r="M112" s="284"/>
      <c r="N112" s="284"/>
      <c r="O112" s="284"/>
      <c r="P112" s="284"/>
      <c r="Q112" s="284"/>
      <c r="R112" s="284"/>
      <c r="S112" s="284"/>
      <c r="T112" s="284"/>
      <c r="U112" s="284"/>
      <c r="V112" s="284"/>
      <c r="W112" s="284"/>
      <c r="X112" s="284"/>
      <c r="Y112" s="284"/>
      <c r="Z112" s="285"/>
      <c r="AA112" s="316"/>
    </row>
    <row r="113" spans="3:27" s="5" customFormat="1" ht="12.75" x14ac:dyDescent="0.2">
      <c r="C113" s="255" t="s">
        <v>40</v>
      </c>
      <c r="D113" s="257" t="s">
        <v>38</v>
      </c>
      <c r="E113" s="259" t="s">
        <v>38</v>
      </c>
      <c r="F113" s="261" t="s">
        <v>161</v>
      </c>
      <c r="G113" s="263" t="s">
        <v>74</v>
      </c>
      <c r="H113" s="265" t="s">
        <v>102</v>
      </c>
      <c r="I113" s="267" t="s">
        <v>103</v>
      </c>
      <c r="J113" s="121" t="s">
        <v>21</v>
      </c>
      <c r="K113" s="81">
        <f t="shared" ref="K113:T115" si="63">K114</f>
        <v>8.8000000000000007</v>
      </c>
      <c r="L113" s="82">
        <f t="shared" si="63"/>
        <v>8.8000000000000007</v>
      </c>
      <c r="M113" s="82">
        <f t="shared" si="63"/>
        <v>0</v>
      </c>
      <c r="N113" s="122">
        <f t="shared" si="63"/>
        <v>0</v>
      </c>
      <c r="O113" s="81">
        <f t="shared" si="63"/>
        <v>50.7</v>
      </c>
      <c r="P113" s="82">
        <f t="shared" si="63"/>
        <v>50.7</v>
      </c>
      <c r="Q113" s="82">
        <f t="shared" si="63"/>
        <v>0</v>
      </c>
      <c r="R113" s="122">
        <f t="shared" si="63"/>
        <v>0</v>
      </c>
      <c r="S113" s="84">
        <f t="shared" si="63"/>
        <v>150</v>
      </c>
      <c r="T113" s="84">
        <f t="shared" si="63"/>
        <v>150</v>
      </c>
      <c r="U113" s="269" t="s">
        <v>142</v>
      </c>
      <c r="V113" s="271" t="s">
        <v>76</v>
      </c>
      <c r="W113" s="271">
        <v>63</v>
      </c>
      <c r="X113" s="271">
        <v>65</v>
      </c>
      <c r="Y113" s="271">
        <v>67</v>
      </c>
      <c r="Z113" s="271">
        <v>70</v>
      </c>
      <c r="AA113" s="316"/>
    </row>
    <row r="114" spans="3:27" s="5" customFormat="1" ht="41.25" customHeight="1" thickBot="1" x14ac:dyDescent="0.25">
      <c r="C114" s="256"/>
      <c r="D114" s="258"/>
      <c r="E114" s="260"/>
      <c r="F114" s="262"/>
      <c r="G114" s="264"/>
      <c r="H114" s="266"/>
      <c r="I114" s="268"/>
      <c r="J114" s="123" t="s">
        <v>73</v>
      </c>
      <c r="K114" s="87">
        <v>8.8000000000000007</v>
      </c>
      <c r="L114" s="14">
        <v>8.8000000000000007</v>
      </c>
      <c r="M114" s="14">
        <v>0</v>
      </c>
      <c r="N114" s="158">
        <v>0</v>
      </c>
      <c r="O114" s="87">
        <v>50.7</v>
      </c>
      <c r="P114" s="14">
        <v>50.7</v>
      </c>
      <c r="Q114" s="14">
        <v>0</v>
      </c>
      <c r="R114" s="158">
        <v>0</v>
      </c>
      <c r="S114" s="43">
        <v>150</v>
      </c>
      <c r="T114" s="43">
        <v>150</v>
      </c>
      <c r="U114" s="270"/>
      <c r="V114" s="248"/>
      <c r="W114" s="248"/>
      <c r="X114" s="248"/>
      <c r="Y114" s="248"/>
      <c r="Z114" s="248"/>
      <c r="AA114" s="316"/>
    </row>
    <row r="115" spans="3:27" s="5" customFormat="1" ht="12.75" x14ac:dyDescent="0.2">
      <c r="C115" s="255" t="s">
        <v>40</v>
      </c>
      <c r="D115" s="257" t="s">
        <v>38</v>
      </c>
      <c r="E115" s="259" t="s">
        <v>40</v>
      </c>
      <c r="F115" s="261" t="s">
        <v>179</v>
      </c>
      <c r="G115" s="263" t="s">
        <v>74</v>
      </c>
      <c r="H115" s="265" t="s">
        <v>102</v>
      </c>
      <c r="I115" s="267" t="s">
        <v>108</v>
      </c>
      <c r="J115" s="121" t="s">
        <v>21</v>
      </c>
      <c r="K115" s="81">
        <f t="shared" si="63"/>
        <v>0</v>
      </c>
      <c r="L115" s="82">
        <f t="shared" si="63"/>
        <v>0</v>
      </c>
      <c r="M115" s="82">
        <f t="shared" si="63"/>
        <v>0</v>
      </c>
      <c r="N115" s="122">
        <f t="shared" si="63"/>
        <v>0</v>
      </c>
      <c r="O115" s="81">
        <f t="shared" si="63"/>
        <v>29.4</v>
      </c>
      <c r="P115" s="82">
        <f t="shared" si="63"/>
        <v>29.4</v>
      </c>
      <c r="Q115" s="82">
        <f t="shared" si="63"/>
        <v>29</v>
      </c>
      <c r="R115" s="122">
        <f t="shared" si="63"/>
        <v>0</v>
      </c>
      <c r="S115" s="84">
        <f t="shared" si="63"/>
        <v>29.4</v>
      </c>
      <c r="T115" s="84">
        <f t="shared" si="63"/>
        <v>29.4</v>
      </c>
      <c r="U115" s="269"/>
      <c r="V115" s="271"/>
      <c r="W115" s="271"/>
      <c r="X115" s="271"/>
      <c r="Y115" s="271"/>
      <c r="Z115" s="271"/>
      <c r="AA115" s="316"/>
    </row>
    <row r="116" spans="3:27" s="5" customFormat="1" ht="58.5" customHeight="1" thickBot="1" x14ac:dyDescent="0.25">
      <c r="C116" s="256"/>
      <c r="D116" s="258"/>
      <c r="E116" s="260"/>
      <c r="F116" s="262"/>
      <c r="G116" s="264"/>
      <c r="H116" s="266"/>
      <c r="I116" s="268"/>
      <c r="J116" s="123" t="s">
        <v>73</v>
      </c>
      <c r="K116" s="87"/>
      <c r="L116" s="14"/>
      <c r="M116" s="14"/>
      <c r="N116" s="158"/>
      <c r="O116" s="87">
        <v>29.4</v>
      </c>
      <c r="P116" s="14">
        <v>29.4</v>
      </c>
      <c r="Q116" s="14">
        <v>29</v>
      </c>
      <c r="R116" s="158">
        <v>0</v>
      </c>
      <c r="S116" s="43">
        <v>29.4</v>
      </c>
      <c r="T116" s="43">
        <v>29.4</v>
      </c>
      <c r="U116" s="270"/>
      <c r="V116" s="248"/>
      <c r="W116" s="248"/>
      <c r="X116" s="248"/>
      <c r="Y116" s="248"/>
      <c r="Z116" s="248"/>
      <c r="AA116" s="316"/>
    </row>
    <row r="117" spans="3:27" s="5" customFormat="1" ht="17.25" customHeight="1" thickBot="1" x14ac:dyDescent="0.25">
      <c r="C117" s="200" t="s">
        <v>40</v>
      </c>
      <c r="D117" s="236" t="s">
        <v>38</v>
      </c>
      <c r="E117" s="280" t="s">
        <v>18</v>
      </c>
      <c r="F117" s="281"/>
      <c r="G117" s="281"/>
      <c r="H117" s="281"/>
      <c r="I117" s="282"/>
      <c r="J117" s="26"/>
      <c r="K117" s="210">
        <f t="shared" ref="K117:T117" si="64">K115+K113</f>
        <v>8.8000000000000007</v>
      </c>
      <c r="L117" s="28">
        <f t="shared" si="64"/>
        <v>8.8000000000000007</v>
      </c>
      <c r="M117" s="28">
        <f t="shared" si="64"/>
        <v>0</v>
      </c>
      <c r="N117" s="135">
        <f t="shared" si="64"/>
        <v>0</v>
      </c>
      <c r="O117" s="210">
        <f t="shared" si="64"/>
        <v>80.099999999999994</v>
      </c>
      <c r="P117" s="28">
        <f t="shared" si="64"/>
        <v>80.099999999999994</v>
      </c>
      <c r="Q117" s="28">
        <f t="shared" si="64"/>
        <v>29</v>
      </c>
      <c r="R117" s="135">
        <f t="shared" si="64"/>
        <v>0</v>
      </c>
      <c r="S117" s="27">
        <f t="shared" si="64"/>
        <v>179.4</v>
      </c>
      <c r="T117" s="27">
        <f t="shared" si="64"/>
        <v>179.4</v>
      </c>
      <c r="U117" s="486"/>
      <c r="V117" s="487"/>
      <c r="W117" s="487"/>
      <c r="X117" s="487"/>
      <c r="Y117" s="487"/>
      <c r="Z117" s="488"/>
      <c r="AA117" s="316"/>
    </row>
    <row r="118" spans="3:27" s="5" customFormat="1" ht="18.75" customHeight="1" thickBot="1" x14ac:dyDescent="0.25">
      <c r="C118" s="235" t="s">
        <v>40</v>
      </c>
      <c r="D118" s="236" t="s">
        <v>40</v>
      </c>
      <c r="E118" s="508" t="s">
        <v>143</v>
      </c>
      <c r="F118" s="284"/>
      <c r="G118" s="284"/>
      <c r="H118" s="284"/>
      <c r="I118" s="284"/>
      <c r="J118" s="284"/>
      <c r="K118" s="284"/>
      <c r="L118" s="284"/>
      <c r="M118" s="284"/>
      <c r="N118" s="284"/>
      <c r="O118" s="284"/>
      <c r="P118" s="284"/>
      <c r="Q118" s="284"/>
      <c r="R118" s="284"/>
      <c r="S118" s="284"/>
      <c r="T118" s="284"/>
      <c r="U118" s="284"/>
      <c r="V118" s="284"/>
      <c r="W118" s="284"/>
      <c r="X118" s="284"/>
      <c r="Y118" s="284"/>
      <c r="Z118" s="285"/>
      <c r="AA118" s="316"/>
    </row>
    <row r="119" spans="3:27" s="5" customFormat="1" ht="17.25" customHeight="1" x14ac:dyDescent="0.2">
      <c r="C119" s="255" t="s">
        <v>40</v>
      </c>
      <c r="D119" s="257" t="s">
        <v>40</v>
      </c>
      <c r="E119" s="351" t="s">
        <v>38</v>
      </c>
      <c r="F119" s="406" t="s">
        <v>162</v>
      </c>
      <c r="G119" s="273" t="s">
        <v>74</v>
      </c>
      <c r="H119" s="265" t="s">
        <v>102</v>
      </c>
      <c r="I119" s="279" t="s">
        <v>103</v>
      </c>
      <c r="J119" s="121" t="s">
        <v>21</v>
      </c>
      <c r="K119" s="73">
        <f t="shared" ref="K119:T119" si="65">K120</f>
        <v>19.3</v>
      </c>
      <c r="L119" s="74">
        <f t="shared" si="65"/>
        <v>19.3</v>
      </c>
      <c r="M119" s="74">
        <f t="shared" si="65"/>
        <v>19</v>
      </c>
      <c r="N119" s="75">
        <f t="shared" si="65"/>
        <v>0</v>
      </c>
      <c r="O119" s="73">
        <f t="shared" si="65"/>
        <v>0</v>
      </c>
      <c r="P119" s="74">
        <f t="shared" si="65"/>
        <v>0</v>
      </c>
      <c r="Q119" s="74">
        <f t="shared" si="65"/>
        <v>0</v>
      </c>
      <c r="R119" s="75">
        <f t="shared" si="65"/>
        <v>0</v>
      </c>
      <c r="S119" s="84">
        <f t="shared" si="65"/>
        <v>0</v>
      </c>
      <c r="T119" s="84">
        <f t="shared" si="65"/>
        <v>0</v>
      </c>
      <c r="U119" s="269"/>
      <c r="V119" s="271"/>
      <c r="W119" s="271"/>
      <c r="X119" s="271"/>
      <c r="Y119" s="271"/>
      <c r="Z119" s="271"/>
      <c r="AA119" s="316"/>
    </row>
    <row r="120" spans="3:27" s="5" customFormat="1" ht="40.5" customHeight="1" thickBot="1" x14ac:dyDescent="0.25">
      <c r="C120" s="343"/>
      <c r="D120" s="344"/>
      <c r="E120" s="352"/>
      <c r="F120" s="407"/>
      <c r="G120" s="264"/>
      <c r="H120" s="266"/>
      <c r="I120" s="268"/>
      <c r="J120" s="124" t="s">
        <v>73</v>
      </c>
      <c r="K120" s="219">
        <v>19.3</v>
      </c>
      <c r="L120" s="203">
        <v>19.3</v>
      </c>
      <c r="M120" s="203">
        <v>19</v>
      </c>
      <c r="N120" s="159">
        <v>0</v>
      </c>
      <c r="O120" s="219"/>
      <c r="P120" s="203"/>
      <c r="Q120" s="203"/>
      <c r="R120" s="159"/>
      <c r="S120" s="207"/>
      <c r="T120" s="207"/>
      <c r="U120" s="270"/>
      <c r="V120" s="248"/>
      <c r="W120" s="248"/>
      <c r="X120" s="248"/>
      <c r="Y120" s="248"/>
      <c r="Z120" s="248"/>
      <c r="AA120" s="316"/>
    </row>
    <row r="121" spans="3:27" s="5" customFormat="1" ht="13.5" thickBot="1" x14ac:dyDescent="0.25">
      <c r="C121" s="200" t="s">
        <v>40</v>
      </c>
      <c r="D121" s="236" t="s">
        <v>40</v>
      </c>
      <c r="E121" s="280" t="s">
        <v>18</v>
      </c>
      <c r="F121" s="281"/>
      <c r="G121" s="281"/>
      <c r="H121" s="281"/>
      <c r="I121" s="282"/>
      <c r="J121" s="26"/>
      <c r="K121" s="27">
        <f t="shared" ref="K121:N121" si="66">K119</f>
        <v>19.3</v>
      </c>
      <c r="L121" s="28">
        <f t="shared" si="66"/>
        <v>19.3</v>
      </c>
      <c r="M121" s="28">
        <f t="shared" si="66"/>
        <v>19</v>
      </c>
      <c r="N121" s="29">
        <f t="shared" si="66"/>
        <v>0</v>
      </c>
      <c r="O121" s="27">
        <f t="shared" ref="O121:T121" si="67">O119</f>
        <v>0</v>
      </c>
      <c r="P121" s="28">
        <f t="shared" si="67"/>
        <v>0</v>
      </c>
      <c r="Q121" s="28">
        <f t="shared" si="67"/>
        <v>0</v>
      </c>
      <c r="R121" s="29">
        <f t="shared" si="67"/>
        <v>0</v>
      </c>
      <c r="S121" s="30">
        <f t="shared" si="67"/>
        <v>0</v>
      </c>
      <c r="T121" s="30">
        <f t="shared" si="67"/>
        <v>0</v>
      </c>
      <c r="U121" s="353"/>
      <c r="V121" s="354"/>
      <c r="W121" s="354"/>
      <c r="X121" s="354"/>
      <c r="Y121" s="354"/>
      <c r="Z121" s="355"/>
      <c r="AA121" s="316"/>
    </row>
    <row r="122" spans="3:27" s="5" customFormat="1" ht="13.5" thickBot="1" x14ac:dyDescent="0.25">
      <c r="C122" s="235" t="s">
        <v>40</v>
      </c>
      <c r="D122" s="368" t="s">
        <v>19</v>
      </c>
      <c r="E122" s="369"/>
      <c r="F122" s="369"/>
      <c r="G122" s="369"/>
      <c r="H122" s="369"/>
      <c r="I122" s="370"/>
      <c r="J122" s="20"/>
      <c r="K122" s="24">
        <f>K117+K121</f>
        <v>28.1</v>
      </c>
      <c r="L122" s="31">
        <f t="shared" ref="L122:N122" si="68">L117+L121</f>
        <v>28.1</v>
      </c>
      <c r="M122" s="31">
        <f t="shared" si="68"/>
        <v>19</v>
      </c>
      <c r="N122" s="32">
        <f t="shared" si="68"/>
        <v>0</v>
      </c>
      <c r="O122" s="24">
        <f>O117+O121</f>
        <v>80.099999999999994</v>
      </c>
      <c r="P122" s="31">
        <f t="shared" ref="P122:T122" si="69">P117+P121</f>
        <v>80.099999999999994</v>
      </c>
      <c r="Q122" s="31">
        <f t="shared" si="69"/>
        <v>29</v>
      </c>
      <c r="R122" s="32">
        <f t="shared" si="69"/>
        <v>0</v>
      </c>
      <c r="S122" s="33">
        <f t="shared" si="69"/>
        <v>179.4</v>
      </c>
      <c r="T122" s="33">
        <f t="shared" si="69"/>
        <v>179.4</v>
      </c>
      <c r="U122" s="356"/>
      <c r="V122" s="357"/>
      <c r="W122" s="357"/>
      <c r="X122" s="357"/>
      <c r="Y122" s="357"/>
      <c r="Z122" s="358"/>
      <c r="AA122" s="316"/>
    </row>
    <row r="123" spans="3:27" s="5" customFormat="1" ht="13.5" thickBot="1" x14ac:dyDescent="0.25">
      <c r="C123" s="235" t="s">
        <v>41</v>
      </c>
      <c r="D123" s="376" t="s">
        <v>62</v>
      </c>
      <c r="E123" s="377"/>
      <c r="F123" s="377"/>
      <c r="G123" s="377"/>
      <c r="H123" s="377"/>
      <c r="I123" s="377"/>
      <c r="J123" s="377"/>
      <c r="K123" s="377"/>
      <c r="L123" s="377"/>
      <c r="M123" s="377"/>
      <c r="N123" s="377"/>
      <c r="O123" s="377"/>
      <c r="P123" s="377"/>
      <c r="Q123" s="377"/>
      <c r="R123" s="377"/>
      <c r="S123" s="377"/>
      <c r="T123" s="377"/>
      <c r="U123" s="377"/>
      <c r="V123" s="377"/>
      <c r="W123" s="377"/>
      <c r="X123" s="377"/>
      <c r="Y123" s="377"/>
      <c r="Z123" s="378"/>
      <c r="AA123" s="316"/>
    </row>
    <row r="124" spans="3:27" s="5" customFormat="1" ht="13.5" thickBot="1" x14ac:dyDescent="0.25">
      <c r="C124" s="235" t="s">
        <v>41</v>
      </c>
      <c r="D124" s="236" t="s">
        <v>38</v>
      </c>
      <c r="E124" s="283" t="s">
        <v>153</v>
      </c>
      <c r="F124" s="284"/>
      <c r="G124" s="284"/>
      <c r="H124" s="284"/>
      <c r="I124" s="284"/>
      <c r="J124" s="284"/>
      <c r="K124" s="284"/>
      <c r="L124" s="284"/>
      <c r="M124" s="284"/>
      <c r="N124" s="284"/>
      <c r="O124" s="284"/>
      <c r="P124" s="284"/>
      <c r="Q124" s="284"/>
      <c r="R124" s="284"/>
      <c r="S124" s="284"/>
      <c r="T124" s="284"/>
      <c r="U124" s="284"/>
      <c r="V124" s="284"/>
      <c r="W124" s="284"/>
      <c r="X124" s="284"/>
      <c r="Y124" s="284"/>
      <c r="Z124" s="285"/>
      <c r="AA124" s="316"/>
    </row>
    <row r="125" spans="3:27" s="5" customFormat="1" ht="13.5" customHeight="1" thickBot="1" x14ac:dyDescent="0.25">
      <c r="C125" s="362" t="s">
        <v>41</v>
      </c>
      <c r="D125" s="363" t="s">
        <v>38</v>
      </c>
      <c r="E125" s="259" t="s">
        <v>38</v>
      </c>
      <c r="F125" s="374" t="s">
        <v>163</v>
      </c>
      <c r="G125" s="263" t="s">
        <v>74</v>
      </c>
      <c r="H125" s="375" t="s">
        <v>102</v>
      </c>
      <c r="I125" s="506" t="s">
        <v>103</v>
      </c>
      <c r="J125" s="69" t="s">
        <v>21</v>
      </c>
      <c r="K125" s="125">
        <f t="shared" ref="K125:N125" si="70">K126+K130</f>
        <v>18</v>
      </c>
      <c r="L125" s="71">
        <f t="shared" si="70"/>
        <v>18</v>
      </c>
      <c r="M125" s="71">
        <f t="shared" si="70"/>
        <v>0</v>
      </c>
      <c r="N125" s="136">
        <f t="shared" si="70"/>
        <v>0</v>
      </c>
      <c r="O125" s="125">
        <f t="shared" ref="O125:T125" si="71">O126+O130</f>
        <v>7.7</v>
      </c>
      <c r="P125" s="71">
        <f t="shared" si="71"/>
        <v>7.7</v>
      </c>
      <c r="Q125" s="71">
        <f t="shared" si="71"/>
        <v>0</v>
      </c>
      <c r="R125" s="136">
        <f t="shared" si="71"/>
        <v>0</v>
      </c>
      <c r="S125" s="125">
        <f t="shared" si="71"/>
        <v>7.6</v>
      </c>
      <c r="T125" s="125">
        <f t="shared" si="71"/>
        <v>7.6</v>
      </c>
      <c r="U125" s="292" t="s">
        <v>88</v>
      </c>
      <c r="V125" s="271" t="s">
        <v>76</v>
      </c>
      <c r="W125" s="271">
        <v>25</v>
      </c>
      <c r="X125" s="271">
        <v>25</v>
      </c>
      <c r="Y125" s="271">
        <v>25</v>
      </c>
      <c r="Z125" s="289">
        <v>25</v>
      </c>
      <c r="AA125" s="316"/>
    </row>
    <row r="126" spans="3:27" s="5" customFormat="1" ht="27.75" customHeight="1" thickBot="1" x14ac:dyDescent="0.25">
      <c r="C126" s="362"/>
      <c r="D126" s="363"/>
      <c r="E126" s="260"/>
      <c r="F126" s="365"/>
      <c r="G126" s="273"/>
      <c r="H126" s="274"/>
      <c r="I126" s="485"/>
      <c r="J126" s="293" t="s">
        <v>39</v>
      </c>
      <c r="K126" s="249">
        <v>18</v>
      </c>
      <c r="L126" s="240">
        <v>18</v>
      </c>
      <c r="M126" s="240">
        <v>0</v>
      </c>
      <c r="N126" s="286">
        <v>0</v>
      </c>
      <c r="O126" s="249">
        <v>5.2</v>
      </c>
      <c r="P126" s="240">
        <v>5.2</v>
      </c>
      <c r="Q126" s="240">
        <v>0</v>
      </c>
      <c r="R126" s="286">
        <v>0</v>
      </c>
      <c r="S126" s="293">
        <v>5.2</v>
      </c>
      <c r="T126" s="293">
        <v>5.2</v>
      </c>
      <c r="U126" s="292"/>
      <c r="V126" s="291"/>
      <c r="W126" s="291"/>
      <c r="X126" s="291"/>
      <c r="Y126" s="291"/>
      <c r="Z126" s="290"/>
      <c r="AA126" s="316"/>
    </row>
    <row r="127" spans="3:27" s="5" customFormat="1" ht="15.75" customHeight="1" thickBot="1" x14ac:dyDescent="0.25">
      <c r="C127" s="362"/>
      <c r="D127" s="363"/>
      <c r="E127" s="260"/>
      <c r="F127" s="365"/>
      <c r="G127" s="273"/>
      <c r="H127" s="274"/>
      <c r="I127" s="485"/>
      <c r="J127" s="294"/>
      <c r="K127" s="250"/>
      <c r="L127" s="241"/>
      <c r="M127" s="241"/>
      <c r="N127" s="287"/>
      <c r="O127" s="250"/>
      <c r="P127" s="241"/>
      <c r="Q127" s="241"/>
      <c r="R127" s="287"/>
      <c r="S127" s="294"/>
      <c r="T127" s="294"/>
      <c r="U127" s="239" t="s">
        <v>89</v>
      </c>
      <c r="V127" s="25" t="s">
        <v>78</v>
      </c>
      <c r="W127" s="25">
        <v>10</v>
      </c>
      <c r="X127" s="25">
        <v>10</v>
      </c>
      <c r="Y127" s="25">
        <v>10</v>
      </c>
      <c r="Z127" s="38">
        <v>10</v>
      </c>
      <c r="AA127" s="316"/>
    </row>
    <row r="128" spans="3:27" s="5" customFormat="1" ht="27" customHeight="1" thickBot="1" x14ac:dyDescent="0.25">
      <c r="C128" s="362"/>
      <c r="D128" s="363"/>
      <c r="E128" s="260"/>
      <c r="F128" s="365"/>
      <c r="G128" s="273"/>
      <c r="H128" s="274"/>
      <c r="I128" s="485"/>
      <c r="J128" s="294"/>
      <c r="K128" s="250"/>
      <c r="L128" s="241"/>
      <c r="M128" s="241"/>
      <c r="N128" s="287"/>
      <c r="O128" s="250"/>
      <c r="P128" s="241"/>
      <c r="Q128" s="241"/>
      <c r="R128" s="287"/>
      <c r="S128" s="294"/>
      <c r="T128" s="294"/>
      <c r="U128" s="239" t="s">
        <v>71</v>
      </c>
      <c r="V128" s="25" t="s">
        <v>78</v>
      </c>
      <c r="W128" s="25">
        <v>14</v>
      </c>
      <c r="X128" s="25">
        <v>12</v>
      </c>
      <c r="Y128" s="25">
        <v>10</v>
      </c>
      <c r="Z128" s="38">
        <v>10</v>
      </c>
      <c r="AA128" s="316"/>
    </row>
    <row r="129" spans="3:27" s="5" customFormat="1" ht="26.25" customHeight="1" thickBot="1" x14ac:dyDescent="0.25">
      <c r="C129" s="362"/>
      <c r="D129" s="363"/>
      <c r="E129" s="260"/>
      <c r="F129" s="365"/>
      <c r="G129" s="273"/>
      <c r="H129" s="274"/>
      <c r="I129" s="485"/>
      <c r="J129" s="295"/>
      <c r="K129" s="251"/>
      <c r="L129" s="242"/>
      <c r="M129" s="242"/>
      <c r="N129" s="288"/>
      <c r="O129" s="251"/>
      <c r="P129" s="242"/>
      <c r="Q129" s="242"/>
      <c r="R129" s="288"/>
      <c r="S129" s="295"/>
      <c r="T129" s="295"/>
      <c r="U129" s="239" t="s">
        <v>90</v>
      </c>
      <c r="V129" s="152" t="s">
        <v>80</v>
      </c>
      <c r="W129" s="25">
        <v>130</v>
      </c>
      <c r="X129" s="25">
        <v>130</v>
      </c>
      <c r="Y129" s="25">
        <v>120</v>
      </c>
      <c r="Z129" s="38">
        <v>120</v>
      </c>
      <c r="AA129" s="316"/>
    </row>
    <row r="130" spans="3:27" s="5" customFormat="1" ht="24.75" thickBot="1" x14ac:dyDescent="0.25">
      <c r="C130" s="362"/>
      <c r="D130" s="363"/>
      <c r="E130" s="260"/>
      <c r="F130" s="365"/>
      <c r="G130" s="273"/>
      <c r="H130" s="274"/>
      <c r="I130" s="485"/>
      <c r="J130" s="293" t="s">
        <v>73</v>
      </c>
      <c r="K130" s="305">
        <v>0</v>
      </c>
      <c r="L130" s="252">
        <v>0</v>
      </c>
      <c r="M130" s="252">
        <v>0</v>
      </c>
      <c r="N130" s="243">
        <v>0</v>
      </c>
      <c r="O130" s="305">
        <v>2.5</v>
      </c>
      <c r="P130" s="252">
        <v>2.5</v>
      </c>
      <c r="Q130" s="252">
        <v>0</v>
      </c>
      <c r="R130" s="243">
        <v>0</v>
      </c>
      <c r="S130" s="293">
        <v>2.4</v>
      </c>
      <c r="T130" s="293">
        <v>2.4</v>
      </c>
      <c r="U130" s="239" t="s">
        <v>91</v>
      </c>
      <c r="V130" s="25" t="s">
        <v>76</v>
      </c>
      <c r="W130" s="25">
        <v>3</v>
      </c>
      <c r="X130" s="25">
        <v>3</v>
      </c>
      <c r="Y130" s="25">
        <v>3</v>
      </c>
      <c r="Z130" s="38">
        <v>3</v>
      </c>
      <c r="AA130" s="316"/>
    </row>
    <row r="131" spans="3:27" s="5" customFormat="1" ht="16.5" customHeight="1" thickBot="1" x14ac:dyDescent="0.25">
      <c r="C131" s="362"/>
      <c r="D131" s="363"/>
      <c r="E131" s="260"/>
      <c r="F131" s="365"/>
      <c r="G131" s="273"/>
      <c r="H131" s="274"/>
      <c r="I131" s="485"/>
      <c r="J131" s="294"/>
      <c r="K131" s="306"/>
      <c r="L131" s="253"/>
      <c r="M131" s="253"/>
      <c r="N131" s="244"/>
      <c r="O131" s="306"/>
      <c r="P131" s="253"/>
      <c r="Q131" s="253"/>
      <c r="R131" s="244"/>
      <c r="S131" s="294"/>
      <c r="T131" s="294"/>
      <c r="U131" s="239" t="s">
        <v>92</v>
      </c>
      <c r="V131" s="25" t="s">
        <v>78</v>
      </c>
      <c r="W131" s="25">
        <v>2</v>
      </c>
      <c r="X131" s="25">
        <v>2</v>
      </c>
      <c r="Y131" s="25">
        <v>2</v>
      </c>
      <c r="Z131" s="38">
        <v>2</v>
      </c>
      <c r="AA131" s="316"/>
    </row>
    <row r="132" spans="3:27" s="5" customFormat="1" ht="31.5" customHeight="1" thickBot="1" x14ac:dyDescent="0.25">
      <c r="C132" s="373"/>
      <c r="D132" s="257"/>
      <c r="E132" s="260"/>
      <c r="F132" s="365"/>
      <c r="G132" s="273"/>
      <c r="H132" s="274"/>
      <c r="I132" s="485"/>
      <c r="J132" s="295"/>
      <c r="K132" s="307"/>
      <c r="L132" s="254"/>
      <c r="M132" s="254"/>
      <c r="N132" s="245"/>
      <c r="O132" s="307"/>
      <c r="P132" s="254"/>
      <c r="Q132" s="254"/>
      <c r="R132" s="245"/>
      <c r="S132" s="295"/>
      <c r="T132" s="295"/>
      <c r="U132" s="239" t="s">
        <v>93</v>
      </c>
      <c r="V132" s="25" t="s">
        <v>76</v>
      </c>
      <c r="W132" s="25">
        <v>2</v>
      </c>
      <c r="X132" s="25">
        <v>2</v>
      </c>
      <c r="Y132" s="25">
        <v>2</v>
      </c>
      <c r="Z132" s="38">
        <v>2</v>
      </c>
      <c r="AA132" s="316"/>
    </row>
    <row r="133" spans="3:27" s="5" customFormat="1" ht="13.5" thickBot="1" x14ac:dyDescent="0.25">
      <c r="C133" s="343" t="s">
        <v>41</v>
      </c>
      <c r="D133" s="363" t="s">
        <v>38</v>
      </c>
      <c r="E133" s="364" t="s">
        <v>40</v>
      </c>
      <c r="F133" s="365" t="s">
        <v>164</v>
      </c>
      <c r="G133" s="273"/>
      <c r="H133" s="274"/>
      <c r="I133" s="485"/>
      <c r="J133" s="78" t="s">
        <v>21</v>
      </c>
      <c r="K133" s="81">
        <f t="shared" ref="K133:N133" si="72">K135+K134</f>
        <v>549.9</v>
      </c>
      <c r="L133" s="82">
        <f t="shared" si="72"/>
        <v>103.5</v>
      </c>
      <c r="M133" s="82">
        <f t="shared" si="72"/>
        <v>0</v>
      </c>
      <c r="N133" s="83">
        <f t="shared" si="72"/>
        <v>446.4</v>
      </c>
      <c r="O133" s="81">
        <f t="shared" ref="O133:T133" si="73">O135+O134</f>
        <v>480</v>
      </c>
      <c r="P133" s="82">
        <f t="shared" si="73"/>
        <v>60</v>
      </c>
      <c r="Q133" s="82">
        <f t="shared" si="73"/>
        <v>0</v>
      </c>
      <c r="R133" s="83">
        <f t="shared" si="73"/>
        <v>420</v>
      </c>
      <c r="S133" s="84">
        <f t="shared" si="73"/>
        <v>450</v>
      </c>
      <c r="T133" s="84">
        <f t="shared" si="73"/>
        <v>500</v>
      </c>
      <c r="U133" s="380" t="s">
        <v>106</v>
      </c>
      <c r="V133" s="246" t="s">
        <v>105</v>
      </c>
      <c r="W133" s="246">
        <v>90</v>
      </c>
      <c r="X133" s="246">
        <v>90</v>
      </c>
      <c r="Y133" s="246">
        <v>90</v>
      </c>
      <c r="Z133" s="502">
        <v>90</v>
      </c>
      <c r="AA133" s="316"/>
    </row>
    <row r="134" spans="3:27" s="5" customFormat="1" ht="13.5" thickBot="1" x14ac:dyDescent="0.25">
      <c r="C134" s="343"/>
      <c r="D134" s="363"/>
      <c r="E134" s="364"/>
      <c r="F134" s="365"/>
      <c r="G134" s="273"/>
      <c r="H134" s="274"/>
      <c r="I134" s="485"/>
      <c r="J134" s="206" t="s">
        <v>39</v>
      </c>
      <c r="K134" s="222">
        <v>549.9</v>
      </c>
      <c r="L134" s="212">
        <v>103.5</v>
      </c>
      <c r="M134" s="212">
        <v>0</v>
      </c>
      <c r="N134" s="190">
        <v>446.4</v>
      </c>
      <c r="O134" s="222">
        <v>480</v>
      </c>
      <c r="P134" s="212">
        <v>60</v>
      </c>
      <c r="Q134" s="212">
        <v>0</v>
      </c>
      <c r="R134" s="190">
        <v>420</v>
      </c>
      <c r="S134" s="207">
        <v>450</v>
      </c>
      <c r="T134" s="207">
        <v>500</v>
      </c>
      <c r="U134" s="381"/>
      <c r="V134" s="247"/>
      <c r="W134" s="247"/>
      <c r="X134" s="247"/>
      <c r="Y134" s="247"/>
      <c r="Z134" s="503"/>
      <c r="AA134" s="316"/>
    </row>
    <row r="135" spans="3:27" s="5" customFormat="1" ht="21.75" customHeight="1" thickBot="1" x14ac:dyDescent="0.25">
      <c r="C135" s="362"/>
      <c r="D135" s="363"/>
      <c r="E135" s="364"/>
      <c r="F135" s="365"/>
      <c r="G135" s="273"/>
      <c r="H135" s="274"/>
      <c r="I135" s="485"/>
      <c r="J135" s="196" t="s">
        <v>149</v>
      </c>
      <c r="K135" s="14">
        <v>0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/>
      <c r="T135" s="14"/>
      <c r="U135" s="382"/>
      <c r="V135" s="248"/>
      <c r="W135" s="248"/>
      <c r="X135" s="248"/>
      <c r="Y135" s="248"/>
      <c r="Z135" s="504"/>
      <c r="AA135" s="316"/>
    </row>
    <row r="136" spans="3:27" s="5" customFormat="1" ht="13.5" thickBot="1" x14ac:dyDescent="0.25">
      <c r="C136" s="200" t="s">
        <v>41</v>
      </c>
      <c r="D136" s="236" t="s">
        <v>38</v>
      </c>
      <c r="E136" s="336" t="s">
        <v>18</v>
      </c>
      <c r="F136" s="366"/>
      <c r="G136" s="281"/>
      <c r="H136" s="281"/>
      <c r="I136" s="367"/>
      <c r="J136" s="26"/>
      <c r="K136" s="27">
        <f t="shared" ref="K136:T136" si="74">K125+K133</f>
        <v>567.9</v>
      </c>
      <c r="L136" s="28">
        <f t="shared" si="74"/>
        <v>121.5</v>
      </c>
      <c r="M136" s="28">
        <f t="shared" si="74"/>
        <v>0</v>
      </c>
      <c r="N136" s="29">
        <f t="shared" si="74"/>
        <v>446.4</v>
      </c>
      <c r="O136" s="27">
        <f t="shared" si="74"/>
        <v>487.7</v>
      </c>
      <c r="P136" s="28">
        <f t="shared" si="74"/>
        <v>67.7</v>
      </c>
      <c r="Q136" s="28">
        <f t="shared" si="74"/>
        <v>0</v>
      </c>
      <c r="R136" s="29">
        <f t="shared" si="74"/>
        <v>420</v>
      </c>
      <c r="S136" s="30">
        <f t="shared" si="74"/>
        <v>457.6</v>
      </c>
      <c r="T136" s="30">
        <f t="shared" si="74"/>
        <v>507.6</v>
      </c>
      <c r="U136" s="353"/>
      <c r="V136" s="354"/>
      <c r="W136" s="354"/>
      <c r="X136" s="354"/>
      <c r="Y136" s="354"/>
      <c r="Z136" s="355"/>
      <c r="AA136" s="316"/>
    </row>
    <row r="137" spans="3:27" s="5" customFormat="1" ht="13.5" thickBot="1" x14ac:dyDescent="0.25">
      <c r="C137" s="235" t="s">
        <v>41</v>
      </c>
      <c r="D137" s="368" t="s">
        <v>19</v>
      </c>
      <c r="E137" s="369"/>
      <c r="F137" s="369"/>
      <c r="G137" s="369"/>
      <c r="H137" s="369"/>
      <c r="I137" s="370"/>
      <c r="J137" s="20"/>
      <c r="K137" s="213">
        <f>K136</f>
        <v>567.9</v>
      </c>
      <c r="L137" s="31">
        <f t="shared" ref="L137:N137" si="75">L136</f>
        <v>121.5</v>
      </c>
      <c r="M137" s="31">
        <f t="shared" si="75"/>
        <v>0</v>
      </c>
      <c r="N137" s="214">
        <f t="shared" si="75"/>
        <v>446.4</v>
      </c>
      <c r="O137" s="213">
        <f>O136</f>
        <v>487.7</v>
      </c>
      <c r="P137" s="31">
        <f t="shared" ref="P137:T137" si="76">P136</f>
        <v>67.7</v>
      </c>
      <c r="Q137" s="31">
        <f t="shared" si="76"/>
        <v>0</v>
      </c>
      <c r="R137" s="214">
        <f t="shared" si="76"/>
        <v>420</v>
      </c>
      <c r="S137" s="213">
        <f t="shared" si="76"/>
        <v>457.6</v>
      </c>
      <c r="T137" s="213">
        <f t="shared" si="76"/>
        <v>507.6</v>
      </c>
      <c r="U137" s="356"/>
      <c r="V137" s="357"/>
      <c r="W137" s="357"/>
      <c r="X137" s="357"/>
      <c r="Y137" s="357"/>
      <c r="Z137" s="358"/>
      <c r="AA137" s="316"/>
    </row>
    <row r="138" spans="3:27" s="5" customFormat="1" ht="13.5" thickBot="1" x14ac:dyDescent="0.25">
      <c r="C138" s="235" t="s">
        <v>42</v>
      </c>
      <c r="D138" s="376" t="s">
        <v>146</v>
      </c>
      <c r="E138" s="377"/>
      <c r="F138" s="377"/>
      <c r="G138" s="377"/>
      <c r="H138" s="377"/>
      <c r="I138" s="377"/>
      <c r="J138" s="377"/>
      <c r="K138" s="377"/>
      <c r="L138" s="377"/>
      <c r="M138" s="377"/>
      <c r="N138" s="377"/>
      <c r="O138" s="377"/>
      <c r="P138" s="377"/>
      <c r="Q138" s="377"/>
      <c r="R138" s="377"/>
      <c r="S138" s="377"/>
      <c r="T138" s="377"/>
      <c r="U138" s="377"/>
      <c r="V138" s="377"/>
      <c r="W138" s="377"/>
      <c r="X138" s="377"/>
      <c r="Y138" s="377"/>
      <c r="Z138" s="378"/>
      <c r="AA138" s="316"/>
    </row>
    <row r="139" spans="3:27" s="5" customFormat="1" ht="14.25" customHeight="1" thickBot="1" x14ac:dyDescent="0.25">
      <c r="C139" s="200" t="s">
        <v>42</v>
      </c>
      <c r="D139" s="236" t="s">
        <v>38</v>
      </c>
      <c r="E139" s="283" t="s">
        <v>63</v>
      </c>
      <c r="F139" s="284"/>
      <c r="G139" s="284"/>
      <c r="H139" s="284"/>
      <c r="I139" s="284"/>
      <c r="J139" s="284"/>
      <c r="K139" s="284"/>
      <c r="L139" s="284"/>
      <c r="M139" s="284"/>
      <c r="N139" s="284"/>
      <c r="O139" s="284"/>
      <c r="P139" s="284"/>
      <c r="Q139" s="284"/>
      <c r="R139" s="284"/>
      <c r="S139" s="284"/>
      <c r="T139" s="284"/>
      <c r="U139" s="284"/>
      <c r="V139" s="284"/>
      <c r="W139" s="379"/>
      <c r="X139" s="284"/>
      <c r="Y139" s="284"/>
      <c r="Z139" s="285"/>
      <c r="AA139" s="316"/>
    </row>
    <row r="140" spans="3:27" s="5" customFormat="1" ht="12.75" customHeight="1" thickBot="1" x14ac:dyDescent="0.25">
      <c r="C140" s="255" t="s">
        <v>42</v>
      </c>
      <c r="D140" s="257" t="s">
        <v>38</v>
      </c>
      <c r="E140" s="259" t="s">
        <v>38</v>
      </c>
      <c r="F140" s="515" t="s">
        <v>64</v>
      </c>
      <c r="G140" s="263" t="s">
        <v>74</v>
      </c>
      <c r="H140" s="375" t="s">
        <v>111</v>
      </c>
      <c r="I140" s="506" t="s">
        <v>112</v>
      </c>
      <c r="J140" s="69" t="s">
        <v>21</v>
      </c>
      <c r="K140" s="125">
        <f>K141+K145+K149+K150</f>
        <v>469.3</v>
      </c>
      <c r="L140" s="71">
        <f>L141+L145+L149+L150</f>
        <v>400.40000000000003</v>
      </c>
      <c r="M140" s="71">
        <f t="shared" ref="M140:N140" si="77">M141+M145+M149+M150</f>
        <v>314.70000000000005</v>
      </c>
      <c r="N140" s="77">
        <f t="shared" si="77"/>
        <v>68.900000000000006</v>
      </c>
      <c r="O140" s="125">
        <f>O141+O145+O149+O150</f>
        <v>427.49999999999994</v>
      </c>
      <c r="P140" s="71">
        <f>P141+P145+P149+P150</f>
        <v>427.49999999999994</v>
      </c>
      <c r="Q140" s="71">
        <f t="shared" ref="Q140:T140" si="78">Q141+Q145+Q149+Q150</f>
        <v>355.20000000000005</v>
      </c>
      <c r="R140" s="77">
        <f t="shared" si="78"/>
        <v>0</v>
      </c>
      <c r="S140" s="125">
        <f t="shared" si="78"/>
        <v>422.1</v>
      </c>
      <c r="T140" s="125">
        <f t="shared" si="78"/>
        <v>422.1</v>
      </c>
      <c r="U140" s="34"/>
      <c r="V140" s="35"/>
      <c r="W140" s="197"/>
      <c r="X140" s="197"/>
      <c r="Y140" s="197"/>
      <c r="Z140" s="197"/>
      <c r="AA140" s="316"/>
    </row>
    <row r="141" spans="3:27" s="5" customFormat="1" ht="12.75" x14ac:dyDescent="0.2">
      <c r="C141" s="372"/>
      <c r="D141" s="371"/>
      <c r="E141" s="260"/>
      <c r="F141" s="516"/>
      <c r="G141" s="273"/>
      <c r="H141" s="274"/>
      <c r="I141" s="485"/>
      <c r="J141" s="337" t="s">
        <v>73</v>
      </c>
      <c r="K141" s="249">
        <v>105.9</v>
      </c>
      <c r="L141" s="240">
        <v>105.9</v>
      </c>
      <c r="M141" s="240">
        <v>104.4</v>
      </c>
      <c r="N141" s="286">
        <v>0</v>
      </c>
      <c r="O141" s="249">
        <v>122.1</v>
      </c>
      <c r="P141" s="240">
        <v>122.1</v>
      </c>
      <c r="Q141" s="240">
        <v>120.4</v>
      </c>
      <c r="R141" s="286">
        <v>0</v>
      </c>
      <c r="S141" s="293">
        <v>122.1</v>
      </c>
      <c r="T141" s="293">
        <v>122.1</v>
      </c>
      <c r="U141" s="34" t="s">
        <v>72</v>
      </c>
      <c r="V141" s="35" t="s">
        <v>76</v>
      </c>
      <c r="W141" s="197">
        <v>270</v>
      </c>
      <c r="X141" s="197">
        <v>270</v>
      </c>
      <c r="Y141" s="197">
        <v>270</v>
      </c>
      <c r="Z141" s="197">
        <v>270</v>
      </c>
      <c r="AA141" s="316"/>
    </row>
    <row r="142" spans="3:27" s="5" customFormat="1" ht="28.5" customHeight="1" x14ac:dyDescent="0.2">
      <c r="C142" s="372"/>
      <c r="D142" s="371"/>
      <c r="E142" s="260"/>
      <c r="F142" s="516"/>
      <c r="G142" s="273"/>
      <c r="H142" s="274"/>
      <c r="I142" s="485"/>
      <c r="J142" s="338"/>
      <c r="K142" s="250"/>
      <c r="L142" s="241"/>
      <c r="M142" s="241"/>
      <c r="N142" s="287"/>
      <c r="O142" s="250"/>
      <c r="P142" s="241"/>
      <c r="Q142" s="241"/>
      <c r="R142" s="287"/>
      <c r="S142" s="294"/>
      <c r="T142" s="294"/>
      <c r="U142" s="36" t="s">
        <v>140</v>
      </c>
      <c r="V142" s="37" t="s">
        <v>78</v>
      </c>
      <c r="W142" s="25">
        <v>5</v>
      </c>
      <c r="X142" s="25">
        <v>5</v>
      </c>
      <c r="Y142" s="25">
        <v>5</v>
      </c>
      <c r="Z142" s="25">
        <v>5</v>
      </c>
      <c r="AA142" s="316"/>
    </row>
    <row r="143" spans="3:27" s="5" customFormat="1" ht="36" x14ac:dyDescent="0.2">
      <c r="C143" s="372"/>
      <c r="D143" s="371"/>
      <c r="E143" s="260"/>
      <c r="F143" s="516"/>
      <c r="G143" s="273"/>
      <c r="H143" s="274"/>
      <c r="I143" s="485"/>
      <c r="J143" s="338"/>
      <c r="K143" s="250"/>
      <c r="L143" s="241"/>
      <c r="M143" s="241"/>
      <c r="N143" s="287"/>
      <c r="O143" s="250"/>
      <c r="P143" s="241"/>
      <c r="Q143" s="241"/>
      <c r="R143" s="287"/>
      <c r="S143" s="294"/>
      <c r="T143" s="294"/>
      <c r="U143" s="36" t="s">
        <v>141</v>
      </c>
      <c r="V143" s="37" t="s">
        <v>76</v>
      </c>
      <c r="W143" s="25">
        <v>20</v>
      </c>
      <c r="X143" s="25">
        <v>17</v>
      </c>
      <c r="Y143" s="25">
        <v>17</v>
      </c>
      <c r="Z143" s="25">
        <v>17</v>
      </c>
      <c r="AA143" s="316"/>
    </row>
    <row r="144" spans="3:27" s="5" customFormat="1" ht="12.75" customHeight="1" x14ac:dyDescent="0.2">
      <c r="C144" s="372"/>
      <c r="D144" s="371"/>
      <c r="E144" s="260"/>
      <c r="F144" s="516"/>
      <c r="G144" s="273"/>
      <c r="H144" s="274"/>
      <c r="I144" s="485"/>
      <c r="J144" s="339"/>
      <c r="K144" s="251"/>
      <c r="L144" s="242"/>
      <c r="M144" s="242"/>
      <c r="N144" s="288"/>
      <c r="O144" s="251"/>
      <c r="P144" s="242"/>
      <c r="Q144" s="242"/>
      <c r="R144" s="288"/>
      <c r="S144" s="295"/>
      <c r="T144" s="295"/>
      <c r="U144" s="36" t="s">
        <v>95</v>
      </c>
      <c r="V144" s="37" t="s">
        <v>78</v>
      </c>
      <c r="W144" s="25">
        <v>5</v>
      </c>
      <c r="X144" s="25">
        <v>5</v>
      </c>
      <c r="Y144" s="25">
        <v>5</v>
      </c>
      <c r="Z144" s="25">
        <v>5</v>
      </c>
      <c r="AA144" s="316"/>
    </row>
    <row r="145" spans="3:27" s="5" customFormat="1" ht="12.75" x14ac:dyDescent="0.2">
      <c r="C145" s="372"/>
      <c r="D145" s="371"/>
      <c r="E145" s="260"/>
      <c r="F145" s="516"/>
      <c r="G145" s="273"/>
      <c r="H145" s="274"/>
      <c r="I145" s="485"/>
      <c r="J145" s="337" t="s">
        <v>39</v>
      </c>
      <c r="K145" s="249">
        <v>344.7</v>
      </c>
      <c r="L145" s="240">
        <v>275.8</v>
      </c>
      <c r="M145" s="240">
        <v>210.3</v>
      </c>
      <c r="N145" s="286">
        <v>68.900000000000006</v>
      </c>
      <c r="O145" s="249">
        <v>301.7</v>
      </c>
      <c r="P145" s="240">
        <v>301.7</v>
      </c>
      <c r="Q145" s="240">
        <v>234.8</v>
      </c>
      <c r="R145" s="286">
        <v>0</v>
      </c>
      <c r="S145" s="293">
        <v>300</v>
      </c>
      <c r="T145" s="293">
        <v>300</v>
      </c>
      <c r="U145" s="36" t="s">
        <v>96</v>
      </c>
      <c r="V145" s="37" t="s">
        <v>78</v>
      </c>
      <c r="W145" s="25">
        <v>1</v>
      </c>
      <c r="X145" s="25">
        <v>1</v>
      </c>
      <c r="Y145" s="25">
        <v>1</v>
      </c>
      <c r="Z145" s="25">
        <v>1</v>
      </c>
      <c r="AA145" s="316"/>
    </row>
    <row r="146" spans="3:27" s="5" customFormat="1" ht="12.75" customHeight="1" x14ac:dyDescent="0.2">
      <c r="C146" s="372"/>
      <c r="D146" s="371"/>
      <c r="E146" s="260"/>
      <c r="F146" s="516"/>
      <c r="G146" s="273"/>
      <c r="H146" s="274"/>
      <c r="I146" s="485"/>
      <c r="J146" s="338"/>
      <c r="K146" s="250"/>
      <c r="L146" s="241"/>
      <c r="M146" s="241"/>
      <c r="N146" s="287"/>
      <c r="O146" s="250"/>
      <c r="P146" s="241"/>
      <c r="Q146" s="241"/>
      <c r="R146" s="287"/>
      <c r="S146" s="294"/>
      <c r="T146" s="294"/>
      <c r="U146" s="36" t="s">
        <v>97</v>
      </c>
      <c r="V146" s="37" t="s">
        <v>78</v>
      </c>
      <c r="W146" s="25">
        <v>10</v>
      </c>
      <c r="X146" s="25">
        <v>10</v>
      </c>
      <c r="Y146" s="25">
        <v>10</v>
      </c>
      <c r="Z146" s="25">
        <v>10</v>
      </c>
      <c r="AA146" s="316"/>
    </row>
    <row r="147" spans="3:27" s="5" customFormat="1" ht="36" customHeight="1" x14ac:dyDescent="0.2">
      <c r="C147" s="372"/>
      <c r="D147" s="371"/>
      <c r="E147" s="260"/>
      <c r="F147" s="516"/>
      <c r="G147" s="273"/>
      <c r="H147" s="274"/>
      <c r="I147" s="485"/>
      <c r="J147" s="338"/>
      <c r="K147" s="250"/>
      <c r="L147" s="241"/>
      <c r="M147" s="241"/>
      <c r="N147" s="287"/>
      <c r="O147" s="250"/>
      <c r="P147" s="241"/>
      <c r="Q147" s="241"/>
      <c r="R147" s="287"/>
      <c r="S147" s="294"/>
      <c r="T147" s="294"/>
      <c r="U147" s="493" t="s">
        <v>98</v>
      </c>
      <c r="V147" s="246" t="s">
        <v>78</v>
      </c>
      <c r="W147" s="246">
        <v>240</v>
      </c>
      <c r="X147" s="246">
        <v>240</v>
      </c>
      <c r="Y147" s="246">
        <v>240</v>
      </c>
      <c r="Z147" s="246">
        <v>240</v>
      </c>
      <c r="AA147" s="316"/>
    </row>
    <row r="148" spans="3:27" s="5" customFormat="1" ht="3" customHeight="1" thickBot="1" x14ac:dyDescent="0.25">
      <c r="C148" s="372"/>
      <c r="D148" s="371"/>
      <c r="E148" s="260"/>
      <c r="F148" s="516"/>
      <c r="G148" s="273"/>
      <c r="H148" s="274"/>
      <c r="I148" s="485"/>
      <c r="J148" s="339"/>
      <c r="K148" s="251"/>
      <c r="L148" s="242"/>
      <c r="M148" s="242"/>
      <c r="N148" s="288"/>
      <c r="O148" s="251"/>
      <c r="P148" s="242"/>
      <c r="Q148" s="242"/>
      <c r="R148" s="288"/>
      <c r="S148" s="294"/>
      <c r="T148" s="295"/>
      <c r="U148" s="494"/>
      <c r="V148" s="291"/>
      <c r="W148" s="291"/>
      <c r="X148" s="291"/>
      <c r="Y148" s="291"/>
      <c r="Z148" s="291"/>
      <c r="AA148" s="316"/>
    </row>
    <row r="149" spans="3:27" s="5" customFormat="1" ht="25.5" customHeight="1" x14ac:dyDescent="0.2">
      <c r="C149" s="372"/>
      <c r="D149" s="371"/>
      <c r="E149" s="260"/>
      <c r="F149" s="516"/>
      <c r="G149" s="273"/>
      <c r="H149" s="274"/>
      <c r="I149" s="485"/>
      <c r="J149" s="19" t="s">
        <v>148</v>
      </c>
      <c r="K149" s="87"/>
      <c r="L149" s="14"/>
      <c r="M149" s="14"/>
      <c r="N149" s="158"/>
      <c r="O149" s="87"/>
      <c r="P149" s="14"/>
      <c r="Q149" s="14"/>
      <c r="R149" s="158"/>
      <c r="S149" s="41"/>
      <c r="T149" s="41"/>
      <c r="U149" s="36" t="s">
        <v>99</v>
      </c>
      <c r="V149" s="37" t="s">
        <v>13</v>
      </c>
      <c r="W149" s="25">
        <v>1.4</v>
      </c>
      <c r="X149" s="25">
        <v>1.6</v>
      </c>
      <c r="Y149" s="25">
        <v>1.6</v>
      </c>
      <c r="Z149" s="38">
        <v>1.6</v>
      </c>
      <c r="AA149" s="316"/>
    </row>
    <row r="150" spans="3:27" s="5" customFormat="1" ht="24.75" thickBot="1" x14ac:dyDescent="0.25">
      <c r="C150" s="256"/>
      <c r="D150" s="258"/>
      <c r="E150" s="260"/>
      <c r="F150" s="516"/>
      <c r="G150" s="264"/>
      <c r="H150" s="266"/>
      <c r="I150" s="507"/>
      <c r="J150" s="237" t="s">
        <v>149</v>
      </c>
      <c r="K150" s="87">
        <v>18.7</v>
      </c>
      <c r="L150" s="14">
        <v>18.7</v>
      </c>
      <c r="M150" s="14">
        <v>0</v>
      </c>
      <c r="N150" s="158">
        <v>0</v>
      </c>
      <c r="O150" s="87">
        <v>3.7</v>
      </c>
      <c r="P150" s="14">
        <v>3.7</v>
      </c>
      <c r="Q150" s="14">
        <v>0</v>
      </c>
      <c r="R150" s="158">
        <v>0</v>
      </c>
      <c r="S150" s="166"/>
      <c r="T150" s="131"/>
      <c r="U150" s="36" t="s">
        <v>100</v>
      </c>
      <c r="V150" s="25" t="s">
        <v>78</v>
      </c>
      <c r="W150" s="25">
        <v>2</v>
      </c>
      <c r="X150" s="25">
        <v>1</v>
      </c>
      <c r="Y150" s="25">
        <v>1</v>
      </c>
      <c r="Z150" s="38">
        <v>2</v>
      </c>
      <c r="AA150" s="316"/>
    </row>
    <row r="151" spans="3:27" s="5" customFormat="1" ht="12.75" x14ac:dyDescent="0.2">
      <c r="C151" s="372" t="s">
        <v>42</v>
      </c>
      <c r="D151" s="371" t="s">
        <v>38</v>
      </c>
      <c r="E151" s="480" t="s">
        <v>40</v>
      </c>
      <c r="F151" s="296" t="s">
        <v>165</v>
      </c>
      <c r="G151" s="272" t="s">
        <v>74</v>
      </c>
      <c r="H151" s="265" t="s">
        <v>102</v>
      </c>
      <c r="I151" s="484" t="s">
        <v>103</v>
      </c>
      <c r="J151" s="78" t="s">
        <v>21</v>
      </c>
      <c r="K151" s="127">
        <f t="shared" ref="K151:R151" si="79">K153+K152</f>
        <v>78.2</v>
      </c>
      <c r="L151" s="80">
        <f t="shared" si="79"/>
        <v>78.2</v>
      </c>
      <c r="M151" s="80">
        <f t="shared" si="79"/>
        <v>0</v>
      </c>
      <c r="N151" s="85">
        <f t="shared" si="79"/>
        <v>0</v>
      </c>
      <c r="O151" s="127">
        <f t="shared" si="79"/>
        <v>70.400000000000006</v>
      </c>
      <c r="P151" s="80">
        <f t="shared" si="79"/>
        <v>70.400000000000006</v>
      </c>
      <c r="Q151" s="80">
        <f t="shared" si="79"/>
        <v>2.1</v>
      </c>
      <c r="R151" s="85">
        <f t="shared" si="79"/>
        <v>0</v>
      </c>
      <c r="S151" s="154">
        <f>S153+S152</f>
        <v>82</v>
      </c>
      <c r="T151" s="154">
        <f>T153+T152</f>
        <v>82</v>
      </c>
      <c r="U151" s="493" t="s">
        <v>94</v>
      </c>
      <c r="V151" s="246" t="s">
        <v>78</v>
      </c>
      <c r="W151" s="246">
        <v>21</v>
      </c>
      <c r="X151" s="246">
        <v>21</v>
      </c>
      <c r="Y151" s="246">
        <v>21</v>
      </c>
      <c r="Z151" s="502">
        <v>21</v>
      </c>
      <c r="AA151" s="316"/>
    </row>
    <row r="152" spans="3:27" s="5" customFormat="1" ht="12.75" x14ac:dyDescent="0.2">
      <c r="C152" s="372"/>
      <c r="D152" s="371"/>
      <c r="E152" s="475"/>
      <c r="F152" s="512"/>
      <c r="G152" s="273"/>
      <c r="H152" s="274"/>
      <c r="I152" s="485"/>
      <c r="J152" s="191" t="s">
        <v>149</v>
      </c>
      <c r="K152" s="192">
        <v>78.2</v>
      </c>
      <c r="L152" s="202">
        <v>78.2</v>
      </c>
      <c r="M152" s="202">
        <v>0</v>
      </c>
      <c r="N152" s="193">
        <v>0</v>
      </c>
      <c r="O152" s="192">
        <v>70.400000000000006</v>
      </c>
      <c r="P152" s="202">
        <v>70.400000000000006</v>
      </c>
      <c r="Q152" s="202">
        <v>2.1</v>
      </c>
      <c r="R152" s="193">
        <v>0</v>
      </c>
      <c r="S152" s="194">
        <v>70</v>
      </c>
      <c r="T152" s="195">
        <v>70</v>
      </c>
      <c r="U152" s="505"/>
      <c r="V152" s="247"/>
      <c r="W152" s="247"/>
      <c r="X152" s="247"/>
      <c r="Y152" s="247"/>
      <c r="Z152" s="503"/>
      <c r="AA152" s="316"/>
    </row>
    <row r="153" spans="3:27" s="5" customFormat="1" ht="24" customHeight="1" thickBot="1" x14ac:dyDescent="0.25">
      <c r="C153" s="372"/>
      <c r="D153" s="371"/>
      <c r="E153" s="475"/>
      <c r="F153" s="512"/>
      <c r="G153" s="273"/>
      <c r="H153" s="274"/>
      <c r="I153" s="485"/>
      <c r="J153" s="50" t="s">
        <v>75</v>
      </c>
      <c r="K153" s="147">
        <v>0</v>
      </c>
      <c r="L153" s="148">
        <v>0</v>
      </c>
      <c r="M153" s="148">
        <v>0</v>
      </c>
      <c r="N153" s="149">
        <v>0</v>
      </c>
      <c r="O153" s="147">
        <v>0</v>
      </c>
      <c r="P153" s="148">
        <v>0</v>
      </c>
      <c r="Q153" s="148">
        <v>0</v>
      </c>
      <c r="R153" s="149">
        <v>0</v>
      </c>
      <c r="S153" s="43">
        <v>12</v>
      </c>
      <c r="T153" s="43">
        <v>12</v>
      </c>
      <c r="U153" s="505"/>
      <c r="V153" s="247"/>
      <c r="W153" s="247"/>
      <c r="X153" s="247"/>
      <c r="Y153" s="247"/>
      <c r="Z153" s="503"/>
      <c r="AA153" s="316"/>
    </row>
    <row r="154" spans="3:27" s="5" customFormat="1" ht="13.5" thickBot="1" x14ac:dyDescent="0.25">
      <c r="C154" s="200" t="s">
        <v>42</v>
      </c>
      <c r="D154" s="236" t="s">
        <v>38</v>
      </c>
      <c r="E154" s="280" t="s">
        <v>18</v>
      </c>
      <c r="F154" s="281"/>
      <c r="G154" s="281"/>
      <c r="H154" s="281"/>
      <c r="I154" s="282"/>
      <c r="J154" s="26"/>
      <c r="K154" s="27">
        <f>K140+K151</f>
        <v>547.5</v>
      </c>
      <c r="L154" s="28">
        <f>L140+L151</f>
        <v>478.6</v>
      </c>
      <c r="M154" s="28">
        <f>M140+M151</f>
        <v>314.70000000000005</v>
      </c>
      <c r="N154" s="29">
        <f>N151+N140</f>
        <v>68.900000000000006</v>
      </c>
      <c r="O154" s="27">
        <f>O140+O151</f>
        <v>497.9</v>
      </c>
      <c r="P154" s="28">
        <f>P140+P151</f>
        <v>497.9</v>
      </c>
      <c r="Q154" s="28">
        <f>Q140+Q151</f>
        <v>357.30000000000007</v>
      </c>
      <c r="R154" s="29">
        <f>R151+R140</f>
        <v>0</v>
      </c>
      <c r="S154" s="30">
        <f>S140+S151</f>
        <v>504.1</v>
      </c>
      <c r="T154" s="30">
        <f>T140+T151</f>
        <v>504.1</v>
      </c>
      <c r="U154" s="486"/>
      <c r="V154" s="487"/>
      <c r="W154" s="487"/>
      <c r="X154" s="487"/>
      <c r="Y154" s="487"/>
      <c r="Z154" s="488"/>
      <c r="AA154" s="316"/>
    </row>
    <row r="155" spans="3:27" s="5" customFormat="1" ht="13.5" thickBot="1" x14ac:dyDescent="0.25">
      <c r="C155" s="200" t="s">
        <v>42</v>
      </c>
      <c r="D155" s="368" t="s">
        <v>19</v>
      </c>
      <c r="E155" s="369"/>
      <c r="F155" s="369"/>
      <c r="G155" s="369"/>
      <c r="H155" s="369"/>
      <c r="I155" s="370"/>
      <c r="J155" s="20"/>
      <c r="K155" s="24">
        <f>K154</f>
        <v>547.5</v>
      </c>
      <c r="L155" s="31">
        <f t="shared" ref="L155:N155" si="80">L154</f>
        <v>478.6</v>
      </c>
      <c r="M155" s="31">
        <f t="shared" si="80"/>
        <v>314.70000000000005</v>
      </c>
      <c r="N155" s="32">
        <f t="shared" si="80"/>
        <v>68.900000000000006</v>
      </c>
      <c r="O155" s="24">
        <f>O154</f>
        <v>497.9</v>
      </c>
      <c r="P155" s="31">
        <f t="shared" ref="P155:T155" si="81">P154</f>
        <v>497.9</v>
      </c>
      <c r="Q155" s="31">
        <f t="shared" si="81"/>
        <v>357.30000000000007</v>
      </c>
      <c r="R155" s="32">
        <f t="shared" si="81"/>
        <v>0</v>
      </c>
      <c r="S155" s="33">
        <f t="shared" si="81"/>
        <v>504.1</v>
      </c>
      <c r="T155" s="33">
        <f t="shared" si="81"/>
        <v>504.1</v>
      </c>
      <c r="U155" s="356"/>
      <c r="V155" s="357"/>
      <c r="W155" s="357"/>
      <c r="X155" s="357"/>
      <c r="Y155" s="357"/>
      <c r="Z155" s="358"/>
      <c r="AA155" s="316"/>
    </row>
    <row r="156" spans="3:27" s="5" customFormat="1" ht="13.5" thickBot="1" x14ac:dyDescent="0.25">
      <c r="C156" s="200" t="s">
        <v>44</v>
      </c>
      <c r="D156" s="376" t="s">
        <v>65</v>
      </c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377"/>
      <c r="R156" s="377"/>
      <c r="S156" s="377"/>
      <c r="T156" s="377"/>
      <c r="U156" s="377"/>
      <c r="V156" s="377"/>
      <c r="W156" s="377"/>
      <c r="X156" s="377"/>
      <c r="Y156" s="377"/>
      <c r="Z156" s="378"/>
      <c r="AA156" s="316"/>
    </row>
    <row r="157" spans="3:27" s="5" customFormat="1" ht="13.5" thickBot="1" x14ac:dyDescent="0.25">
      <c r="C157" s="200" t="s">
        <v>44</v>
      </c>
      <c r="D157" s="39" t="s">
        <v>38</v>
      </c>
      <c r="E157" s="283" t="s">
        <v>66</v>
      </c>
      <c r="F157" s="284"/>
      <c r="G157" s="284"/>
      <c r="H157" s="284"/>
      <c r="I157" s="284"/>
      <c r="J157" s="284"/>
      <c r="K157" s="284"/>
      <c r="L157" s="284"/>
      <c r="M157" s="284"/>
      <c r="N157" s="284"/>
      <c r="O157" s="284"/>
      <c r="P157" s="284"/>
      <c r="Q157" s="284"/>
      <c r="R157" s="284"/>
      <c r="S157" s="284"/>
      <c r="T157" s="284"/>
      <c r="U157" s="284"/>
      <c r="V157" s="284"/>
      <c r="W157" s="284"/>
      <c r="X157" s="284"/>
      <c r="Y157" s="284"/>
      <c r="Z157" s="285"/>
      <c r="AA157" s="316"/>
    </row>
    <row r="158" spans="3:27" s="5" customFormat="1" ht="12.75" x14ac:dyDescent="0.2">
      <c r="C158" s="255" t="s">
        <v>44</v>
      </c>
      <c r="D158" s="257" t="s">
        <v>38</v>
      </c>
      <c r="E158" s="351" t="s">
        <v>38</v>
      </c>
      <c r="F158" s="349" t="s">
        <v>166</v>
      </c>
      <c r="G158" s="347" t="s">
        <v>74</v>
      </c>
      <c r="H158" s="375" t="s">
        <v>102</v>
      </c>
      <c r="I158" s="386" t="s">
        <v>103</v>
      </c>
      <c r="J158" s="69" t="s">
        <v>21</v>
      </c>
      <c r="K158" s="73">
        <f t="shared" ref="K158:T158" si="82">K159</f>
        <v>55</v>
      </c>
      <c r="L158" s="74">
        <f t="shared" si="82"/>
        <v>55</v>
      </c>
      <c r="M158" s="74">
        <f t="shared" si="82"/>
        <v>0</v>
      </c>
      <c r="N158" s="75">
        <f t="shared" si="82"/>
        <v>0</v>
      </c>
      <c r="O158" s="73">
        <f t="shared" si="82"/>
        <v>55</v>
      </c>
      <c r="P158" s="74">
        <f t="shared" si="82"/>
        <v>55</v>
      </c>
      <c r="Q158" s="74">
        <f t="shared" si="82"/>
        <v>0</v>
      </c>
      <c r="R158" s="75">
        <f t="shared" si="82"/>
        <v>0</v>
      </c>
      <c r="S158" s="76">
        <f t="shared" si="82"/>
        <v>50</v>
      </c>
      <c r="T158" s="76">
        <f t="shared" si="82"/>
        <v>50</v>
      </c>
      <c r="U158" s="40" t="s">
        <v>81</v>
      </c>
      <c r="V158" s="41" t="s">
        <v>78</v>
      </c>
      <c r="W158" s="141">
        <v>30</v>
      </c>
      <c r="X158" s="141">
        <v>30</v>
      </c>
      <c r="Y158" s="141">
        <v>30</v>
      </c>
      <c r="Z158" s="142">
        <v>30</v>
      </c>
      <c r="AA158" s="316"/>
    </row>
    <row r="159" spans="3:27" s="5" customFormat="1" ht="12.75" x14ac:dyDescent="0.2">
      <c r="C159" s="372"/>
      <c r="D159" s="371"/>
      <c r="E159" s="475"/>
      <c r="F159" s="500"/>
      <c r="G159" s="501"/>
      <c r="H159" s="274"/>
      <c r="I159" s="496"/>
      <c r="J159" s="337" t="s">
        <v>39</v>
      </c>
      <c r="K159" s="249">
        <v>55</v>
      </c>
      <c r="L159" s="240">
        <v>55</v>
      </c>
      <c r="M159" s="240">
        <v>0</v>
      </c>
      <c r="N159" s="286">
        <v>0</v>
      </c>
      <c r="O159" s="249">
        <v>55</v>
      </c>
      <c r="P159" s="240">
        <v>55</v>
      </c>
      <c r="Q159" s="240">
        <v>0</v>
      </c>
      <c r="R159" s="286">
        <v>0</v>
      </c>
      <c r="S159" s="293">
        <v>50</v>
      </c>
      <c r="T159" s="293">
        <v>50</v>
      </c>
      <c r="U159" s="42" t="s">
        <v>82</v>
      </c>
      <c r="V159" s="43" t="s">
        <v>78</v>
      </c>
      <c r="W159" s="143">
        <v>6</v>
      </c>
      <c r="X159" s="143">
        <v>6</v>
      </c>
      <c r="Y159" s="143">
        <v>6</v>
      </c>
      <c r="Z159" s="144">
        <v>6</v>
      </c>
      <c r="AA159" s="316"/>
    </row>
    <row r="160" spans="3:27" s="5" customFormat="1" ht="12.75" x14ac:dyDescent="0.2">
      <c r="C160" s="372"/>
      <c r="D160" s="371"/>
      <c r="E160" s="475"/>
      <c r="F160" s="500"/>
      <c r="G160" s="501"/>
      <c r="H160" s="274"/>
      <c r="I160" s="496"/>
      <c r="J160" s="338"/>
      <c r="K160" s="250"/>
      <c r="L160" s="241"/>
      <c r="M160" s="241"/>
      <c r="N160" s="287"/>
      <c r="O160" s="250"/>
      <c r="P160" s="241"/>
      <c r="Q160" s="241"/>
      <c r="R160" s="287"/>
      <c r="S160" s="294"/>
      <c r="T160" s="294"/>
      <c r="U160" s="42" t="s">
        <v>83</v>
      </c>
      <c r="V160" s="43" t="s">
        <v>78</v>
      </c>
      <c r="W160" s="143">
        <v>20</v>
      </c>
      <c r="X160" s="143">
        <v>20</v>
      </c>
      <c r="Y160" s="143">
        <v>20</v>
      </c>
      <c r="Z160" s="144">
        <v>20</v>
      </c>
      <c r="AA160" s="316"/>
    </row>
    <row r="161" spans="3:27" s="5" customFormat="1" ht="12.75" x14ac:dyDescent="0.2">
      <c r="C161" s="372"/>
      <c r="D161" s="371"/>
      <c r="E161" s="475"/>
      <c r="F161" s="500"/>
      <c r="G161" s="501"/>
      <c r="H161" s="274"/>
      <c r="I161" s="496"/>
      <c r="J161" s="338"/>
      <c r="K161" s="250"/>
      <c r="L161" s="241"/>
      <c r="M161" s="241"/>
      <c r="N161" s="287"/>
      <c r="O161" s="250"/>
      <c r="P161" s="241"/>
      <c r="Q161" s="241"/>
      <c r="R161" s="287"/>
      <c r="S161" s="294"/>
      <c r="T161" s="294"/>
      <c r="U161" s="42" t="s">
        <v>84</v>
      </c>
      <c r="V161" s="43" t="s">
        <v>78</v>
      </c>
      <c r="W161" s="143">
        <v>30</v>
      </c>
      <c r="X161" s="143">
        <v>30</v>
      </c>
      <c r="Y161" s="143">
        <v>30</v>
      </c>
      <c r="Z161" s="144">
        <v>30</v>
      </c>
      <c r="AA161" s="316"/>
    </row>
    <row r="162" spans="3:27" s="5" customFormat="1" ht="64.5" customHeight="1" thickBot="1" x14ac:dyDescent="0.25">
      <c r="C162" s="343"/>
      <c r="D162" s="344"/>
      <c r="E162" s="352"/>
      <c r="F162" s="350"/>
      <c r="G162" s="348"/>
      <c r="H162" s="274"/>
      <c r="I162" s="387"/>
      <c r="J162" s="517"/>
      <c r="K162" s="495"/>
      <c r="L162" s="497"/>
      <c r="M162" s="497"/>
      <c r="N162" s="498"/>
      <c r="O162" s="495"/>
      <c r="P162" s="497"/>
      <c r="Q162" s="497"/>
      <c r="R162" s="498"/>
      <c r="S162" s="499"/>
      <c r="T162" s="499"/>
      <c r="U162" s="44" t="s">
        <v>138</v>
      </c>
      <c r="V162" s="45" t="s">
        <v>79</v>
      </c>
      <c r="W162" s="45" t="s">
        <v>79</v>
      </c>
      <c r="X162" s="45" t="s">
        <v>79</v>
      </c>
      <c r="Y162" s="45" t="s">
        <v>79</v>
      </c>
      <c r="Z162" s="145" t="s">
        <v>79</v>
      </c>
      <c r="AA162" s="316"/>
    </row>
    <row r="163" spans="3:27" s="5" customFormat="1" ht="13.5" thickBot="1" x14ac:dyDescent="0.25">
      <c r="C163" s="200" t="s">
        <v>44</v>
      </c>
      <c r="D163" s="236" t="s">
        <v>38</v>
      </c>
      <c r="E163" s="336" t="s">
        <v>18</v>
      </c>
      <c r="F163" s="281"/>
      <c r="G163" s="281"/>
      <c r="H163" s="281"/>
      <c r="I163" s="282"/>
      <c r="J163" s="26"/>
      <c r="K163" s="27">
        <f t="shared" ref="K163:T163" si="83">K158</f>
        <v>55</v>
      </c>
      <c r="L163" s="28">
        <f t="shared" si="83"/>
        <v>55</v>
      </c>
      <c r="M163" s="28">
        <f t="shared" si="83"/>
        <v>0</v>
      </c>
      <c r="N163" s="29">
        <f t="shared" si="83"/>
        <v>0</v>
      </c>
      <c r="O163" s="27">
        <f t="shared" si="83"/>
        <v>55</v>
      </c>
      <c r="P163" s="28">
        <f t="shared" si="83"/>
        <v>55</v>
      </c>
      <c r="Q163" s="28">
        <f t="shared" si="83"/>
        <v>0</v>
      </c>
      <c r="R163" s="29">
        <f t="shared" si="83"/>
        <v>0</v>
      </c>
      <c r="S163" s="30">
        <f t="shared" si="83"/>
        <v>50</v>
      </c>
      <c r="T163" s="30">
        <f t="shared" si="83"/>
        <v>50</v>
      </c>
      <c r="U163" s="353"/>
      <c r="V163" s="354"/>
      <c r="W163" s="354"/>
      <c r="X163" s="354"/>
      <c r="Y163" s="354"/>
      <c r="Z163" s="355"/>
      <c r="AA163" s="316"/>
    </row>
    <row r="164" spans="3:27" s="5" customFormat="1" ht="13.5" thickBot="1" x14ac:dyDescent="0.25">
      <c r="C164" s="200" t="s">
        <v>44</v>
      </c>
      <c r="D164" s="368" t="s">
        <v>19</v>
      </c>
      <c r="E164" s="369"/>
      <c r="F164" s="369"/>
      <c r="G164" s="369"/>
      <c r="H164" s="369"/>
      <c r="I164" s="370"/>
      <c r="J164" s="20"/>
      <c r="K164" s="24">
        <f t="shared" ref="K164:N164" si="84">K163</f>
        <v>55</v>
      </c>
      <c r="L164" s="31">
        <f t="shared" si="84"/>
        <v>55</v>
      </c>
      <c r="M164" s="31">
        <f t="shared" si="84"/>
        <v>0</v>
      </c>
      <c r="N164" s="32">
        <f t="shared" si="84"/>
        <v>0</v>
      </c>
      <c r="O164" s="24">
        <f t="shared" ref="O164:T164" si="85">O163</f>
        <v>55</v>
      </c>
      <c r="P164" s="31">
        <f t="shared" si="85"/>
        <v>55</v>
      </c>
      <c r="Q164" s="31">
        <f t="shared" si="85"/>
        <v>0</v>
      </c>
      <c r="R164" s="32">
        <f t="shared" si="85"/>
        <v>0</v>
      </c>
      <c r="S164" s="33">
        <f t="shared" si="85"/>
        <v>50</v>
      </c>
      <c r="T164" s="33">
        <f t="shared" si="85"/>
        <v>50</v>
      </c>
      <c r="U164" s="356"/>
      <c r="V164" s="357"/>
      <c r="W164" s="357"/>
      <c r="X164" s="357"/>
      <c r="Y164" s="357"/>
      <c r="Z164" s="358"/>
      <c r="AA164" s="316"/>
    </row>
    <row r="165" spans="3:27" s="5" customFormat="1" ht="13.5" thickBot="1" x14ac:dyDescent="0.25">
      <c r="C165" s="200" t="s">
        <v>43</v>
      </c>
      <c r="D165" s="376" t="s">
        <v>67</v>
      </c>
      <c r="E165" s="377"/>
      <c r="F165" s="377"/>
      <c r="G165" s="377"/>
      <c r="H165" s="377"/>
      <c r="I165" s="377"/>
      <c r="J165" s="377"/>
      <c r="K165" s="377"/>
      <c r="L165" s="377"/>
      <c r="M165" s="377"/>
      <c r="N165" s="377"/>
      <c r="O165" s="377"/>
      <c r="P165" s="377"/>
      <c r="Q165" s="377"/>
      <c r="R165" s="377"/>
      <c r="S165" s="377"/>
      <c r="T165" s="377"/>
      <c r="U165" s="377"/>
      <c r="V165" s="377"/>
      <c r="W165" s="377"/>
      <c r="X165" s="377"/>
      <c r="Y165" s="377"/>
      <c r="Z165" s="378"/>
      <c r="AA165" s="316"/>
    </row>
    <row r="166" spans="3:27" s="5" customFormat="1" ht="13.5" thickBot="1" x14ac:dyDescent="0.25">
      <c r="C166" s="200" t="s">
        <v>43</v>
      </c>
      <c r="D166" s="236" t="s">
        <v>38</v>
      </c>
      <c r="E166" s="345" t="s">
        <v>150</v>
      </c>
      <c r="F166" s="345"/>
      <c r="G166" s="345"/>
      <c r="H166" s="345"/>
      <c r="I166" s="345"/>
      <c r="J166" s="345"/>
      <c r="K166" s="345"/>
      <c r="L166" s="345"/>
      <c r="M166" s="345"/>
      <c r="N166" s="345"/>
      <c r="O166" s="345"/>
      <c r="P166" s="345"/>
      <c r="Q166" s="345"/>
      <c r="R166" s="345"/>
      <c r="S166" s="345"/>
      <c r="T166" s="345"/>
      <c r="U166" s="345"/>
      <c r="V166" s="345"/>
      <c r="W166" s="345"/>
      <c r="X166" s="345"/>
      <c r="Y166" s="345"/>
      <c r="Z166" s="346"/>
      <c r="AA166" s="316"/>
    </row>
    <row r="167" spans="3:27" s="5" customFormat="1" ht="12.75" x14ac:dyDescent="0.2">
      <c r="C167" s="255" t="s">
        <v>43</v>
      </c>
      <c r="D167" s="257" t="s">
        <v>38</v>
      </c>
      <c r="E167" s="351" t="s">
        <v>38</v>
      </c>
      <c r="F167" s="349" t="s">
        <v>167</v>
      </c>
      <c r="G167" s="347" t="s">
        <v>74</v>
      </c>
      <c r="H167" s="347" t="s">
        <v>102</v>
      </c>
      <c r="I167" s="386" t="s">
        <v>103</v>
      </c>
      <c r="J167" s="129" t="s">
        <v>21</v>
      </c>
      <c r="K167" s="73">
        <f t="shared" ref="K167:T167" si="86">K168</f>
        <v>10</v>
      </c>
      <c r="L167" s="74">
        <f t="shared" si="86"/>
        <v>10</v>
      </c>
      <c r="M167" s="74">
        <f t="shared" si="86"/>
        <v>0</v>
      </c>
      <c r="N167" s="75">
        <f t="shared" si="86"/>
        <v>0</v>
      </c>
      <c r="O167" s="73">
        <f t="shared" si="86"/>
        <v>10</v>
      </c>
      <c r="P167" s="74">
        <f t="shared" si="86"/>
        <v>10</v>
      </c>
      <c r="Q167" s="74">
        <f t="shared" si="86"/>
        <v>0</v>
      </c>
      <c r="R167" s="75">
        <f t="shared" si="86"/>
        <v>0</v>
      </c>
      <c r="S167" s="76">
        <f t="shared" si="86"/>
        <v>10</v>
      </c>
      <c r="T167" s="130">
        <f t="shared" si="86"/>
        <v>10</v>
      </c>
      <c r="U167" s="46" t="s">
        <v>85</v>
      </c>
      <c r="V167" s="47" t="s">
        <v>76</v>
      </c>
      <c r="W167" s="47" t="s">
        <v>107</v>
      </c>
      <c r="X167" s="47" t="s">
        <v>107</v>
      </c>
      <c r="Y167" s="47" t="s">
        <v>182</v>
      </c>
      <c r="Z167" s="146" t="s">
        <v>182</v>
      </c>
      <c r="AA167" s="316"/>
    </row>
    <row r="168" spans="3:27" s="5" customFormat="1" ht="27.75" customHeight="1" thickBot="1" x14ac:dyDescent="0.25">
      <c r="C168" s="343"/>
      <c r="D168" s="344"/>
      <c r="E168" s="352"/>
      <c r="F168" s="350"/>
      <c r="G168" s="348"/>
      <c r="H168" s="348"/>
      <c r="I168" s="387"/>
      <c r="J168" s="48" t="s">
        <v>39</v>
      </c>
      <c r="K168" s="160">
        <v>10</v>
      </c>
      <c r="L168" s="161">
        <v>10</v>
      </c>
      <c r="M168" s="161">
        <v>0</v>
      </c>
      <c r="N168" s="162">
        <v>0</v>
      </c>
      <c r="O168" s="160">
        <v>10</v>
      </c>
      <c r="P168" s="161">
        <v>10</v>
      </c>
      <c r="Q168" s="161">
        <v>0</v>
      </c>
      <c r="R168" s="162">
        <v>0</v>
      </c>
      <c r="S168" s="207">
        <v>10</v>
      </c>
      <c r="T168" s="150">
        <v>10</v>
      </c>
      <c r="U168" s="49" t="s">
        <v>86</v>
      </c>
      <c r="V168" s="50" t="s">
        <v>78</v>
      </c>
      <c r="W168" s="50" t="s">
        <v>104</v>
      </c>
      <c r="X168" s="50" t="s">
        <v>181</v>
      </c>
      <c r="Y168" s="50" t="s">
        <v>181</v>
      </c>
      <c r="Z168" s="151" t="s">
        <v>104</v>
      </c>
      <c r="AA168" s="316"/>
    </row>
    <row r="169" spans="3:27" s="5" customFormat="1" ht="13.5" thickBot="1" x14ac:dyDescent="0.25">
      <c r="C169" s="200" t="s">
        <v>43</v>
      </c>
      <c r="D169" s="236" t="s">
        <v>38</v>
      </c>
      <c r="E169" s="394" t="s">
        <v>18</v>
      </c>
      <c r="F169" s="395"/>
      <c r="G169" s="395"/>
      <c r="H169" s="395"/>
      <c r="I169" s="396"/>
      <c r="J169" s="51"/>
      <c r="K169" s="52">
        <f t="shared" ref="K169:N169" si="87">K167</f>
        <v>10</v>
      </c>
      <c r="L169" s="52">
        <f t="shared" si="87"/>
        <v>10</v>
      </c>
      <c r="M169" s="52">
        <f t="shared" si="87"/>
        <v>0</v>
      </c>
      <c r="N169" s="52">
        <f t="shared" si="87"/>
        <v>0</v>
      </c>
      <c r="O169" s="52">
        <f t="shared" ref="O169:T169" si="88">O167</f>
        <v>10</v>
      </c>
      <c r="P169" s="52">
        <f t="shared" si="88"/>
        <v>10</v>
      </c>
      <c r="Q169" s="52">
        <f t="shared" si="88"/>
        <v>0</v>
      </c>
      <c r="R169" s="52">
        <f t="shared" si="88"/>
        <v>0</v>
      </c>
      <c r="S169" s="30">
        <f t="shared" si="88"/>
        <v>10</v>
      </c>
      <c r="T169" s="216">
        <f t="shared" si="88"/>
        <v>10</v>
      </c>
      <c r="U169" s="353"/>
      <c r="V169" s="388"/>
      <c r="W169" s="388"/>
      <c r="X169" s="388"/>
      <c r="Y169" s="388"/>
      <c r="Z169" s="389"/>
      <c r="AA169" s="316"/>
    </row>
    <row r="170" spans="3:27" s="5" customFormat="1" ht="13.5" thickBot="1" x14ac:dyDescent="0.25">
      <c r="C170" s="200" t="s">
        <v>43</v>
      </c>
      <c r="D170" s="53" t="s">
        <v>40</v>
      </c>
      <c r="E170" s="54" t="s">
        <v>144</v>
      </c>
      <c r="F170" s="55"/>
      <c r="G170" s="55"/>
      <c r="H170" s="55"/>
      <c r="I170" s="55"/>
      <c r="J170" s="233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56"/>
      <c r="V170" s="56"/>
      <c r="W170" s="56"/>
      <c r="X170" s="56"/>
      <c r="Y170" s="56"/>
      <c r="Z170" s="57"/>
      <c r="AA170" s="316"/>
    </row>
    <row r="171" spans="3:27" s="5" customFormat="1" ht="12.75" x14ac:dyDescent="0.2">
      <c r="C171" s="255" t="s">
        <v>43</v>
      </c>
      <c r="D171" s="257" t="s">
        <v>40</v>
      </c>
      <c r="E171" s="351" t="s">
        <v>38</v>
      </c>
      <c r="F171" s="349" t="s">
        <v>168</v>
      </c>
      <c r="G171" s="347" t="s">
        <v>74</v>
      </c>
      <c r="H171" s="347" t="s">
        <v>102</v>
      </c>
      <c r="I171" s="386" t="s">
        <v>103</v>
      </c>
      <c r="J171" s="69" t="s">
        <v>21</v>
      </c>
      <c r="K171" s="70">
        <f t="shared" ref="K171:T171" si="89">K172</f>
        <v>18</v>
      </c>
      <c r="L171" s="126">
        <f t="shared" si="89"/>
        <v>18</v>
      </c>
      <c r="M171" s="126">
        <f t="shared" si="89"/>
        <v>0</v>
      </c>
      <c r="N171" s="77">
        <f t="shared" si="89"/>
        <v>0</v>
      </c>
      <c r="O171" s="70">
        <f t="shared" si="89"/>
        <v>10</v>
      </c>
      <c r="P171" s="126">
        <f t="shared" si="89"/>
        <v>10</v>
      </c>
      <c r="Q171" s="126">
        <f t="shared" si="89"/>
        <v>0</v>
      </c>
      <c r="R171" s="77">
        <f t="shared" si="89"/>
        <v>0</v>
      </c>
      <c r="S171" s="76">
        <f t="shared" si="89"/>
        <v>12</v>
      </c>
      <c r="T171" s="126">
        <f t="shared" si="89"/>
        <v>12</v>
      </c>
      <c r="U171" s="392" t="s">
        <v>133</v>
      </c>
      <c r="V171" s="390" t="s">
        <v>76</v>
      </c>
      <c r="W171" s="390">
        <v>63</v>
      </c>
      <c r="X171" s="390">
        <v>63</v>
      </c>
      <c r="Y171" s="390">
        <v>64</v>
      </c>
      <c r="Z171" s="390">
        <v>65</v>
      </c>
      <c r="AA171" s="316"/>
    </row>
    <row r="172" spans="3:27" s="5" customFormat="1" ht="29.25" customHeight="1" thickBot="1" x14ac:dyDescent="0.25">
      <c r="C172" s="343"/>
      <c r="D172" s="344"/>
      <c r="E172" s="352"/>
      <c r="F172" s="350"/>
      <c r="G172" s="348"/>
      <c r="H172" s="348"/>
      <c r="I172" s="387"/>
      <c r="J172" s="217" t="s">
        <v>39</v>
      </c>
      <c r="K172" s="163">
        <v>18</v>
      </c>
      <c r="L172" s="164">
        <v>18</v>
      </c>
      <c r="M172" s="161">
        <v>0</v>
      </c>
      <c r="N172" s="165">
        <v>0</v>
      </c>
      <c r="O172" s="163">
        <v>10</v>
      </c>
      <c r="P172" s="164">
        <v>10</v>
      </c>
      <c r="Q172" s="161">
        <v>0</v>
      </c>
      <c r="R172" s="165">
        <v>0</v>
      </c>
      <c r="S172" s="45">
        <v>12</v>
      </c>
      <c r="T172" s="145">
        <v>12</v>
      </c>
      <c r="U172" s="393"/>
      <c r="V172" s="391"/>
      <c r="W172" s="391"/>
      <c r="X172" s="391"/>
      <c r="Y172" s="391"/>
      <c r="Z172" s="391"/>
      <c r="AA172" s="316"/>
    </row>
    <row r="173" spans="3:27" s="5" customFormat="1" ht="13.5" thickBot="1" x14ac:dyDescent="0.25">
      <c r="C173" s="200" t="s">
        <v>43</v>
      </c>
      <c r="D173" s="236" t="s">
        <v>40</v>
      </c>
      <c r="E173" s="336" t="s">
        <v>18</v>
      </c>
      <c r="F173" s="281"/>
      <c r="G173" s="281"/>
      <c r="H173" s="281"/>
      <c r="I173" s="282"/>
      <c r="J173" s="26"/>
      <c r="K173" s="27">
        <f t="shared" ref="K173:N173" si="90">K171</f>
        <v>18</v>
      </c>
      <c r="L173" s="28">
        <f t="shared" si="90"/>
        <v>18</v>
      </c>
      <c r="M173" s="28">
        <f t="shared" si="90"/>
        <v>0</v>
      </c>
      <c r="N173" s="29">
        <f t="shared" si="90"/>
        <v>0</v>
      </c>
      <c r="O173" s="27">
        <f t="shared" ref="O173:T173" si="91">O171</f>
        <v>10</v>
      </c>
      <c r="P173" s="28">
        <f t="shared" si="91"/>
        <v>10</v>
      </c>
      <c r="Q173" s="28">
        <f t="shared" si="91"/>
        <v>0</v>
      </c>
      <c r="R173" s="29">
        <f t="shared" si="91"/>
        <v>0</v>
      </c>
      <c r="S173" s="30">
        <f t="shared" si="91"/>
        <v>12</v>
      </c>
      <c r="T173" s="30">
        <f t="shared" si="91"/>
        <v>12</v>
      </c>
      <c r="U173" s="353"/>
      <c r="V173" s="354"/>
      <c r="W173" s="354"/>
      <c r="X173" s="354"/>
      <c r="Y173" s="354"/>
      <c r="Z173" s="355"/>
      <c r="AA173" s="316"/>
    </row>
    <row r="174" spans="3:27" s="5" customFormat="1" ht="13.5" thickBot="1" x14ac:dyDescent="0.25">
      <c r="C174" s="235" t="s">
        <v>43</v>
      </c>
      <c r="D174" s="368" t="s">
        <v>19</v>
      </c>
      <c r="E174" s="369"/>
      <c r="F174" s="369"/>
      <c r="G174" s="369"/>
      <c r="H174" s="369"/>
      <c r="I174" s="370"/>
      <c r="J174" s="58"/>
      <c r="K174" s="59">
        <f t="shared" ref="K174:N174" si="92">K169+K173</f>
        <v>28</v>
      </c>
      <c r="L174" s="59">
        <f t="shared" si="92"/>
        <v>28</v>
      </c>
      <c r="M174" s="59">
        <f t="shared" si="92"/>
        <v>0</v>
      </c>
      <c r="N174" s="59">
        <f t="shared" si="92"/>
        <v>0</v>
      </c>
      <c r="O174" s="59">
        <f t="shared" ref="O174:T174" si="93">O169+O173</f>
        <v>20</v>
      </c>
      <c r="P174" s="59">
        <f t="shared" si="93"/>
        <v>20</v>
      </c>
      <c r="Q174" s="59">
        <f t="shared" si="93"/>
        <v>0</v>
      </c>
      <c r="R174" s="59">
        <f t="shared" si="93"/>
        <v>0</v>
      </c>
      <c r="S174" s="33">
        <f t="shared" si="93"/>
        <v>22</v>
      </c>
      <c r="T174" s="33">
        <f t="shared" si="93"/>
        <v>22</v>
      </c>
      <c r="U174" s="356"/>
      <c r="V174" s="357"/>
      <c r="W174" s="357"/>
      <c r="X174" s="357"/>
      <c r="Y174" s="357"/>
      <c r="Z174" s="358"/>
      <c r="AA174" s="316"/>
    </row>
    <row r="175" spans="3:27" s="5" customFormat="1" ht="12.75" customHeight="1" thickBot="1" x14ac:dyDescent="0.25">
      <c r="C175" s="200" t="s">
        <v>45</v>
      </c>
      <c r="D175" s="376" t="s">
        <v>68</v>
      </c>
      <c r="E175" s="377"/>
      <c r="F175" s="377"/>
      <c r="G175" s="377"/>
      <c r="H175" s="377"/>
      <c r="I175" s="377"/>
      <c r="J175" s="377"/>
      <c r="K175" s="377"/>
      <c r="L175" s="377"/>
      <c r="M175" s="377"/>
      <c r="N175" s="377"/>
      <c r="O175" s="377"/>
      <c r="P175" s="377"/>
      <c r="Q175" s="377"/>
      <c r="R175" s="377"/>
      <c r="S175" s="377"/>
      <c r="T175" s="377"/>
      <c r="U175" s="377"/>
      <c r="V175" s="377"/>
      <c r="W175" s="377"/>
      <c r="X175" s="377"/>
      <c r="Y175" s="377"/>
      <c r="Z175" s="378"/>
      <c r="AA175" s="316"/>
    </row>
    <row r="176" spans="3:27" s="5" customFormat="1" ht="14.25" customHeight="1" thickBot="1" x14ac:dyDescent="0.25">
      <c r="C176" s="200" t="s">
        <v>45</v>
      </c>
      <c r="D176" s="236" t="s">
        <v>38</v>
      </c>
      <c r="E176" s="283" t="s">
        <v>145</v>
      </c>
      <c r="F176" s="284"/>
      <c r="G176" s="284"/>
      <c r="H176" s="284"/>
      <c r="I176" s="284"/>
      <c r="J176" s="284"/>
      <c r="K176" s="284"/>
      <c r="L176" s="284"/>
      <c r="M176" s="284"/>
      <c r="N176" s="284"/>
      <c r="O176" s="284"/>
      <c r="P176" s="284"/>
      <c r="Q176" s="284"/>
      <c r="R176" s="284"/>
      <c r="S176" s="284"/>
      <c r="T176" s="284"/>
      <c r="U176" s="284"/>
      <c r="V176" s="284"/>
      <c r="W176" s="284"/>
      <c r="X176" s="284"/>
      <c r="Y176" s="284"/>
      <c r="Z176" s="285"/>
      <c r="AA176" s="316"/>
    </row>
    <row r="177" spans="3:27" s="5" customFormat="1" ht="12.75" customHeight="1" x14ac:dyDescent="0.2">
      <c r="C177" s="255" t="s">
        <v>45</v>
      </c>
      <c r="D177" s="257" t="s">
        <v>38</v>
      </c>
      <c r="E177" s="351" t="s">
        <v>38</v>
      </c>
      <c r="F177" s="411" t="s">
        <v>169</v>
      </c>
      <c r="G177" s="263" t="s">
        <v>74</v>
      </c>
      <c r="H177" s="375" t="s">
        <v>102</v>
      </c>
      <c r="I177" s="267" t="s">
        <v>103</v>
      </c>
      <c r="J177" s="121" t="s">
        <v>21</v>
      </c>
      <c r="K177" s="73">
        <f t="shared" ref="K177:T177" si="94">K178</f>
        <v>69.3</v>
      </c>
      <c r="L177" s="74">
        <f t="shared" si="94"/>
        <v>69.3</v>
      </c>
      <c r="M177" s="74">
        <f t="shared" si="94"/>
        <v>65.2</v>
      </c>
      <c r="N177" s="75">
        <f t="shared" si="94"/>
        <v>0</v>
      </c>
      <c r="O177" s="73">
        <f t="shared" si="94"/>
        <v>66.099999999999994</v>
      </c>
      <c r="P177" s="74">
        <f t="shared" si="94"/>
        <v>66.099999999999994</v>
      </c>
      <c r="Q177" s="74">
        <f t="shared" si="94"/>
        <v>59.7</v>
      </c>
      <c r="R177" s="75">
        <f t="shared" si="94"/>
        <v>0</v>
      </c>
      <c r="S177" s="84">
        <f t="shared" si="94"/>
        <v>69.5</v>
      </c>
      <c r="T177" s="84">
        <f t="shared" si="94"/>
        <v>70.5</v>
      </c>
      <c r="U177" s="429" t="s">
        <v>87</v>
      </c>
      <c r="V177" s="271" t="s">
        <v>78</v>
      </c>
      <c r="W177" s="271">
        <v>3</v>
      </c>
      <c r="X177" s="271">
        <v>4</v>
      </c>
      <c r="Y177" s="271">
        <v>4</v>
      </c>
      <c r="Z177" s="271">
        <v>4</v>
      </c>
      <c r="AA177" s="316"/>
    </row>
    <row r="178" spans="3:27" s="5" customFormat="1" ht="29.25" customHeight="1" thickBot="1" x14ac:dyDescent="0.25">
      <c r="C178" s="343"/>
      <c r="D178" s="344"/>
      <c r="E178" s="352"/>
      <c r="F178" s="412"/>
      <c r="G178" s="304"/>
      <c r="H178" s="274"/>
      <c r="I178" s="402"/>
      <c r="J178" s="124" t="s">
        <v>39</v>
      </c>
      <c r="K178" s="219">
        <v>69.3</v>
      </c>
      <c r="L178" s="203">
        <v>69.3</v>
      </c>
      <c r="M178" s="203">
        <v>65.2</v>
      </c>
      <c r="N178" s="159">
        <v>0</v>
      </c>
      <c r="O178" s="219">
        <v>66.099999999999994</v>
      </c>
      <c r="P178" s="203">
        <v>66.099999999999994</v>
      </c>
      <c r="Q178" s="203">
        <v>59.7</v>
      </c>
      <c r="R178" s="159">
        <v>0</v>
      </c>
      <c r="S178" s="207">
        <v>69.5</v>
      </c>
      <c r="T178" s="207">
        <v>70.5</v>
      </c>
      <c r="U178" s="430"/>
      <c r="V178" s="248"/>
      <c r="W178" s="248"/>
      <c r="X178" s="248"/>
      <c r="Y178" s="248"/>
      <c r="Z178" s="248"/>
      <c r="AA178" s="316"/>
    </row>
    <row r="179" spans="3:27" s="5" customFormat="1" ht="13.5" thickBot="1" x14ac:dyDescent="0.25">
      <c r="C179" s="200" t="s">
        <v>45</v>
      </c>
      <c r="D179" s="236" t="s">
        <v>38</v>
      </c>
      <c r="E179" s="280" t="s">
        <v>18</v>
      </c>
      <c r="F179" s="281"/>
      <c r="G179" s="281"/>
      <c r="H179" s="281"/>
      <c r="I179" s="282"/>
      <c r="J179" s="26"/>
      <c r="K179" s="27">
        <f t="shared" ref="K179:T179" si="95">K177</f>
        <v>69.3</v>
      </c>
      <c r="L179" s="28">
        <f t="shared" si="95"/>
        <v>69.3</v>
      </c>
      <c r="M179" s="28">
        <f t="shared" si="95"/>
        <v>65.2</v>
      </c>
      <c r="N179" s="29">
        <f t="shared" si="95"/>
        <v>0</v>
      </c>
      <c r="O179" s="27">
        <f t="shared" si="95"/>
        <v>66.099999999999994</v>
      </c>
      <c r="P179" s="28">
        <f t="shared" si="95"/>
        <v>66.099999999999994</v>
      </c>
      <c r="Q179" s="28">
        <f t="shared" si="95"/>
        <v>59.7</v>
      </c>
      <c r="R179" s="29">
        <f t="shared" si="95"/>
        <v>0</v>
      </c>
      <c r="S179" s="30">
        <f t="shared" si="95"/>
        <v>69.5</v>
      </c>
      <c r="T179" s="30">
        <f t="shared" si="95"/>
        <v>70.5</v>
      </c>
      <c r="U179" s="353"/>
      <c r="V179" s="354"/>
      <c r="W179" s="354"/>
      <c r="X179" s="354"/>
      <c r="Y179" s="354"/>
      <c r="Z179" s="355"/>
      <c r="AA179" s="316"/>
    </row>
    <row r="180" spans="3:27" s="5" customFormat="1" ht="13.5" thickBot="1" x14ac:dyDescent="0.25">
      <c r="C180" s="235" t="s">
        <v>45</v>
      </c>
      <c r="D180" s="368" t="s">
        <v>19</v>
      </c>
      <c r="E180" s="369"/>
      <c r="F180" s="369"/>
      <c r="G180" s="369"/>
      <c r="H180" s="369"/>
      <c r="I180" s="370"/>
      <c r="J180" s="20"/>
      <c r="K180" s="24">
        <f t="shared" ref="K180" si="96">K179</f>
        <v>69.3</v>
      </c>
      <c r="L180" s="31">
        <f>L179</f>
        <v>69.3</v>
      </c>
      <c r="M180" s="31">
        <f t="shared" ref="M180:N180" si="97">M179</f>
        <v>65.2</v>
      </c>
      <c r="N180" s="32">
        <f t="shared" si="97"/>
        <v>0</v>
      </c>
      <c r="O180" s="24">
        <f t="shared" ref="O180:T180" si="98">O179</f>
        <v>66.099999999999994</v>
      </c>
      <c r="P180" s="31">
        <f>P179</f>
        <v>66.099999999999994</v>
      </c>
      <c r="Q180" s="31">
        <f t="shared" si="98"/>
        <v>59.7</v>
      </c>
      <c r="R180" s="32">
        <f t="shared" si="98"/>
        <v>0</v>
      </c>
      <c r="S180" s="33">
        <f t="shared" si="98"/>
        <v>69.5</v>
      </c>
      <c r="T180" s="33">
        <f t="shared" si="98"/>
        <v>70.5</v>
      </c>
      <c r="U180" s="356"/>
      <c r="V180" s="357"/>
      <c r="W180" s="357"/>
      <c r="X180" s="357"/>
      <c r="Y180" s="357"/>
      <c r="Z180" s="358"/>
      <c r="AA180" s="316"/>
    </row>
    <row r="181" spans="3:27" s="5" customFormat="1" ht="13.5" thickBot="1" x14ac:dyDescent="0.25">
      <c r="C181" s="200" t="s">
        <v>46</v>
      </c>
      <c r="D181" s="376" t="s">
        <v>151</v>
      </c>
      <c r="E181" s="377"/>
      <c r="F181" s="377"/>
      <c r="G181" s="377"/>
      <c r="H181" s="377"/>
      <c r="I181" s="377"/>
      <c r="J181" s="377"/>
      <c r="K181" s="377"/>
      <c r="L181" s="377"/>
      <c r="M181" s="377"/>
      <c r="N181" s="377"/>
      <c r="O181" s="377"/>
      <c r="P181" s="377"/>
      <c r="Q181" s="377"/>
      <c r="R181" s="377"/>
      <c r="S181" s="377"/>
      <c r="T181" s="377"/>
      <c r="U181" s="377"/>
      <c r="V181" s="377"/>
      <c r="W181" s="377"/>
      <c r="X181" s="377"/>
      <c r="Y181" s="377"/>
      <c r="Z181" s="378"/>
      <c r="AA181" s="316"/>
    </row>
    <row r="182" spans="3:27" s="5" customFormat="1" ht="17.25" customHeight="1" thickBot="1" x14ac:dyDescent="0.25">
      <c r="C182" s="200" t="s">
        <v>46</v>
      </c>
      <c r="D182" s="236" t="s">
        <v>38</v>
      </c>
      <c r="E182" s="283" t="s">
        <v>180</v>
      </c>
      <c r="F182" s="284"/>
      <c r="G182" s="284"/>
      <c r="H182" s="284"/>
      <c r="I182" s="284"/>
      <c r="J182" s="284"/>
      <c r="K182" s="284"/>
      <c r="L182" s="284"/>
      <c r="M182" s="284"/>
      <c r="N182" s="284"/>
      <c r="O182" s="284"/>
      <c r="P182" s="284"/>
      <c r="Q182" s="284"/>
      <c r="R182" s="284"/>
      <c r="S182" s="284"/>
      <c r="T182" s="284"/>
      <c r="U182" s="284"/>
      <c r="V182" s="284"/>
      <c r="W182" s="284"/>
      <c r="X182" s="284"/>
      <c r="Y182" s="284"/>
      <c r="Z182" s="285"/>
      <c r="AA182" s="316"/>
    </row>
    <row r="183" spans="3:27" s="5" customFormat="1" ht="12.75" x14ac:dyDescent="0.2">
      <c r="C183" s="255" t="s">
        <v>46</v>
      </c>
      <c r="D183" s="257" t="s">
        <v>38</v>
      </c>
      <c r="E183" s="351" t="s">
        <v>38</v>
      </c>
      <c r="F183" s="406" t="s">
        <v>170</v>
      </c>
      <c r="G183" s="263" t="s">
        <v>74</v>
      </c>
      <c r="H183" s="375" t="s">
        <v>102</v>
      </c>
      <c r="I183" s="267" t="s">
        <v>103</v>
      </c>
      <c r="J183" s="121" t="s">
        <v>21</v>
      </c>
      <c r="K183" s="70">
        <f t="shared" ref="K183:T183" si="99">K184</f>
        <v>10</v>
      </c>
      <c r="L183" s="71">
        <f t="shared" si="99"/>
        <v>10</v>
      </c>
      <c r="M183" s="71">
        <f t="shared" si="99"/>
        <v>0</v>
      </c>
      <c r="N183" s="72">
        <f t="shared" si="99"/>
        <v>0</v>
      </c>
      <c r="O183" s="70">
        <f t="shared" si="99"/>
        <v>10</v>
      </c>
      <c r="P183" s="71">
        <f t="shared" si="99"/>
        <v>10</v>
      </c>
      <c r="Q183" s="71">
        <f t="shared" si="99"/>
        <v>0</v>
      </c>
      <c r="R183" s="72">
        <f t="shared" si="99"/>
        <v>0</v>
      </c>
      <c r="S183" s="76">
        <f t="shared" si="99"/>
        <v>12</v>
      </c>
      <c r="T183" s="76">
        <f t="shared" si="99"/>
        <v>13</v>
      </c>
      <c r="U183" s="426" t="s">
        <v>152</v>
      </c>
      <c r="V183" s="271" t="s">
        <v>76</v>
      </c>
      <c r="W183" s="271">
        <v>500</v>
      </c>
      <c r="X183" s="271">
        <v>510</v>
      </c>
      <c r="Y183" s="271">
        <v>520</v>
      </c>
      <c r="Z183" s="271">
        <v>520</v>
      </c>
      <c r="AA183" s="316"/>
    </row>
    <row r="184" spans="3:27" s="5" customFormat="1" ht="87.75" customHeight="1" thickBot="1" x14ac:dyDescent="0.25">
      <c r="C184" s="343"/>
      <c r="D184" s="344"/>
      <c r="E184" s="352"/>
      <c r="F184" s="407"/>
      <c r="G184" s="304"/>
      <c r="H184" s="274"/>
      <c r="I184" s="402"/>
      <c r="J184" s="124" t="s">
        <v>39</v>
      </c>
      <c r="K184" s="227">
        <v>10</v>
      </c>
      <c r="L184" s="204">
        <v>10</v>
      </c>
      <c r="M184" s="204">
        <v>0</v>
      </c>
      <c r="N184" s="209">
        <v>0</v>
      </c>
      <c r="O184" s="227">
        <v>10</v>
      </c>
      <c r="P184" s="204">
        <v>10</v>
      </c>
      <c r="Q184" s="204">
        <v>0</v>
      </c>
      <c r="R184" s="209">
        <v>0</v>
      </c>
      <c r="S184" s="131">
        <v>12</v>
      </c>
      <c r="T184" s="131">
        <v>13</v>
      </c>
      <c r="U184" s="427"/>
      <c r="V184" s="248"/>
      <c r="W184" s="248"/>
      <c r="X184" s="248"/>
      <c r="Y184" s="248"/>
      <c r="Z184" s="248"/>
      <c r="AA184" s="316"/>
    </row>
    <row r="185" spans="3:27" s="5" customFormat="1" ht="14.25" customHeight="1" thickBot="1" x14ac:dyDescent="0.25">
      <c r="C185" s="200" t="s">
        <v>46</v>
      </c>
      <c r="D185" s="236" t="s">
        <v>38</v>
      </c>
      <c r="E185" s="383" t="s">
        <v>18</v>
      </c>
      <c r="F185" s="384"/>
      <c r="G185" s="384"/>
      <c r="H185" s="384"/>
      <c r="I185" s="385"/>
      <c r="J185" s="26"/>
      <c r="K185" s="27">
        <f t="shared" ref="K185:N185" si="100">K183</f>
        <v>10</v>
      </c>
      <c r="L185" s="28">
        <f t="shared" si="100"/>
        <v>10</v>
      </c>
      <c r="M185" s="28">
        <f t="shared" si="100"/>
        <v>0</v>
      </c>
      <c r="N185" s="29">
        <f t="shared" si="100"/>
        <v>0</v>
      </c>
      <c r="O185" s="27">
        <f t="shared" ref="O185:T185" si="101">O183</f>
        <v>10</v>
      </c>
      <c r="P185" s="28">
        <f t="shared" si="101"/>
        <v>10</v>
      </c>
      <c r="Q185" s="28">
        <f t="shared" si="101"/>
        <v>0</v>
      </c>
      <c r="R185" s="29">
        <f t="shared" si="101"/>
        <v>0</v>
      </c>
      <c r="S185" s="30">
        <f t="shared" si="101"/>
        <v>12</v>
      </c>
      <c r="T185" s="30">
        <f t="shared" si="101"/>
        <v>13</v>
      </c>
      <c r="U185" s="359"/>
      <c r="V185" s="360"/>
      <c r="W185" s="360"/>
      <c r="X185" s="360"/>
      <c r="Y185" s="360"/>
      <c r="Z185" s="361"/>
      <c r="AA185" s="316"/>
    </row>
    <row r="186" spans="3:27" s="5" customFormat="1" ht="16.5" customHeight="1" thickBot="1" x14ac:dyDescent="0.25">
      <c r="C186" s="235" t="s">
        <v>46</v>
      </c>
      <c r="D186" s="368" t="s">
        <v>19</v>
      </c>
      <c r="E186" s="369"/>
      <c r="F186" s="369"/>
      <c r="G186" s="369"/>
      <c r="H186" s="369"/>
      <c r="I186" s="370"/>
      <c r="J186" s="20"/>
      <c r="K186" s="24">
        <f t="shared" ref="K186:N186" si="102">K185</f>
        <v>10</v>
      </c>
      <c r="L186" s="31">
        <f t="shared" si="102"/>
        <v>10</v>
      </c>
      <c r="M186" s="31">
        <f t="shared" si="102"/>
        <v>0</v>
      </c>
      <c r="N186" s="32">
        <f t="shared" si="102"/>
        <v>0</v>
      </c>
      <c r="O186" s="24">
        <f t="shared" ref="O186:T186" si="103">O185</f>
        <v>10</v>
      </c>
      <c r="P186" s="31">
        <f t="shared" si="103"/>
        <v>10</v>
      </c>
      <c r="Q186" s="31">
        <f t="shared" si="103"/>
        <v>0</v>
      </c>
      <c r="R186" s="32">
        <f t="shared" si="103"/>
        <v>0</v>
      </c>
      <c r="S186" s="33">
        <f t="shared" si="103"/>
        <v>12</v>
      </c>
      <c r="T186" s="33">
        <f t="shared" si="103"/>
        <v>13</v>
      </c>
      <c r="U186" s="356"/>
      <c r="V186" s="357"/>
      <c r="W186" s="357"/>
      <c r="X186" s="357"/>
      <c r="Y186" s="357"/>
      <c r="Z186" s="358"/>
      <c r="AA186" s="316"/>
    </row>
    <row r="187" spans="3:27" s="5" customFormat="1" ht="13.5" thickBot="1" x14ac:dyDescent="0.25">
      <c r="C187" s="200" t="s">
        <v>74</v>
      </c>
      <c r="D187" s="376" t="s">
        <v>69</v>
      </c>
      <c r="E187" s="377"/>
      <c r="F187" s="377"/>
      <c r="G187" s="377"/>
      <c r="H187" s="377"/>
      <c r="I187" s="377"/>
      <c r="J187" s="377"/>
      <c r="K187" s="377"/>
      <c r="L187" s="377"/>
      <c r="M187" s="377"/>
      <c r="N187" s="377"/>
      <c r="O187" s="377"/>
      <c r="P187" s="377"/>
      <c r="Q187" s="377"/>
      <c r="R187" s="377"/>
      <c r="S187" s="377"/>
      <c r="T187" s="377"/>
      <c r="U187" s="377"/>
      <c r="V187" s="377"/>
      <c r="W187" s="377"/>
      <c r="X187" s="377"/>
      <c r="Y187" s="377"/>
      <c r="Z187" s="378"/>
      <c r="AA187" s="316"/>
    </row>
    <row r="188" spans="3:27" s="5" customFormat="1" ht="13.5" thickBot="1" x14ac:dyDescent="0.25">
      <c r="C188" s="200" t="s">
        <v>74</v>
      </c>
      <c r="D188" s="236" t="s">
        <v>38</v>
      </c>
      <c r="E188" s="283" t="s">
        <v>70</v>
      </c>
      <c r="F188" s="284"/>
      <c r="G188" s="284"/>
      <c r="H188" s="284"/>
      <c r="I188" s="284"/>
      <c r="J188" s="284"/>
      <c r="K188" s="284"/>
      <c r="L188" s="284"/>
      <c r="M188" s="284"/>
      <c r="N188" s="284"/>
      <c r="O188" s="284"/>
      <c r="P188" s="284"/>
      <c r="Q188" s="284"/>
      <c r="R188" s="284"/>
      <c r="S188" s="284"/>
      <c r="T188" s="284"/>
      <c r="U188" s="284"/>
      <c r="V188" s="284"/>
      <c r="W188" s="284"/>
      <c r="X188" s="284"/>
      <c r="Y188" s="284"/>
      <c r="Z188" s="285"/>
      <c r="AA188" s="316"/>
    </row>
    <row r="189" spans="3:27" s="5" customFormat="1" ht="12.75" x14ac:dyDescent="0.2">
      <c r="C189" s="255" t="s">
        <v>74</v>
      </c>
      <c r="D189" s="257" t="s">
        <v>38</v>
      </c>
      <c r="E189" s="351" t="s">
        <v>38</v>
      </c>
      <c r="F189" s="411" t="s">
        <v>171</v>
      </c>
      <c r="G189" s="263" t="s">
        <v>74</v>
      </c>
      <c r="H189" s="375" t="s">
        <v>102</v>
      </c>
      <c r="I189" s="267" t="s">
        <v>108</v>
      </c>
      <c r="J189" s="121" t="s">
        <v>21</v>
      </c>
      <c r="K189" s="70">
        <f t="shared" ref="K189:T189" si="104">K190</f>
        <v>10</v>
      </c>
      <c r="L189" s="71">
        <f t="shared" si="104"/>
        <v>10</v>
      </c>
      <c r="M189" s="71">
        <f t="shared" si="104"/>
        <v>0</v>
      </c>
      <c r="N189" s="72">
        <f t="shared" si="104"/>
        <v>0</v>
      </c>
      <c r="O189" s="70">
        <f t="shared" si="104"/>
        <v>10</v>
      </c>
      <c r="P189" s="71">
        <f t="shared" si="104"/>
        <v>10</v>
      </c>
      <c r="Q189" s="71">
        <f t="shared" si="104"/>
        <v>0</v>
      </c>
      <c r="R189" s="72">
        <f t="shared" si="104"/>
        <v>0</v>
      </c>
      <c r="S189" s="76">
        <f t="shared" si="104"/>
        <v>10</v>
      </c>
      <c r="T189" s="76">
        <f t="shared" si="104"/>
        <v>10</v>
      </c>
      <c r="U189" s="426" t="s">
        <v>101</v>
      </c>
      <c r="V189" s="271" t="s">
        <v>78</v>
      </c>
      <c r="W189" s="271">
        <v>20</v>
      </c>
      <c r="X189" s="271">
        <v>25</v>
      </c>
      <c r="Y189" s="271">
        <v>25</v>
      </c>
      <c r="Z189" s="271">
        <v>25</v>
      </c>
      <c r="AA189" s="316"/>
    </row>
    <row r="190" spans="3:27" s="5" customFormat="1" ht="30" customHeight="1" thickBot="1" x14ac:dyDescent="0.25">
      <c r="C190" s="343"/>
      <c r="D190" s="344"/>
      <c r="E190" s="352"/>
      <c r="F190" s="412"/>
      <c r="G190" s="304"/>
      <c r="H190" s="274"/>
      <c r="I190" s="402"/>
      <c r="J190" s="124" t="s">
        <v>39</v>
      </c>
      <c r="K190" s="227">
        <v>10</v>
      </c>
      <c r="L190" s="204">
        <v>10</v>
      </c>
      <c r="M190" s="204">
        <v>0</v>
      </c>
      <c r="N190" s="209">
        <v>0</v>
      </c>
      <c r="O190" s="227">
        <v>10</v>
      </c>
      <c r="P190" s="204">
        <v>10</v>
      </c>
      <c r="Q190" s="204">
        <v>0</v>
      </c>
      <c r="R190" s="209">
        <v>0</v>
      </c>
      <c r="S190" s="131">
        <v>10</v>
      </c>
      <c r="T190" s="131">
        <v>10</v>
      </c>
      <c r="U190" s="427"/>
      <c r="V190" s="248"/>
      <c r="W190" s="248"/>
      <c r="X190" s="248"/>
      <c r="Y190" s="248"/>
      <c r="Z190" s="248"/>
      <c r="AA190" s="316"/>
    </row>
    <row r="191" spans="3:27" s="5" customFormat="1" ht="14.25" customHeight="1" thickBot="1" x14ac:dyDescent="0.25">
      <c r="C191" s="200" t="s">
        <v>74</v>
      </c>
      <c r="D191" s="236" t="s">
        <v>38</v>
      </c>
      <c r="E191" s="383" t="s">
        <v>18</v>
      </c>
      <c r="F191" s="384"/>
      <c r="G191" s="384"/>
      <c r="H191" s="384"/>
      <c r="I191" s="385"/>
      <c r="J191" s="26"/>
      <c r="K191" s="27">
        <f t="shared" ref="K191:N191" si="105">K189</f>
        <v>10</v>
      </c>
      <c r="L191" s="28">
        <f t="shared" si="105"/>
        <v>10</v>
      </c>
      <c r="M191" s="28">
        <f t="shared" si="105"/>
        <v>0</v>
      </c>
      <c r="N191" s="29">
        <f t="shared" si="105"/>
        <v>0</v>
      </c>
      <c r="O191" s="27">
        <f t="shared" ref="O191:T191" si="106">O189</f>
        <v>10</v>
      </c>
      <c r="P191" s="28">
        <f t="shared" si="106"/>
        <v>10</v>
      </c>
      <c r="Q191" s="28">
        <f t="shared" si="106"/>
        <v>0</v>
      </c>
      <c r="R191" s="29">
        <f t="shared" si="106"/>
        <v>0</v>
      </c>
      <c r="S191" s="30">
        <f t="shared" si="106"/>
        <v>10</v>
      </c>
      <c r="T191" s="30">
        <f t="shared" si="106"/>
        <v>10</v>
      </c>
      <c r="U191" s="359"/>
      <c r="V191" s="360"/>
      <c r="W191" s="360"/>
      <c r="X191" s="360"/>
      <c r="Y191" s="360"/>
      <c r="Z191" s="361"/>
      <c r="AA191" s="316"/>
    </row>
    <row r="192" spans="3:27" s="5" customFormat="1" ht="16.5" customHeight="1" thickBot="1" x14ac:dyDescent="0.25">
      <c r="C192" s="235" t="s">
        <v>74</v>
      </c>
      <c r="D192" s="368" t="s">
        <v>19</v>
      </c>
      <c r="E192" s="369"/>
      <c r="F192" s="369"/>
      <c r="G192" s="369"/>
      <c r="H192" s="369"/>
      <c r="I192" s="370"/>
      <c r="J192" s="20"/>
      <c r="K192" s="24">
        <f t="shared" ref="K192:L192" si="107">K191</f>
        <v>10</v>
      </c>
      <c r="L192" s="31">
        <f t="shared" si="107"/>
        <v>10</v>
      </c>
      <c r="M192" s="31">
        <f>M191</f>
        <v>0</v>
      </c>
      <c r="N192" s="32">
        <f t="shared" ref="N192" si="108">N191</f>
        <v>0</v>
      </c>
      <c r="O192" s="24">
        <f t="shared" ref="O192:T192" si="109">O191</f>
        <v>10</v>
      </c>
      <c r="P192" s="31">
        <f t="shared" si="109"/>
        <v>10</v>
      </c>
      <c r="Q192" s="31">
        <f>Q191</f>
        <v>0</v>
      </c>
      <c r="R192" s="32">
        <f t="shared" si="109"/>
        <v>0</v>
      </c>
      <c r="S192" s="33">
        <f t="shared" si="109"/>
        <v>10</v>
      </c>
      <c r="T192" s="33">
        <f t="shared" si="109"/>
        <v>10</v>
      </c>
      <c r="U192" s="356"/>
      <c r="V192" s="357"/>
      <c r="W192" s="357"/>
      <c r="X192" s="357"/>
      <c r="Y192" s="357"/>
      <c r="Z192" s="358"/>
      <c r="AA192" s="316"/>
    </row>
    <row r="193" spans="3:27" ht="17.25" customHeight="1" thickBot="1" x14ac:dyDescent="0.25">
      <c r="C193" s="15" t="s">
        <v>74</v>
      </c>
      <c r="D193" s="431" t="s">
        <v>20</v>
      </c>
      <c r="E193" s="432"/>
      <c r="F193" s="432"/>
      <c r="G193" s="432"/>
      <c r="H193" s="432"/>
      <c r="I193" s="433"/>
      <c r="J193" s="60"/>
      <c r="K193" s="230">
        <f>K110+K122+K137+K155+K164+K174+K180+K192+K186</f>
        <v>7983.3</v>
      </c>
      <c r="L193" s="64">
        <f>L110+L122+L137+L155+L164+L174+L180+L192+L186</f>
        <v>7317.9000000000015</v>
      </c>
      <c r="M193" s="64">
        <f>M110+M122+M137+M155+M164+M174+M180+M192</f>
        <v>5751.6</v>
      </c>
      <c r="N193" s="63">
        <f>N110+N122+N137+N155+N164+N174+N180+N192</f>
        <v>665.4</v>
      </c>
      <c r="O193" s="230">
        <f>O110+O122+O137+O155+O164+O174+O180+O192+O186</f>
        <v>8488.3000000000011</v>
      </c>
      <c r="P193" s="64">
        <f>P110+P122+P137+P155+P164+P174+P180+P192+P186</f>
        <v>8040.4999999999991</v>
      </c>
      <c r="Q193" s="64">
        <f>Q110+Q122+Q137+Q155+Q164+Q174+Q180+Q192</f>
        <v>6536.6</v>
      </c>
      <c r="R193" s="63">
        <f>R110+R122+R137+R155+R164+R174+R180+R192</f>
        <v>447.8</v>
      </c>
      <c r="S193" s="16">
        <f>S110+S122+S137+S155+S164+S174+S180+S192+S186</f>
        <v>8064.1</v>
      </c>
      <c r="T193" s="16">
        <f>T110+T122+T137+T155+T164+T174+T180+T192+T186</f>
        <v>8084.6</v>
      </c>
      <c r="U193" s="434"/>
      <c r="V193" s="435"/>
      <c r="W193" s="435"/>
      <c r="X193" s="435"/>
      <c r="Y193" s="435"/>
      <c r="Z193" s="436"/>
      <c r="AA193" s="316"/>
    </row>
    <row r="194" spans="3:27" s="12" customFormat="1" ht="9" customHeight="1" x14ac:dyDescent="0.2">
      <c r="C194" s="9"/>
      <c r="D194" s="10"/>
      <c r="E194" s="10"/>
      <c r="F194" s="10"/>
      <c r="G194" s="10"/>
      <c r="H194" s="10"/>
      <c r="I194" s="10"/>
      <c r="J194" s="10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316"/>
    </row>
    <row r="195" spans="3:27" s="12" customFormat="1" ht="6" customHeight="1" x14ac:dyDescent="0.2">
      <c r="C195" s="9"/>
      <c r="D195" s="10"/>
      <c r="E195" s="10"/>
      <c r="F195" s="10"/>
      <c r="G195" s="10"/>
      <c r="H195" s="10"/>
      <c r="I195" s="10"/>
      <c r="J195" s="10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316"/>
    </row>
    <row r="196" spans="3:27" ht="12" customHeight="1" x14ac:dyDescent="0.25">
      <c r="C196" s="410" t="s">
        <v>36</v>
      </c>
      <c r="D196" s="410"/>
      <c r="E196" s="410"/>
      <c r="F196" s="410"/>
      <c r="G196" s="410"/>
      <c r="H196" s="410"/>
      <c r="I196" s="410"/>
      <c r="J196" s="410"/>
      <c r="K196" s="132"/>
      <c r="L196" s="132"/>
      <c r="M196" s="132"/>
      <c r="T196" s="229"/>
      <c r="U196" s="229"/>
      <c r="V196" s="229"/>
      <c r="W196" s="229"/>
      <c r="X196" s="229"/>
      <c r="Y196" s="229"/>
      <c r="Z196" s="229"/>
      <c r="AA196" s="229"/>
    </row>
    <row r="197" spans="3:27" ht="15.75" customHeight="1" x14ac:dyDescent="0.25">
      <c r="C197" s="234"/>
      <c r="D197" s="234"/>
      <c r="E197" s="234"/>
      <c r="F197" s="234"/>
      <c r="G197" s="234"/>
      <c r="H197" s="234"/>
      <c r="I197" s="234"/>
      <c r="J197" s="234"/>
      <c r="K197" s="234"/>
      <c r="L197" s="234"/>
      <c r="M197" s="234"/>
      <c r="T197" s="229"/>
      <c r="U197" s="229"/>
      <c r="V197" s="229"/>
      <c r="W197" s="229"/>
      <c r="X197" s="229"/>
      <c r="Y197" s="229"/>
      <c r="Z197" s="229"/>
      <c r="AA197" s="229"/>
    </row>
    <row r="198" spans="3:27" ht="15.75" customHeight="1" x14ac:dyDescent="0.25">
      <c r="C198" s="234"/>
      <c r="D198" s="234"/>
      <c r="E198" s="234"/>
      <c r="F198" s="234"/>
      <c r="G198" s="234"/>
      <c r="H198" s="234"/>
      <c r="I198" s="403" t="s">
        <v>13</v>
      </c>
      <c r="J198" s="403"/>
      <c r="K198" s="403"/>
      <c r="L198" s="234"/>
      <c r="T198" s="229"/>
      <c r="U198" s="229"/>
      <c r="V198" s="229"/>
      <c r="W198" s="229"/>
      <c r="X198" s="229"/>
      <c r="Y198" s="229"/>
      <c r="Z198" s="229"/>
      <c r="AA198" s="229"/>
    </row>
    <row r="199" spans="3:27" ht="11.25" customHeight="1" thickBot="1" x14ac:dyDescent="0.3">
      <c r="E199" s="7"/>
      <c r="F199" s="8"/>
      <c r="G199" s="8"/>
      <c r="H199" s="133"/>
      <c r="I199" s="133"/>
      <c r="J199" s="133"/>
      <c r="K199" s="134"/>
      <c r="L199" s="134"/>
      <c r="M199" s="134"/>
      <c r="N199" s="134"/>
      <c r="O199" s="134"/>
      <c r="P199" s="134"/>
      <c r="Q199" s="134"/>
      <c r="R199" s="134"/>
    </row>
    <row r="200" spans="3:27" ht="11.25" customHeight="1" x14ac:dyDescent="0.2">
      <c r="C200" s="422" t="s">
        <v>22</v>
      </c>
      <c r="D200" s="423"/>
      <c r="E200" s="423"/>
      <c r="F200" s="423"/>
      <c r="G200" s="398" t="s">
        <v>178</v>
      </c>
      <c r="H200" s="398"/>
      <c r="I200" s="398" t="s">
        <v>174</v>
      </c>
      <c r="J200" s="398"/>
      <c r="K200" s="398" t="s">
        <v>157</v>
      </c>
      <c r="L200" s="398"/>
      <c r="M200" s="398" t="s">
        <v>175</v>
      </c>
      <c r="N200" s="400"/>
      <c r="O200" s="65"/>
      <c r="P200" s="134"/>
      <c r="Q200" s="134"/>
      <c r="R200" s="134"/>
    </row>
    <row r="201" spans="3:27" ht="12.75" customHeight="1" x14ac:dyDescent="0.2">
      <c r="C201" s="424"/>
      <c r="D201" s="425"/>
      <c r="E201" s="425"/>
      <c r="F201" s="425"/>
      <c r="G201" s="399"/>
      <c r="H201" s="399"/>
      <c r="I201" s="399"/>
      <c r="J201" s="399"/>
      <c r="K201" s="399"/>
      <c r="L201" s="399"/>
      <c r="M201" s="399"/>
      <c r="N201" s="401"/>
      <c r="O201" s="65"/>
    </row>
    <row r="202" spans="3:27" ht="12" customHeight="1" x14ac:dyDescent="0.2">
      <c r="C202" s="424"/>
      <c r="D202" s="425"/>
      <c r="E202" s="425"/>
      <c r="F202" s="425"/>
      <c r="G202" s="399"/>
      <c r="H202" s="399"/>
      <c r="I202" s="399"/>
      <c r="J202" s="399"/>
      <c r="K202" s="399"/>
      <c r="L202" s="399"/>
      <c r="M202" s="399"/>
      <c r="N202" s="401"/>
      <c r="O202" s="65"/>
    </row>
    <row r="203" spans="3:27" ht="12.75" customHeight="1" x14ac:dyDescent="0.2">
      <c r="C203" s="424"/>
      <c r="D203" s="425"/>
      <c r="E203" s="425"/>
      <c r="F203" s="425"/>
      <c r="G203" s="399"/>
      <c r="H203" s="399"/>
      <c r="I203" s="399"/>
      <c r="J203" s="399"/>
      <c r="K203" s="399"/>
      <c r="L203" s="399"/>
      <c r="M203" s="399"/>
      <c r="N203" s="401"/>
      <c r="O203" s="65"/>
    </row>
    <row r="204" spans="3:27" ht="12.75" customHeight="1" x14ac:dyDescent="0.2">
      <c r="C204" s="341" t="s">
        <v>23</v>
      </c>
      <c r="D204" s="342"/>
      <c r="E204" s="342"/>
      <c r="F204" s="342"/>
      <c r="G204" s="420">
        <f>G205+G207</f>
        <v>7983.3000000000011</v>
      </c>
      <c r="H204" s="420"/>
      <c r="I204" s="420">
        <f>I205+I207</f>
        <v>8488.2999999999993</v>
      </c>
      <c r="J204" s="420"/>
      <c r="K204" s="420">
        <f>K205+K207</f>
        <v>8064.1</v>
      </c>
      <c r="L204" s="420"/>
      <c r="M204" s="420">
        <f>M205+M207</f>
        <v>8084.6</v>
      </c>
      <c r="N204" s="428"/>
      <c r="O204" s="65"/>
    </row>
    <row r="205" spans="3:27" ht="15.75" customHeight="1" x14ac:dyDescent="0.2">
      <c r="C205" s="404" t="s">
        <v>24</v>
      </c>
      <c r="D205" s="405"/>
      <c r="E205" s="405"/>
      <c r="F205" s="405"/>
      <c r="G205" s="340">
        <f>L193</f>
        <v>7317.9000000000015</v>
      </c>
      <c r="H205" s="340"/>
      <c r="I205" s="340">
        <f>P193</f>
        <v>8040.4999999999991</v>
      </c>
      <c r="J205" s="340"/>
      <c r="K205" s="340">
        <f>S193-K207</f>
        <v>8059.9000000000005</v>
      </c>
      <c r="L205" s="340"/>
      <c r="M205" s="340">
        <f>T193-M207</f>
        <v>8084.6</v>
      </c>
      <c r="N205" s="397"/>
      <c r="O205" s="66"/>
    </row>
    <row r="206" spans="3:27" ht="12.75" customHeight="1" x14ac:dyDescent="0.2">
      <c r="C206" s="408" t="s">
        <v>25</v>
      </c>
      <c r="D206" s="409"/>
      <c r="E206" s="409"/>
      <c r="F206" s="409"/>
      <c r="G206" s="340">
        <f>M193</f>
        <v>5751.6</v>
      </c>
      <c r="H206" s="340"/>
      <c r="I206" s="340">
        <f>Q193</f>
        <v>6536.6</v>
      </c>
      <c r="J206" s="340"/>
      <c r="K206" s="340">
        <v>6202.2</v>
      </c>
      <c r="L206" s="340"/>
      <c r="M206" s="340">
        <v>6202.2</v>
      </c>
      <c r="N206" s="397"/>
      <c r="O206" s="66"/>
    </row>
    <row r="207" spans="3:27" ht="12.75" customHeight="1" x14ac:dyDescent="0.2">
      <c r="C207" s="404" t="s">
        <v>26</v>
      </c>
      <c r="D207" s="405"/>
      <c r="E207" s="405"/>
      <c r="F207" s="405"/>
      <c r="G207" s="340">
        <f>N193</f>
        <v>665.4</v>
      </c>
      <c r="H207" s="340"/>
      <c r="I207" s="340">
        <f>R193</f>
        <v>447.8</v>
      </c>
      <c r="J207" s="340"/>
      <c r="K207" s="340">
        <v>4.2</v>
      </c>
      <c r="L207" s="340"/>
      <c r="M207" s="340"/>
      <c r="N207" s="397"/>
      <c r="O207" s="66"/>
    </row>
    <row r="208" spans="3:27" ht="12.75" customHeight="1" x14ac:dyDescent="0.2">
      <c r="C208" s="341" t="s">
        <v>27</v>
      </c>
      <c r="D208" s="342"/>
      <c r="E208" s="342"/>
      <c r="F208" s="342"/>
      <c r="G208" s="420">
        <f>G209+G213+G214+G215</f>
        <v>7983.2999999999993</v>
      </c>
      <c r="H208" s="420"/>
      <c r="I208" s="420">
        <f>I209+I213+I214+I215</f>
        <v>8488.2999999999993</v>
      </c>
      <c r="J208" s="420"/>
      <c r="K208" s="420">
        <f>K209+K213+K214+K215</f>
        <v>8064.1</v>
      </c>
      <c r="L208" s="420"/>
      <c r="M208" s="420">
        <f>M209+M213+M214+M215</f>
        <v>8084.6</v>
      </c>
      <c r="N208" s="428"/>
      <c r="O208" s="65"/>
    </row>
    <row r="209" spans="3:15" ht="30.75" customHeight="1" x14ac:dyDescent="0.2">
      <c r="C209" s="414" t="s">
        <v>28</v>
      </c>
      <c r="D209" s="415"/>
      <c r="E209" s="415"/>
      <c r="F209" s="415"/>
      <c r="G209" s="333">
        <f>G210</f>
        <v>7715.2</v>
      </c>
      <c r="H209" s="333"/>
      <c r="I209" s="333">
        <f>I210</f>
        <v>8364.5999999999985</v>
      </c>
      <c r="J209" s="333"/>
      <c r="K209" s="333">
        <f>K210</f>
        <v>7949.6</v>
      </c>
      <c r="L209" s="333"/>
      <c r="M209" s="333">
        <f>M210</f>
        <v>8001.6</v>
      </c>
      <c r="N209" s="514"/>
      <c r="O209" s="65"/>
    </row>
    <row r="210" spans="3:15" ht="30" customHeight="1" x14ac:dyDescent="0.2">
      <c r="C210" s="404" t="s">
        <v>29</v>
      </c>
      <c r="D210" s="405"/>
      <c r="E210" s="405"/>
      <c r="F210" s="405"/>
      <c r="G210" s="335">
        <f>G211+G212</f>
        <v>7715.2</v>
      </c>
      <c r="H210" s="335"/>
      <c r="I210" s="335">
        <f>I211+I212</f>
        <v>8364.5999999999985</v>
      </c>
      <c r="J210" s="335"/>
      <c r="K210" s="335">
        <f>K211+K212</f>
        <v>7949.6</v>
      </c>
      <c r="L210" s="335"/>
      <c r="M210" s="335">
        <f>M211+M212</f>
        <v>8001.6</v>
      </c>
      <c r="N210" s="513"/>
      <c r="O210" s="65"/>
    </row>
    <row r="211" spans="3:15" ht="32.25" customHeight="1" x14ac:dyDescent="0.2">
      <c r="C211" s="408" t="s">
        <v>109</v>
      </c>
      <c r="D211" s="409"/>
      <c r="E211" s="409"/>
      <c r="F211" s="409"/>
      <c r="G211" s="334">
        <f>K22+K28+K32+K35+K39+K49+K56+K62+K68+K74+K81+K87+K95+K184+K98+K102+K103+K104+K105+K106+K107+K108+K126+K134+K145+K159+K168+K172+K178+K190+K25</f>
        <v>3103.9000000000005</v>
      </c>
      <c r="H211" s="334"/>
      <c r="I211" s="334">
        <f>O22+O28+O32+O35+O39+O49+O56+O62+O68+O74+O81+O87+O95+O25+O98+O102+O103+O104+O105+O106+O107+O108+O126+O145+O159+O168+O172+O190+O184+O134+O178</f>
        <v>3023.9999999999995</v>
      </c>
      <c r="J211" s="334"/>
      <c r="K211" s="334">
        <f>S22+S28+S32+S35+S39+S49+S56+S62+S68+S74+S81+S87+S95+S25+S98+S102+S103+S104+S105+S106+S107+S108+S126+S145+S168+S172+S190+S184+S159+S134+S178</f>
        <v>2924.9000000000005</v>
      </c>
      <c r="L211" s="334"/>
      <c r="M211" s="334">
        <f>T22+T28+T32+T35+T39+T49+T56+T62+T68+T74+T81+T87+T95+T25+T98+T102+T103+T104+T105+T106+T107+T108+T126+T145+T168+T172+T178+T190+T184+T159+T134</f>
        <v>2976.9000000000005</v>
      </c>
      <c r="N211" s="421"/>
      <c r="O211" s="66"/>
    </row>
    <row r="212" spans="3:15" ht="36.75" customHeight="1" x14ac:dyDescent="0.2">
      <c r="C212" s="408" t="s">
        <v>110</v>
      </c>
      <c r="D212" s="409"/>
      <c r="E212" s="409"/>
      <c r="F212" s="409"/>
      <c r="G212" s="334">
        <f>K21+K27+K30+K34+K37+K47+K54+K60+K67+K73+K79+K85+K93+K24+K97+K116+K120+K141+K19+K130+K94+K80+K61+K55+K48+K38+K31+K86+K114</f>
        <v>4611.2999999999993</v>
      </c>
      <c r="H212" s="334"/>
      <c r="I212" s="334">
        <f>O21+O27+O30+O34+O37+O47+O54+O60+O67+O73+O79+O85+O93+O24+O97+O116+O120+O141+O130+O31+O38+O48+O55+O61+O80+O94+O19+O86+O114</f>
        <v>5340.5999999999985</v>
      </c>
      <c r="J212" s="334"/>
      <c r="K212" s="334">
        <f>S21+S27+S30+S34+S37+S47+S54+S60+S67+S73+S79+S85+S93+S24+S97+S116+S120+S141+S130+S114</f>
        <v>5024.7</v>
      </c>
      <c r="L212" s="334"/>
      <c r="M212" s="334">
        <f>T21+T27+T30+T37+T34+T47+T54+T60+T67+T73+T79+T85+T93+T24+T97+T116+T120+T141+T130+T19+T114</f>
        <v>5024.7</v>
      </c>
      <c r="N212" s="421"/>
      <c r="O212" s="66"/>
    </row>
    <row r="213" spans="3:15" ht="30.75" customHeight="1" x14ac:dyDescent="0.2">
      <c r="C213" s="414" t="s">
        <v>30</v>
      </c>
      <c r="D213" s="415"/>
      <c r="E213" s="415"/>
      <c r="F213" s="415"/>
      <c r="G213" s="333">
        <f>K150+K83+K77+K71+K64+K57+K50+K152</f>
        <v>105.5</v>
      </c>
      <c r="H213" s="333"/>
      <c r="I213" s="333">
        <f>O43+O150+O152+O135</f>
        <v>74.100000000000009</v>
      </c>
      <c r="J213" s="333"/>
      <c r="K213" s="333">
        <f>S43+S150+S152</f>
        <v>70</v>
      </c>
      <c r="L213" s="333"/>
      <c r="M213" s="333">
        <f>T43+T152</f>
        <v>70</v>
      </c>
      <c r="N213" s="514"/>
      <c r="O213" s="65">
        <v>0</v>
      </c>
    </row>
    <row r="214" spans="3:15" ht="42.75" customHeight="1" x14ac:dyDescent="0.2">
      <c r="C214" s="414" t="s">
        <v>31</v>
      </c>
      <c r="D214" s="415"/>
      <c r="E214" s="415"/>
      <c r="F214" s="415"/>
      <c r="G214" s="333">
        <f>K153+K75+K69+K63+K51</f>
        <v>145.4</v>
      </c>
      <c r="H214" s="333"/>
      <c r="I214" s="333">
        <f>O153+O69+O63+O75+O51</f>
        <v>35.599999999999994</v>
      </c>
      <c r="J214" s="333"/>
      <c r="K214" s="333">
        <f>S153+S63+S75</f>
        <v>42</v>
      </c>
      <c r="L214" s="333"/>
      <c r="M214" s="333">
        <f>T153</f>
        <v>12</v>
      </c>
      <c r="N214" s="514"/>
      <c r="O214" s="65"/>
    </row>
    <row r="215" spans="3:15" ht="25.5" customHeight="1" thickBot="1" x14ac:dyDescent="0.25">
      <c r="C215" s="416" t="s">
        <v>32</v>
      </c>
      <c r="D215" s="417"/>
      <c r="E215" s="417"/>
      <c r="F215" s="417"/>
      <c r="G215" s="419">
        <f>K149+K88+K82+K76+K70+K65+K58+K52</f>
        <v>17.2</v>
      </c>
      <c r="H215" s="419"/>
      <c r="I215" s="419">
        <f>O149+O45</f>
        <v>14</v>
      </c>
      <c r="J215" s="419"/>
      <c r="K215" s="419">
        <f>S149+S45</f>
        <v>2.5</v>
      </c>
      <c r="L215" s="419"/>
      <c r="M215" s="419">
        <f>T149+T45</f>
        <v>1</v>
      </c>
      <c r="N215" s="419"/>
      <c r="O215" s="65"/>
    </row>
    <row r="216" spans="3:15" ht="9" customHeight="1" x14ac:dyDescent="0.2"/>
    <row r="217" spans="3:15" ht="26.25" customHeight="1" x14ac:dyDescent="0.2">
      <c r="C217" s="418" t="s">
        <v>33</v>
      </c>
      <c r="D217" s="418"/>
      <c r="E217" s="418"/>
      <c r="F217" s="418"/>
      <c r="G217" s="418"/>
      <c r="H217" s="418"/>
      <c r="I217" s="418"/>
      <c r="J217" s="418"/>
      <c r="K217" s="418"/>
      <c r="L217" s="418"/>
      <c r="M217" s="418"/>
    </row>
    <row r="218" spans="3:15" ht="29.25" customHeight="1" x14ac:dyDescent="0.2">
      <c r="C218" s="413" t="s">
        <v>34</v>
      </c>
      <c r="D218" s="413"/>
      <c r="E218" s="413"/>
      <c r="F218" s="413"/>
      <c r="G218" s="413"/>
      <c r="H218" s="413"/>
      <c r="I218" s="413"/>
      <c r="J218" s="413"/>
      <c r="K218" s="413"/>
      <c r="L218" s="413"/>
      <c r="M218" s="413"/>
    </row>
    <row r="219" spans="3:15" ht="28.5" customHeight="1" x14ac:dyDescent="0.2">
      <c r="C219" s="413" t="s">
        <v>35</v>
      </c>
      <c r="D219" s="413"/>
      <c r="E219" s="413"/>
      <c r="F219" s="413"/>
      <c r="G219" s="413"/>
      <c r="H219" s="413"/>
      <c r="I219" s="413"/>
      <c r="J219" s="413"/>
      <c r="K219" s="413"/>
      <c r="L219" s="413"/>
      <c r="M219" s="413"/>
    </row>
    <row r="220" spans="3:15" ht="12.75" x14ac:dyDescent="0.2">
      <c r="C220" s="232"/>
      <c r="D220" s="232"/>
      <c r="E220" s="232"/>
      <c r="F220" s="232"/>
      <c r="G220" s="232"/>
      <c r="H220" s="232"/>
      <c r="I220" s="232"/>
      <c r="J220" s="232"/>
      <c r="K220" s="232"/>
      <c r="L220" s="232"/>
      <c r="M220" s="232"/>
    </row>
    <row r="221" spans="3:15" ht="12.75" x14ac:dyDescent="0.2">
      <c r="C221" s="232"/>
      <c r="D221" s="232"/>
      <c r="E221" s="232"/>
      <c r="F221" s="232"/>
      <c r="G221" s="232"/>
      <c r="H221" s="232"/>
      <c r="I221" s="232"/>
      <c r="J221" s="232"/>
      <c r="K221" s="232"/>
      <c r="L221" s="232"/>
      <c r="M221" s="232"/>
    </row>
    <row r="222" spans="3:15" ht="15" customHeight="1" x14ac:dyDescent="0.2">
      <c r="M222" s="232"/>
    </row>
  </sheetData>
  <sheetProtection selectLockedCells="1" selectUnlockedCells="1"/>
  <mergeCells count="472">
    <mergeCell ref="C40:C88"/>
    <mergeCell ref="D40:D88"/>
    <mergeCell ref="E40:E88"/>
    <mergeCell ref="F72:F77"/>
    <mergeCell ref="F84:F88"/>
    <mergeCell ref="F40:F45"/>
    <mergeCell ref="F66:F71"/>
    <mergeCell ref="C89:C98"/>
    <mergeCell ref="F46:F52"/>
    <mergeCell ref="F59:F65"/>
    <mergeCell ref="F53:F58"/>
    <mergeCell ref="F92:F95"/>
    <mergeCell ref="F78:F83"/>
    <mergeCell ref="C101:C108"/>
    <mergeCell ref="F119:F120"/>
    <mergeCell ref="F140:F150"/>
    <mergeCell ref="Y125:Y126"/>
    <mergeCell ref="C151:C153"/>
    <mergeCell ref="F151:F153"/>
    <mergeCell ref="L159:L162"/>
    <mergeCell ref="J159:J162"/>
    <mergeCell ref="T159:T162"/>
    <mergeCell ref="R159:R162"/>
    <mergeCell ref="U154:Z154"/>
    <mergeCell ref="S130:S132"/>
    <mergeCell ref="R130:R132"/>
    <mergeCell ref="Q130:Q132"/>
    <mergeCell ref="U110:Z110"/>
    <mergeCell ref="W115:W116"/>
    <mergeCell ref="D119:D120"/>
    <mergeCell ref="X119:X120"/>
    <mergeCell ref="W119:W120"/>
    <mergeCell ref="G115:G116"/>
    <mergeCell ref="G119:G120"/>
    <mergeCell ref="U136:Z136"/>
    <mergeCell ref="Y147:Y148"/>
    <mergeCell ref="D123:Z123"/>
    <mergeCell ref="K215:L215"/>
    <mergeCell ref="I89:I91"/>
    <mergeCell ref="Z115:Z116"/>
    <mergeCell ref="D110:I110"/>
    <mergeCell ref="F115:F116"/>
    <mergeCell ref="F96:F98"/>
    <mergeCell ref="H89:H91"/>
    <mergeCell ref="M210:N210"/>
    <mergeCell ref="M209:N209"/>
    <mergeCell ref="K214:L214"/>
    <mergeCell ref="K213:L213"/>
    <mergeCell ref="K212:L212"/>
    <mergeCell ref="K211:L211"/>
    <mergeCell ref="K210:L210"/>
    <mergeCell ref="K209:L209"/>
    <mergeCell ref="M214:N214"/>
    <mergeCell ref="M213:N213"/>
    <mergeCell ref="E176:Z176"/>
    <mergeCell ref="Z171:Z172"/>
    <mergeCell ref="X171:X172"/>
    <mergeCell ref="D101:D108"/>
    <mergeCell ref="W125:W126"/>
    <mergeCell ref="O126:O129"/>
    <mergeCell ref="E151:E153"/>
    <mergeCell ref="G15:G17"/>
    <mergeCell ref="H59:H65"/>
    <mergeCell ref="I46:I52"/>
    <mergeCell ref="G72:G77"/>
    <mergeCell ref="U15:U17"/>
    <mergeCell ref="I26:I28"/>
    <mergeCell ref="I29:I32"/>
    <mergeCell ref="I36:I39"/>
    <mergeCell ref="H46:H52"/>
    <mergeCell ref="H72:H77"/>
    <mergeCell ref="I66:I71"/>
    <mergeCell ref="H66:H71"/>
    <mergeCell ref="I20:I22"/>
    <mergeCell ref="G40:G45"/>
    <mergeCell ref="G46:G52"/>
    <mergeCell ref="I33:I35"/>
    <mergeCell ref="I23:I25"/>
    <mergeCell ref="H36:H39"/>
    <mergeCell ref="H15:H17"/>
    <mergeCell ref="G26:G28"/>
    <mergeCell ref="H23:H25"/>
    <mergeCell ref="I53:I58"/>
    <mergeCell ref="I72:I77"/>
    <mergeCell ref="I59:I65"/>
    <mergeCell ref="H167:H168"/>
    <mergeCell ref="D164:I164"/>
    <mergeCell ref="D167:D168"/>
    <mergeCell ref="D165:Z165"/>
    <mergeCell ref="C119:C120"/>
    <mergeCell ref="I115:I116"/>
    <mergeCell ref="E118:Z118"/>
    <mergeCell ref="U117:Z117"/>
    <mergeCell ref="E117:I117"/>
    <mergeCell ref="D115:D116"/>
    <mergeCell ref="V119:V120"/>
    <mergeCell ref="H115:H116"/>
    <mergeCell ref="E115:E116"/>
    <mergeCell ref="E119:E120"/>
    <mergeCell ref="V115:V116"/>
    <mergeCell ref="U119:U120"/>
    <mergeCell ref="I125:I135"/>
    <mergeCell ref="K130:K132"/>
    <mergeCell ref="Q141:Q144"/>
    <mergeCell ref="O145:O148"/>
    <mergeCell ref="M145:M148"/>
    <mergeCell ref="S145:S148"/>
    <mergeCell ref="T126:T129"/>
    <mergeCell ref="X125:X126"/>
    <mergeCell ref="E154:I154"/>
    <mergeCell ref="H158:H162"/>
    <mergeCell ref="U121:Z121"/>
    <mergeCell ref="D158:D162"/>
    <mergeCell ref="E158:E162"/>
    <mergeCell ref="F158:F162"/>
    <mergeCell ref="G158:G162"/>
    <mergeCell ref="Z133:Z135"/>
    <mergeCell ref="Z151:Z153"/>
    <mergeCell ref="D122:I122"/>
    <mergeCell ref="N145:N148"/>
    <mergeCell ref="N141:N144"/>
    <mergeCell ref="U151:U153"/>
    <mergeCell ref="H140:H150"/>
    <mergeCell ref="I140:I150"/>
    <mergeCell ref="P141:P144"/>
    <mergeCell ref="W151:W153"/>
    <mergeCell ref="O141:O144"/>
    <mergeCell ref="L141:L144"/>
    <mergeCell ref="K145:K148"/>
    <mergeCell ref="U137:Z137"/>
    <mergeCell ref="K141:K144"/>
    <mergeCell ref="M141:M144"/>
    <mergeCell ref="T145:T148"/>
    <mergeCell ref="C158:C162"/>
    <mergeCell ref="D155:I155"/>
    <mergeCell ref="E157:Z157"/>
    <mergeCell ref="K159:K162"/>
    <mergeCell ref="D156:Z156"/>
    <mergeCell ref="I158:I162"/>
    <mergeCell ref="U155:Z155"/>
    <mergeCell ref="P159:P162"/>
    <mergeCell ref="Q159:Q162"/>
    <mergeCell ref="N159:N162"/>
    <mergeCell ref="S159:S162"/>
    <mergeCell ref="M159:M162"/>
    <mergeCell ref="O159:O162"/>
    <mergeCell ref="I151:I153"/>
    <mergeCell ref="Y151:Y153"/>
    <mergeCell ref="X151:X153"/>
    <mergeCell ref="S141:S144"/>
    <mergeCell ref="R141:R144"/>
    <mergeCell ref="E99:I99"/>
    <mergeCell ref="U109:Z109"/>
    <mergeCell ref="X115:X116"/>
    <mergeCell ref="U122:Z122"/>
    <mergeCell ref="U115:U116"/>
    <mergeCell ref="Y119:Y120"/>
    <mergeCell ref="V151:V153"/>
    <mergeCell ref="E101:E108"/>
    <mergeCell ref="U99:Z99"/>
    <mergeCell ref="D111:Z111"/>
    <mergeCell ref="X147:X148"/>
    <mergeCell ref="W147:W148"/>
    <mergeCell ref="V147:V148"/>
    <mergeCell ref="U147:U148"/>
    <mergeCell ref="T141:T144"/>
    <mergeCell ref="S126:S129"/>
    <mergeCell ref="G151:G153"/>
    <mergeCell ref="H151:H153"/>
    <mergeCell ref="D151:D153"/>
    <mergeCell ref="D13:Z13"/>
    <mergeCell ref="E14:Z14"/>
    <mergeCell ref="Z15:Z17"/>
    <mergeCell ref="Z119:Z120"/>
    <mergeCell ref="D15:D39"/>
    <mergeCell ref="E15:E39"/>
    <mergeCell ref="F15:F17"/>
    <mergeCell ref="I96:I98"/>
    <mergeCell ref="F23:F25"/>
    <mergeCell ref="V15:V17"/>
    <mergeCell ref="W15:W17"/>
    <mergeCell ref="X15:X17"/>
    <mergeCell ref="F20:F22"/>
    <mergeCell ref="E89:E98"/>
    <mergeCell ref="D89:D98"/>
    <mergeCell ref="H29:H32"/>
    <mergeCell ref="G29:G32"/>
    <mergeCell ref="F29:F32"/>
    <mergeCell ref="H26:H28"/>
    <mergeCell ref="H20:H22"/>
    <mergeCell ref="H33:H35"/>
    <mergeCell ref="G33:G35"/>
    <mergeCell ref="E112:Z112"/>
    <mergeCell ref="I15:I17"/>
    <mergeCell ref="AA7:AA195"/>
    <mergeCell ref="D193:I193"/>
    <mergeCell ref="W9:Z9"/>
    <mergeCell ref="U193:Z193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0:Z100"/>
    <mergeCell ref="I8:I11"/>
    <mergeCell ref="S8:S11"/>
    <mergeCell ref="G23:G25"/>
    <mergeCell ref="I119:I120"/>
    <mergeCell ref="H119:H120"/>
    <mergeCell ref="C15:C39"/>
    <mergeCell ref="K10:K11"/>
    <mergeCell ref="O8:R9"/>
    <mergeCell ref="U183:U184"/>
    <mergeCell ref="Z177:Z178"/>
    <mergeCell ref="I177:I178"/>
    <mergeCell ref="U177:U178"/>
    <mergeCell ref="V177:V178"/>
    <mergeCell ref="W177:W178"/>
    <mergeCell ref="X177:X178"/>
    <mergeCell ref="Y177:Y178"/>
    <mergeCell ref="Z183:Z184"/>
    <mergeCell ref="D181:Z181"/>
    <mergeCell ref="V183:V184"/>
    <mergeCell ref="X183:X184"/>
    <mergeCell ref="I208:J208"/>
    <mergeCell ref="I200:J203"/>
    <mergeCell ref="I207:J207"/>
    <mergeCell ref="I206:J206"/>
    <mergeCell ref="I205:J205"/>
    <mergeCell ref="I204:J204"/>
    <mergeCell ref="D187:Z187"/>
    <mergeCell ref="E188:Z188"/>
    <mergeCell ref="U174:Z174"/>
    <mergeCell ref="Z189:Z190"/>
    <mergeCell ref="U189:U190"/>
    <mergeCell ref="V189:V190"/>
    <mergeCell ref="X189:X190"/>
    <mergeCell ref="Y189:Y190"/>
    <mergeCell ref="D186:I186"/>
    <mergeCell ref="U186:Z186"/>
    <mergeCell ref="D183:D184"/>
    <mergeCell ref="U191:Z191"/>
    <mergeCell ref="M204:N204"/>
    <mergeCell ref="M208:N208"/>
    <mergeCell ref="W183:W184"/>
    <mergeCell ref="U180:Z180"/>
    <mergeCell ref="U179:Z179"/>
    <mergeCell ref="D175:Z175"/>
    <mergeCell ref="G214:H214"/>
    <mergeCell ref="G213:H213"/>
    <mergeCell ref="C212:F212"/>
    <mergeCell ref="C207:F207"/>
    <mergeCell ref="C211:F211"/>
    <mergeCell ref="C209:F209"/>
    <mergeCell ref="E189:E190"/>
    <mergeCell ref="G206:H206"/>
    <mergeCell ref="C210:F210"/>
    <mergeCell ref="C204:F204"/>
    <mergeCell ref="F189:F190"/>
    <mergeCell ref="C200:F203"/>
    <mergeCell ref="G204:H204"/>
    <mergeCell ref="G208:H208"/>
    <mergeCell ref="G200:H203"/>
    <mergeCell ref="G209:H209"/>
    <mergeCell ref="C171:C172"/>
    <mergeCell ref="F177:F178"/>
    <mergeCell ref="G177:G178"/>
    <mergeCell ref="E182:Z182"/>
    <mergeCell ref="U173:Z173"/>
    <mergeCell ref="C219:M219"/>
    <mergeCell ref="C214:F214"/>
    <mergeCell ref="C213:F213"/>
    <mergeCell ref="C215:F215"/>
    <mergeCell ref="C217:M217"/>
    <mergeCell ref="I215:J215"/>
    <mergeCell ref="I214:J214"/>
    <mergeCell ref="G189:G190"/>
    <mergeCell ref="G215:H215"/>
    <mergeCell ref="C218:M218"/>
    <mergeCell ref="M215:N215"/>
    <mergeCell ref="K206:L206"/>
    <mergeCell ref="K205:L205"/>
    <mergeCell ref="K208:L208"/>
    <mergeCell ref="K207:L207"/>
    <mergeCell ref="K204:L204"/>
    <mergeCell ref="M212:N212"/>
    <mergeCell ref="M211:N211"/>
    <mergeCell ref="M207:N207"/>
    <mergeCell ref="C183:C184"/>
    <mergeCell ref="M206:N206"/>
    <mergeCell ref="M205:N205"/>
    <mergeCell ref="K200:L203"/>
    <mergeCell ref="M200:N203"/>
    <mergeCell ref="I189:I190"/>
    <mergeCell ref="D192:I192"/>
    <mergeCell ref="E183:E184"/>
    <mergeCell ref="I198:K198"/>
    <mergeCell ref="C205:F205"/>
    <mergeCell ref="E185:I185"/>
    <mergeCell ref="F183:F184"/>
    <mergeCell ref="G183:G184"/>
    <mergeCell ref="H183:H184"/>
    <mergeCell ref="C206:F206"/>
    <mergeCell ref="C189:C190"/>
    <mergeCell ref="C196:J196"/>
    <mergeCell ref="I183:I184"/>
    <mergeCell ref="U192:Z192"/>
    <mergeCell ref="D189:D190"/>
    <mergeCell ref="E191:I191"/>
    <mergeCell ref="I167:I168"/>
    <mergeCell ref="I171:I172"/>
    <mergeCell ref="E171:E172"/>
    <mergeCell ref="G171:G172"/>
    <mergeCell ref="U169:Z169"/>
    <mergeCell ref="V171:V172"/>
    <mergeCell ref="W171:W172"/>
    <mergeCell ref="U171:U172"/>
    <mergeCell ref="F171:F172"/>
    <mergeCell ref="E169:I169"/>
    <mergeCell ref="Y171:Y172"/>
    <mergeCell ref="H171:H172"/>
    <mergeCell ref="D174:I174"/>
    <mergeCell ref="D180:I180"/>
    <mergeCell ref="H189:H190"/>
    <mergeCell ref="W189:W190"/>
    <mergeCell ref="D171:D172"/>
    <mergeCell ref="E173:I173"/>
    <mergeCell ref="H177:H178"/>
    <mergeCell ref="Y183:Y184"/>
    <mergeCell ref="E177:E178"/>
    <mergeCell ref="G140:G150"/>
    <mergeCell ref="J126:J129"/>
    <mergeCell ref="C133:C135"/>
    <mergeCell ref="D133:D135"/>
    <mergeCell ref="E133:E135"/>
    <mergeCell ref="F133:F135"/>
    <mergeCell ref="E136:I136"/>
    <mergeCell ref="E125:E132"/>
    <mergeCell ref="D137:I137"/>
    <mergeCell ref="D140:D150"/>
    <mergeCell ref="C140:C150"/>
    <mergeCell ref="E140:E150"/>
    <mergeCell ref="C125:C132"/>
    <mergeCell ref="J130:J132"/>
    <mergeCell ref="D125:D132"/>
    <mergeCell ref="F125:F132"/>
    <mergeCell ref="H125:H135"/>
    <mergeCell ref="J141:J144"/>
    <mergeCell ref="D138:Z138"/>
    <mergeCell ref="E139:Z139"/>
    <mergeCell ref="Z147:Z148"/>
    <mergeCell ref="L145:L148"/>
    <mergeCell ref="U133:U135"/>
    <mergeCell ref="R145:R148"/>
    <mergeCell ref="I213:J213"/>
    <mergeCell ref="I212:J212"/>
    <mergeCell ref="I211:J211"/>
    <mergeCell ref="I210:J210"/>
    <mergeCell ref="I209:J209"/>
    <mergeCell ref="E163:I163"/>
    <mergeCell ref="J145:J148"/>
    <mergeCell ref="G212:H212"/>
    <mergeCell ref="G211:H211"/>
    <mergeCell ref="G210:H210"/>
    <mergeCell ref="G207:H207"/>
    <mergeCell ref="C208:F208"/>
    <mergeCell ref="C167:C168"/>
    <mergeCell ref="C177:C178"/>
    <mergeCell ref="D177:D178"/>
    <mergeCell ref="E179:I179"/>
    <mergeCell ref="E166:Z166"/>
    <mergeCell ref="G167:G168"/>
    <mergeCell ref="F167:F168"/>
    <mergeCell ref="E167:E168"/>
    <mergeCell ref="U163:Z163"/>
    <mergeCell ref="U164:Z164"/>
    <mergeCell ref="U185:Z185"/>
    <mergeCell ref="G205:H205"/>
    <mergeCell ref="Y15:Y17"/>
    <mergeCell ref="E109:I109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G20:G22"/>
    <mergeCell ref="F26:F28"/>
    <mergeCell ref="F36:F39"/>
    <mergeCell ref="I40:I45"/>
    <mergeCell ref="Q145:Q148"/>
    <mergeCell ref="P145:P148"/>
    <mergeCell ref="F18:F19"/>
    <mergeCell ref="G18:G19"/>
    <mergeCell ref="H18:H19"/>
    <mergeCell ref="I18:I19"/>
    <mergeCell ref="F89:F91"/>
    <mergeCell ref="G36:G39"/>
    <mergeCell ref="H40:H45"/>
    <mergeCell ref="H84:H88"/>
    <mergeCell ref="H53:H58"/>
    <mergeCell ref="G53:G58"/>
    <mergeCell ref="G66:G71"/>
    <mergeCell ref="H96:H98"/>
    <mergeCell ref="G84:G88"/>
    <mergeCell ref="G92:G95"/>
    <mergeCell ref="G96:G98"/>
    <mergeCell ref="G59:G65"/>
    <mergeCell ref="G125:G135"/>
    <mergeCell ref="P130:P132"/>
    <mergeCell ref="P126:P129"/>
    <mergeCell ref="N126:N129"/>
    <mergeCell ref="O130:O132"/>
    <mergeCell ref="M126:M129"/>
    <mergeCell ref="Y115:Y116"/>
    <mergeCell ref="W133:W135"/>
    <mergeCell ref="X133:X135"/>
    <mergeCell ref="Y113:Y114"/>
    <mergeCell ref="G78:G83"/>
    <mergeCell ref="H78:H83"/>
    <mergeCell ref="F33:F35"/>
    <mergeCell ref="I78:I83"/>
    <mergeCell ref="I92:I95"/>
    <mergeCell ref="I84:I88"/>
    <mergeCell ref="Y133:Y135"/>
    <mergeCell ref="E121:I121"/>
    <mergeCell ref="E124:Z124"/>
    <mergeCell ref="Z113:Z114"/>
    <mergeCell ref="W113:W114"/>
    <mergeCell ref="X113:X114"/>
    <mergeCell ref="R126:R129"/>
    <mergeCell ref="Q126:Q129"/>
    <mergeCell ref="G89:G91"/>
    <mergeCell ref="H92:H95"/>
    <mergeCell ref="Z125:Z126"/>
    <mergeCell ref="V125:V126"/>
    <mergeCell ref="U125:U126"/>
    <mergeCell ref="T130:T132"/>
    <mergeCell ref="L126:L129"/>
    <mergeCell ref="N130:N132"/>
    <mergeCell ref="V133:V135"/>
    <mergeCell ref="K126:K129"/>
    <mergeCell ref="M130:M132"/>
    <mergeCell ref="L130:L132"/>
    <mergeCell ref="C113:C114"/>
    <mergeCell ref="D113:D114"/>
    <mergeCell ref="E113:E114"/>
    <mergeCell ref="F113:F114"/>
    <mergeCell ref="G113:G114"/>
    <mergeCell ref="H113:H114"/>
    <mergeCell ref="I113:I114"/>
    <mergeCell ref="U113:U114"/>
    <mergeCell ref="V113:V114"/>
    <mergeCell ref="C115:C116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3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2022-02-18T12:06:03Z</cp:lastPrinted>
  <dcterms:created xsi:type="dcterms:W3CDTF">2012-09-04T10:49:59Z</dcterms:created>
  <dcterms:modified xsi:type="dcterms:W3CDTF">2022-02-21T07:03:29Z</dcterms:modified>
</cp:coreProperties>
</file>