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2022-2024 starteginis veiklos planas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tūkst.Eur'!$B$1:$Z$119</definedName>
  </definedNames>
  <calcPr calcId="152511"/>
</workbook>
</file>

<file path=xl/calcChain.xml><?xml version="1.0" encoding="utf-8"?>
<calcChain xmlns="http://schemas.openxmlformats.org/spreadsheetml/2006/main">
  <c r="O43" i="2" l="1"/>
  <c r="N110" i="2" l="1"/>
  <c r="L110" i="2"/>
  <c r="H110" i="2"/>
  <c r="L106" i="2"/>
  <c r="T34" i="2"/>
  <c r="S34" i="2"/>
  <c r="Q34" i="2"/>
  <c r="N34" i="2"/>
  <c r="M34" i="2"/>
  <c r="L34" i="2"/>
  <c r="K34" i="2"/>
  <c r="T32" i="2"/>
  <c r="S32" i="2"/>
  <c r="R32" i="2"/>
  <c r="Q32" i="2"/>
  <c r="P32" i="2"/>
  <c r="O32" i="2"/>
  <c r="N32" i="2"/>
  <c r="M32" i="2"/>
  <c r="L32" i="2"/>
  <c r="K32" i="2"/>
  <c r="T82" i="2" l="1"/>
  <c r="S82" i="2"/>
  <c r="R82" i="2"/>
  <c r="R91" i="2" s="1"/>
  <c r="R92" i="2" s="1"/>
  <c r="Q82" i="2"/>
  <c r="P82" i="2"/>
  <c r="P91" i="2" s="1"/>
  <c r="P92" i="2" s="1"/>
  <c r="O82" i="2"/>
  <c r="O91" i="2" s="1"/>
  <c r="O92" i="2" s="1"/>
  <c r="M14" i="2"/>
  <c r="N14" i="2"/>
  <c r="Q14" i="2"/>
  <c r="K15" i="2"/>
  <c r="K14" i="2" s="1"/>
  <c r="L15" i="2"/>
  <c r="L14" i="2" s="1"/>
  <c r="M15" i="2"/>
  <c r="N15" i="2"/>
  <c r="O15" i="2"/>
  <c r="P15" i="2"/>
  <c r="P14" i="2" s="1"/>
  <c r="Q15" i="2"/>
  <c r="R15" i="2"/>
  <c r="R14" i="2" s="1"/>
  <c r="R34" i="2" s="1"/>
  <c r="S15" i="2"/>
  <c r="S14" i="2" s="1"/>
  <c r="T15" i="2"/>
  <c r="T14" i="2" s="1"/>
  <c r="K16" i="2"/>
  <c r="L16" i="2"/>
  <c r="M16" i="2"/>
  <c r="N16" i="2"/>
  <c r="O16" i="2"/>
  <c r="P16" i="2"/>
  <c r="Q16" i="2"/>
  <c r="R16" i="2"/>
  <c r="S16" i="2"/>
  <c r="T16" i="2"/>
  <c r="K28" i="2"/>
  <c r="L28" i="2"/>
  <c r="M28" i="2"/>
  <c r="N28" i="2"/>
  <c r="O28" i="2"/>
  <c r="P28" i="2"/>
  <c r="Q28" i="2"/>
  <c r="R28" i="2"/>
  <c r="S28" i="2"/>
  <c r="T28" i="2"/>
  <c r="K30" i="2"/>
  <c r="L30" i="2"/>
  <c r="M30" i="2"/>
  <c r="N30" i="2"/>
  <c r="O30" i="2"/>
  <c r="P30" i="2"/>
  <c r="Q30" i="2"/>
  <c r="R30" i="2"/>
  <c r="S30" i="2"/>
  <c r="T30" i="2"/>
  <c r="K36" i="2"/>
  <c r="L36" i="2"/>
  <c r="M36" i="2"/>
  <c r="N36" i="2"/>
  <c r="O36" i="2"/>
  <c r="P36" i="2"/>
  <c r="Q36" i="2"/>
  <c r="R36" i="2"/>
  <c r="S36" i="2"/>
  <c r="T36" i="2"/>
  <c r="K38" i="2"/>
  <c r="K40" i="2" s="1"/>
  <c r="L38" i="2"/>
  <c r="L40" i="2" s="1"/>
  <c r="M38" i="2"/>
  <c r="N38" i="2"/>
  <c r="O38" i="2"/>
  <c r="P38" i="2"/>
  <c r="P40" i="2" s="1"/>
  <c r="Q38" i="2"/>
  <c r="R38" i="2"/>
  <c r="S38" i="2"/>
  <c r="S40" i="2" s="1"/>
  <c r="T38" i="2"/>
  <c r="T40" i="2" s="1"/>
  <c r="M40" i="2"/>
  <c r="N40" i="2"/>
  <c r="Q40" i="2"/>
  <c r="R40" i="2"/>
  <c r="K42" i="2"/>
  <c r="K61" i="2" s="1"/>
  <c r="L42" i="2"/>
  <c r="L61" i="2" s="1"/>
  <c r="O42" i="2"/>
  <c r="O61" i="2" s="1"/>
  <c r="S42" i="2"/>
  <c r="S61" i="2" s="1"/>
  <c r="T42" i="2"/>
  <c r="T61" i="2" s="1"/>
  <c r="K43" i="2"/>
  <c r="L43" i="2"/>
  <c r="M43" i="2"/>
  <c r="M42" i="2" s="1"/>
  <c r="M61" i="2" s="1"/>
  <c r="N43" i="2"/>
  <c r="N42" i="2" s="1"/>
  <c r="N61" i="2" s="1"/>
  <c r="P43" i="2"/>
  <c r="P42" i="2" s="1"/>
  <c r="P61" i="2" s="1"/>
  <c r="Q43" i="2"/>
  <c r="Q42" i="2" s="1"/>
  <c r="Q61" i="2" s="1"/>
  <c r="R43" i="2"/>
  <c r="R42" i="2" s="1"/>
  <c r="R61" i="2" s="1"/>
  <c r="S43" i="2"/>
  <c r="T43" i="2"/>
  <c r="K45" i="2"/>
  <c r="L45" i="2"/>
  <c r="M45" i="2"/>
  <c r="N45" i="2"/>
  <c r="O45" i="2"/>
  <c r="P45" i="2"/>
  <c r="Q45" i="2"/>
  <c r="R45" i="2"/>
  <c r="S45" i="2"/>
  <c r="T45" i="2"/>
  <c r="K53" i="2"/>
  <c r="L53" i="2"/>
  <c r="M53" i="2"/>
  <c r="N53" i="2"/>
  <c r="O53" i="2"/>
  <c r="P53" i="2"/>
  <c r="Q53" i="2"/>
  <c r="R53" i="2"/>
  <c r="S53" i="2"/>
  <c r="T53" i="2"/>
  <c r="K55" i="2"/>
  <c r="L55" i="2"/>
  <c r="M55" i="2"/>
  <c r="N55" i="2"/>
  <c r="O55" i="2"/>
  <c r="P55" i="2"/>
  <c r="Q55" i="2"/>
  <c r="R55" i="2"/>
  <c r="S55" i="2"/>
  <c r="T55" i="2"/>
  <c r="K57" i="2"/>
  <c r="L57" i="2"/>
  <c r="M57" i="2"/>
  <c r="N57" i="2"/>
  <c r="O57" i="2"/>
  <c r="P57" i="2"/>
  <c r="Q57" i="2"/>
  <c r="R57" i="2"/>
  <c r="S57" i="2"/>
  <c r="T57" i="2"/>
  <c r="K59" i="2"/>
  <c r="L59" i="2"/>
  <c r="M59" i="2"/>
  <c r="N59" i="2"/>
  <c r="O59" i="2"/>
  <c r="P59" i="2"/>
  <c r="Q59" i="2"/>
  <c r="R59" i="2"/>
  <c r="S59" i="2"/>
  <c r="T59" i="2"/>
  <c r="K63" i="2"/>
  <c r="K65" i="2" s="1"/>
  <c r="L63" i="2"/>
  <c r="L65" i="2" s="1"/>
  <c r="M63" i="2"/>
  <c r="N63" i="2"/>
  <c r="O63" i="2"/>
  <c r="O65" i="2" s="1"/>
  <c r="P63" i="2"/>
  <c r="P65" i="2" s="1"/>
  <c r="Q63" i="2"/>
  <c r="R63" i="2"/>
  <c r="R65" i="2" s="1"/>
  <c r="S63" i="2"/>
  <c r="S65" i="2" s="1"/>
  <c r="T63" i="2"/>
  <c r="T65" i="2" s="1"/>
  <c r="M65" i="2"/>
  <c r="N65" i="2"/>
  <c r="Q65" i="2"/>
  <c r="K67" i="2"/>
  <c r="K69" i="2" s="1"/>
  <c r="L67" i="2"/>
  <c r="L69" i="2" s="1"/>
  <c r="M67" i="2"/>
  <c r="N67" i="2"/>
  <c r="O67" i="2"/>
  <c r="O69" i="2" s="1"/>
  <c r="P67" i="2"/>
  <c r="P69" i="2" s="1"/>
  <c r="Q67" i="2"/>
  <c r="R67" i="2"/>
  <c r="S67" i="2"/>
  <c r="S69" i="2" s="1"/>
  <c r="T67" i="2"/>
  <c r="T69" i="2" s="1"/>
  <c r="M69" i="2"/>
  <c r="N69" i="2"/>
  <c r="Q69" i="2"/>
  <c r="R69" i="2"/>
  <c r="K71" i="2"/>
  <c r="K77" i="2" s="1"/>
  <c r="L71" i="2"/>
  <c r="L77" i="2" s="1"/>
  <c r="M71" i="2"/>
  <c r="N71" i="2"/>
  <c r="O71" i="2"/>
  <c r="P71" i="2"/>
  <c r="Q71" i="2"/>
  <c r="R71" i="2"/>
  <c r="S71" i="2"/>
  <c r="S77" i="2" s="1"/>
  <c r="T71" i="2"/>
  <c r="T77" i="2" s="1"/>
  <c r="K73" i="2"/>
  <c r="L73" i="2"/>
  <c r="M73" i="2"/>
  <c r="N73" i="2"/>
  <c r="O73" i="2"/>
  <c r="P73" i="2"/>
  <c r="Q73" i="2"/>
  <c r="R73" i="2"/>
  <c r="S73" i="2"/>
  <c r="T73" i="2"/>
  <c r="K75" i="2"/>
  <c r="L75" i="2"/>
  <c r="M75" i="2"/>
  <c r="N75" i="2"/>
  <c r="O75" i="2"/>
  <c r="P75" i="2"/>
  <c r="Q75" i="2"/>
  <c r="R75" i="2"/>
  <c r="S75" i="2"/>
  <c r="T75" i="2"/>
  <c r="M77" i="2"/>
  <c r="N77" i="2"/>
  <c r="Q77" i="2"/>
  <c r="R77" i="2"/>
  <c r="K82" i="2"/>
  <c r="K91" i="2" s="1"/>
  <c r="K92" i="2" s="1"/>
  <c r="L82" i="2"/>
  <c r="L91" i="2" s="1"/>
  <c r="L92" i="2" s="1"/>
  <c r="M82" i="2"/>
  <c r="N82" i="2"/>
  <c r="Q91" i="2"/>
  <c r="Q92" i="2" s="1"/>
  <c r="S91" i="2"/>
  <c r="S92" i="2" s="1"/>
  <c r="T91" i="2"/>
  <c r="T92" i="2" s="1"/>
  <c r="M91" i="2"/>
  <c r="M92" i="2" s="1"/>
  <c r="N91" i="2"/>
  <c r="N92" i="2" s="1"/>
  <c r="O40" i="2" l="1"/>
  <c r="P77" i="2"/>
  <c r="O77" i="2"/>
  <c r="O78" i="2" s="1"/>
  <c r="O79" i="2" s="1"/>
  <c r="O93" i="2" s="1"/>
  <c r="P34" i="2"/>
  <c r="O14" i="2"/>
  <c r="O34" i="2" s="1"/>
  <c r="J110" i="2"/>
  <c r="R78" i="2"/>
  <c r="R79" i="2" s="1"/>
  <c r="R93" i="2" s="1"/>
  <c r="Q78" i="2"/>
  <c r="Q79" i="2" s="1"/>
  <c r="Q93" i="2" s="1"/>
  <c r="L78" i="2"/>
  <c r="L79" i="2" s="1"/>
  <c r="L93" i="2" s="1"/>
  <c r="T78" i="2"/>
  <c r="T79" i="2" s="1"/>
  <c r="T93" i="2" s="1"/>
  <c r="N78" i="2"/>
  <c r="N79" i="2" s="1"/>
  <c r="N93" i="2" s="1"/>
  <c r="S78" i="2"/>
  <c r="S79" i="2" s="1"/>
  <c r="S93" i="2" s="1"/>
  <c r="K78" i="2"/>
  <c r="K79" i="2" s="1"/>
  <c r="K93" i="2" s="1"/>
  <c r="M78" i="2"/>
  <c r="M79" i="2" s="1"/>
  <c r="M93" i="2" s="1"/>
  <c r="N111" i="2"/>
  <c r="L111" i="2"/>
  <c r="J111" i="2"/>
  <c r="H111" i="2"/>
  <c r="P78" i="2" l="1"/>
  <c r="P79" i="2" s="1"/>
  <c r="P93" i="2" s="1"/>
  <c r="H112" i="2"/>
  <c r="J112" i="2" l="1"/>
  <c r="J109" i="2" l="1"/>
  <c r="J108" i="2" s="1"/>
  <c r="N109" i="2" l="1"/>
  <c r="N108" i="2" s="1"/>
  <c r="L109" i="2"/>
  <c r="L108" i="2" s="1"/>
  <c r="L107" i="2" s="1"/>
  <c r="N104" i="2"/>
  <c r="N112" i="2"/>
  <c r="L112" i="2"/>
  <c r="H109" i="2"/>
  <c r="H108" i="2" s="1"/>
  <c r="H107" i="2" s="1"/>
  <c r="N107" i="2" l="1"/>
  <c r="J105" i="2"/>
  <c r="J104" i="2"/>
  <c r="H105" i="2"/>
  <c r="L103" i="2"/>
  <c r="J106" i="2"/>
  <c r="N106" i="2"/>
  <c r="N103" i="2" s="1"/>
  <c r="H106" i="2"/>
  <c r="H104" i="2"/>
  <c r="J107" i="2"/>
  <c r="H103" i="2" l="1"/>
  <c r="J103" i="2"/>
</calcChain>
</file>

<file path=xl/sharedStrings.xml><?xml version="1.0" encoding="utf-8"?>
<sst xmlns="http://schemas.openxmlformats.org/spreadsheetml/2006/main" count="371" uniqueCount="140">
  <si>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</si>
  <si>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</si>
  <si>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</si>
  <si>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</si>
  <si>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</si>
  <si>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</si>
  <si>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</si>
  <si>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</si>
  <si>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</si>
  <si>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</si>
  <si>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</si>
  <si>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</si>
  <si>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</si>
  <si>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</si>
  <si>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</si>
  <si>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</si>
  <si>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</si>
  <si>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</si>
  <si>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</si>
  <si>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</si>
  <si>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</si>
  <si>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</si>
  <si>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</si>
  <si>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</si>
  <si>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</si>
  <si>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</si>
  <si>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</si>
  <si>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</si>
  <si>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</si>
  <si>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</si>
  <si>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</si>
  <si>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</si>
  <si>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</si>
  <si>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</si>
  <si>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</si>
  <si>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</si>
  <si>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</si>
  <si>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</si>
  <si>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</si>
  <si>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06</t>
  </si>
  <si>
    <t>188718528</t>
  </si>
  <si>
    <t>vnt.</t>
  </si>
  <si>
    <t>SB</t>
  </si>
  <si>
    <t>06 PROGRAMA. RAJONO INFRASTRUKTŪROS OBJEKTŲ IR BŪSTO PRIEŽIŪROS, MODERNIZAVIMAS IR PLĖTRA</t>
  </si>
  <si>
    <t>Gerinti gyvenimo kokybę seniūnijose, kuriant sveiką, saugią ir švarią aplinką. Pagal finansines galimybes rūpintis seniūnijai priskirtų gyvenamųjų vietovių plėtra</t>
  </si>
  <si>
    <t>Sudarytos sąlygos komunalinio ūkio paslaugų plėtrai</t>
  </si>
  <si>
    <t>Viešųjų erdvių priežiūra (šaligatvių valymas, žaliųjų plotų ir gėlynų priežiūra, ir t.t.)</t>
  </si>
  <si>
    <t>Eismo reguliavimo priemonių priežiūra ir remontas (prižiūrima pastatyti kelio ženklai, įrengiami nauji kelio ženklai)</t>
  </si>
  <si>
    <t xml:space="preserve">Alytaus rajono želdynų priežiūra (medžių genėjimas, pjovimas) </t>
  </si>
  <si>
    <t>Alytaus rajono kapinių priežiūrą (prižiūrimos kapinės)</t>
  </si>
  <si>
    <t>Vykdomas benamių gyvūnų gaudymas</t>
  </si>
  <si>
    <t>02</t>
  </si>
  <si>
    <t>04</t>
  </si>
  <si>
    <t>03</t>
  </si>
  <si>
    <t>Atlikti kasmetinius rajono kelių ir kaimų gatvių priežiūros darbus</t>
  </si>
  <si>
    <t>Kelio ženklų skaičius</t>
  </si>
  <si>
    <t>Nugenėtų ir nupjautų medžių skaičius</t>
  </si>
  <si>
    <t>Kapinių skaičius</t>
  </si>
  <si>
    <t>Pagauta benamių gyvūnų</t>
  </si>
  <si>
    <t>pagal poreikį</t>
  </si>
  <si>
    <t>Planuojamų remti renovuojamų namų skaičius</t>
  </si>
  <si>
    <t>Daugiabučių namų skaičius rajone</t>
  </si>
  <si>
    <t>Kelių (gatvių) greideriavimas</t>
  </si>
  <si>
    <t>Kelių (gatvių) sniego valymas</t>
  </si>
  <si>
    <t>Kelių (gatvių) paprastasis remontas</t>
  </si>
  <si>
    <t>Kelių (gatvių) rekonstrukcija, kapitalinis remontas, nauja statyba</t>
  </si>
  <si>
    <t>Nugreideriuotų kelių ilgis</t>
  </si>
  <si>
    <t>km</t>
  </si>
  <si>
    <t>Nuvalytų kelių ilgis</t>
  </si>
  <si>
    <t>Suremontuotų kelių ilgis</t>
  </si>
  <si>
    <t>Rekonstruotų kelių ilgis</t>
  </si>
  <si>
    <t>Kelių (gatvių) su asfaltbetonio danga ilgis</t>
  </si>
  <si>
    <t>Kelių (gatvių) ilgis rajone</t>
  </si>
  <si>
    <t xml:space="preserve"> </t>
  </si>
  <si>
    <t>05</t>
  </si>
  <si>
    <t>Apšviesti rajono gyvenviečių gatves ir plėsti gatvių apšvietimo tinklus</t>
  </si>
  <si>
    <t>Atnaujinti ir plėtoti vandens ir nuotekų tinklus</t>
  </si>
  <si>
    <t xml:space="preserve">Darbuotojų skaičius </t>
  </si>
  <si>
    <t>asmenimis</t>
  </si>
  <si>
    <t>Gatvių apšvietimo šviestuvų skaičius</t>
  </si>
  <si>
    <t>Eksploatuojamų šviestuvų skaičius</t>
  </si>
  <si>
    <t>D</t>
  </si>
  <si>
    <t>0,0</t>
  </si>
  <si>
    <t>Statybos remonto darbai Alytaus rajono savivaldybėje</t>
  </si>
  <si>
    <t>Objektų skaičius</t>
  </si>
  <si>
    <t>Didinti savivaldybės socialinio būsto fondą, kuris būtų nuomojamas mažas pajamas gaunantiems asmenims (šeimoms), turintiems teisę į socialinį būstą pagal Lietuvos Respublikos paramos būstui įsigyti ar išsinuomoti įstatymą</t>
  </si>
  <si>
    <t xml:space="preserve">Plėsti Alytaus rajono savivaldybės socialinio būsto fondą siekiant išplėsti galimybes apsirūpinti būstu asmenims ir šeimoms, turintiems teisę į socialinio būsto nuomą  </t>
  </si>
  <si>
    <t>Savivaldybės būstų pirkimas Alytaus rajone</t>
  </si>
  <si>
    <t>Įrengiamų savivaldybės būstų skaičius</t>
  </si>
  <si>
    <t>Socialinių būstų pirkimas Alytaus rajone</t>
  </si>
  <si>
    <t>Įrengiamų socialinių būstų skaičius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</si>
  <si>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</si>
  <si>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</si>
  <si>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ha</t>
  </si>
  <si>
    <t>Viešųjų erdvių plotas</t>
  </si>
  <si>
    <t xml:space="preserve">vnt. </t>
  </si>
  <si>
    <t>Planuojamų remti namų ūkių, dalyvaujančių neefektyviai biomasę naudojančių katilų keitimo programoje, skaičius</t>
  </si>
  <si>
    <t>Sudaryti palankias sąlygas gyventojams atnaujinti ir modernizuoti gyvenamuosius namus bei gyvenamąją aplinką Alytaus rajone</t>
  </si>
  <si>
    <t>VB</t>
  </si>
  <si>
    <t>Įgyvendintų rekonstrukcijų skaičius</t>
  </si>
  <si>
    <t>Būstų nuoma, ne trumpesniam kaip 5 metų laikotarpiui, iš fizinių ir juridinių asmenų</t>
  </si>
  <si>
    <t>A5, A1</t>
  </si>
  <si>
    <t>A1</t>
  </si>
  <si>
    <t>Užtikrinti komunalinio ūkio ir architektūros skyriaus veiklos efektyvumą ir rezultatyvumą</t>
  </si>
  <si>
    <t>2023-ujų lėšų projektas</t>
  </si>
  <si>
    <t>2021-ųjų
 metų</t>
  </si>
  <si>
    <t>2023-ųjų 
metų</t>
  </si>
  <si>
    <t>2023-ųjų lėšų projektas</t>
  </si>
  <si>
    <t>Gyvenamojo namo, esančio Pieriškių k. 7, Raitininkų sen., Alytaus r. sav., ir gyvenamojo namo, esančio Ilgoji g. 69, Vežionių k., Daugų sen., Alytaus r. sav., remontas įrengiant 3 socialinius būstus</t>
  </si>
  <si>
    <t>Lietuvos Respublikos savivaldybių infrastruktūros plėtros įstatymo  įgyvendinimas</t>
  </si>
  <si>
    <t>Komunalinio ūkio plėtra 062</t>
  </si>
  <si>
    <t>Lietuvos Respublikos savivaldybių infrastruktūros plėtros įstatymo  įgyvendinimas (Infrastruktūros plėtros rėmimo programa) 0621</t>
  </si>
  <si>
    <t>Alytaus rajono savivaldybės vienbučių ir dvibučių gyvenamūjų namų savininkų ir daugiabučių gyvenamųjų namų savininkų bendrijų rėmimo programa 069</t>
  </si>
  <si>
    <t>Energijos efektyvumo ir atsinaujinančių išteklių energijos gamybos ir naudojimo skatinimas 0692</t>
  </si>
  <si>
    <t>Kelių transporto plėtra 061</t>
  </si>
  <si>
    <t>Gatvių apšvietimo tinklų priežiūra (vykdomi apšvietimo tinklų priežiūros ir remonto darbai, apmokama už sunaudotą apšvietimui elektros energiją) 063</t>
  </si>
  <si>
    <t>Komunalinio ūkio ir architektūros skyriaus veiklos organizavimas 064</t>
  </si>
  <si>
    <t>Savivaldybių institucijų valdomiems vietinės reikšmės viešiesiems ir vidaus keliams tiesti, taisyti (remontuoti), rekonstruoti, prižiūrėti, saugaus eismo sąlygoms užtikrinti, šiems keliams inventorizuoti 065</t>
  </si>
  <si>
    <t>Vandens tiekimas ir nutekamojo vandens valymas 066; 0664; 0665</t>
  </si>
  <si>
    <t>Vandens tiekimas SĮ  „Simno komunalininkas“ 0663</t>
  </si>
  <si>
    <t>Savivaldybės ir socialinio būsto fondo plėtra 067:</t>
  </si>
  <si>
    <t>Alytaus rajono savivaldybės įmonės  „Simno komunalininkas“ technikos įsigijimas modernizuojant avarijų ir gedimų šalinimą 06216</t>
  </si>
  <si>
    <t>Alytaus rajono savivaldybės įmonės  „Simno komunalininkas“ vandens gerinimo įrenginių rekonstrukcija 0661 ir 0662; 0666</t>
  </si>
  <si>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 xml:space="preserve">2022 - 2024 METŲ RAJONO INFRASTRUKTŪROS OBJEKTŲ IR BŪSTO PRIEŽIŪROS, MODERNIZAVIMO IR PLĖTROS PROGRAMOS </t>
    </r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</si>
  <si>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</si>
  <si>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</si>
  <si>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2024-ujų lėšų projektas</t>
  </si>
  <si>
    <t>2022-ųjų
 metų</t>
  </si>
  <si>
    <t>2024-ųjų 
metų</t>
  </si>
  <si>
    <t>2021-ųjų metų asignavimai</t>
  </si>
  <si>
    <t>2024-ųjų lėšų projektas</t>
  </si>
  <si>
    <t>Alytaus r. sav., Alytaus sen., Balandžių g, (AL1463 privažiuojamasis kleias prie kelio AL1406 Jurgiškiai–Likiškėliai) Likiškėlių k., kapitalinis remontas</t>
  </si>
  <si>
    <t>Remontuoto kelio ilgis</t>
  </si>
  <si>
    <t>Alytaus r. sav., Daugų sen., Ežero g, (AL2281) Daugų k., kapitalinis remontas</t>
  </si>
  <si>
    <t>Alytaus r. sav., Pivašiūnų sen., Lačionių kel, (AL0618 Ūta –Lačionys), kapitalinis remontas</t>
  </si>
  <si>
    <t>Administracinio pastato, esančio Jaunimo g. 1, Alovės k., Alovės sen., Alytaus r. sav., paskirties keitimas ir remontas įrengiant savivaldybės būstą</t>
  </si>
  <si>
    <t>Planuojamo statyti savivaldybės būsto statinio projektavimo darbai</t>
  </si>
  <si>
    <t>Statinio projektas</t>
  </si>
  <si>
    <t>Bendruomenės iniciatyvų, skirtų gyvenamajai aplinkai gerinti, projektų idėjų finansavimas</t>
  </si>
  <si>
    <t xml:space="preserve">PATVIRTINTA    
Alytaus rajono savivaldybės tarybos                2022 m. vasario 17 d. sprendimu Nr. K-1    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</si>
</sst>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3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16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397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0" fontId="17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/>
    </xf>
    <xf numFmtId="49" fontId="13" fillId="0" borderId="0" xfId="0" applyNumberFormat="1" applyFont="1" applyFill="1" applyBorder="1" applyAlignment="1">
      <alignment horizontal="center" vertical="top"/>
    </xf>
    <xf numFmtId="49" fontId="14" fillId="0" borderId="0" xfId="0" applyNumberFormat="1" applyFont="1" applyFill="1" applyBorder="1" applyAlignment="1">
      <alignment horizontal="right" vertical="top"/>
    </xf>
    <xf numFmtId="165" fontId="13" fillId="0" borderId="0" xfId="0" applyNumberFormat="1" applyFont="1" applyFill="1" applyBorder="1" applyAlignment="1">
      <alignment horizontal="center" vertical="top"/>
    </xf>
    <xf numFmtId="165" fontId="15" fillId="24" borderId="5" xfId="0" applyNumberFormat="1" applyFont="1" applyFill="1" applyBorder="1" applyAlignment="1">
      <alignment horizontal="center" vertical="center"/>
    </xf>
    <xf numFmtId="165" fontId="15" fillId="24" borderId="6" xfId="0" applyNumberFormat="1" applyFont="1" applyFill="1" applyBorder="1" applyAlignment="1">
      <alignment horizontal="center" vertical="center"/>
    </xf>
    <xf numFmtId="165" fontId="15" fillId="24" borderId="7" xfId="0" applyNumberFormat="1" applyFont="1" applyFill="1" applyBorder="1" applyAlignment="1">
      <alignment horizontal="center" vertical="center"/>
    </xf>
    <xf numFmtId="49" fontId="13" fillId="25" borderId="8" xfId="0" applyNumberFormat="1" applyFont="1" applyFill="1" applyBorder="1" applyAlignment="1">
      <alignment horizontal="center" vertical="center"/>
    </xf>
    <xf numFmtId="165" fontId="13" fillId="25" borderId="9" xfId="0" applyNumberFormat="1" applyFont="1" applyFill="1" applyBorder="1" applyAlignment="1">
      <alignment horizontal="center" vertical="center"/>
    </xf>
    <xf numFmtId="165" fontId="13" fillId="25" borderId="10" xfId="0" applyNumberFormat="1" applyFont="1" applyFill="1" applyBorder="1" applyAlignment="1">
      <alignment horizontal="center" vertical="center"/>
    </xf>
    <xf numFmtId="165" fontId="13" fillId="25" borderId="13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textRotation="90" wrapText="1"/>
    </xf>
    <xf numFmtId="0" fontId="15" fillId="0" borderId="12" xfId="0" applyFont="1" applyFill="1" applyBorder="1" applyAlignment="1">
      <alignment horizontal="center" vertical="center" textRotation="90" wrapText="1"/>
    </xf>
    <xf numFmtId="49" fontId="13" fillId="8" borderId="14" xfId="0" applyNumberFormat="1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27" xfId="0" applyNumberFormat="1" applyFont="1" applyFill="1" applyBorder="1" applyAlignment="1">
      <alignment horizontal="center" vertical="center"/>
    </xf>
    <xf numFmtId="165" fontId="13" fillId="8" borderId="10" xfId="0" applyNumberFormat="1" applyFont="1" applyFill="1" applyBorder="1" applyAlignment="1">
      <alignment horizontal="center" vertical="center"/>
    </xf>
    <xf numFmtId="165" fontId="13" fillId="26" borderId="28" xfId="0" applyNumberFormat="1" applyFont="1" applyFill="1" applyBorder="1" applyAlignment="1">
      <alignment horizontal="center" vertical="center"/>
    </xf>
    <xf numFmtId="165" fontId="13" fillId="26" borderId="29" xfId="0" applyNumberFormat="1" applyFont="1" applyFill="1" applyBorder="1" applyAlignment="1">
      <alignment horizontal="center" vertical="center"/>
    </xf>
    <xf numFmtId="165" fontId="13" fillId="26" borderId="30" xfId="0" applyNumberFormat="1" applyFont="1" applyFill="1" applyBorder="1" applyAlignment="1">
      <alignment horizontal="center" vertical="center"/>
    </xf>
    <xf numFmtId="165" fontId="13" fillId="26" borderId="31" xfId="0" applyNumberFormat="1" applyFont="1" applyFill="1" applyBorder="1" applyAlignment="1">
      <alignment horizontal="center" vertical="center"/>
    </xf>
    <xf numFmtId="165" fontId="13" fillId="26" borderId="23" xfId="0" applyNumberFormat="1" applyFont="1" applyFill="1" applyBorder="1" applyAlignment="1">
      <alignment horizontal="center" vertical="center"/>
    </xf>
    <xf numFmtId="165" fontId="13" fillId="26" borderId="6" xfId="0" applyNumberFormat="1" applyFont="1" applyFill="1" applyBorder="1" applyAlignment="1">
      <alignment horizontal="center" vertical="center"/>
    </xf>
    <xf numFmtId="165" fontId="13" fillId="26" borderId="32" xfId="0" applyNumberFormat="1" applyFont="1" applyFill="1" applyBorder="1" applyAlignment="1">
      <alignment horizontal="center" vertical="center"/>
    </xf>
    <xf numFmtId="165" fontId="13" fillId="26" borderId="5" xfId="0" applyNumberFormat="1" applyFont="1" applyFill="1" applyBorder="1" applyAlignment="1">
      <alignment horizontal="center" vertical="center"/>
    </xf>
    <xf numFmtId="165" fontId="15" fillId="0" borderId="33" xfId="0" applyNumberFormat="1" applyFont="1" applyFill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left" vertical="center" wrapText="1"/>
    </xf>
    <xf numFmtId="165" fontId="13" fillId="26" borderId="39" xfId="0" applyNumberFormat="1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vertical="center" wrapText="1"/>
    </xf>
    <xf numFmtId="165" fontId="13" fillId="8" borderId="27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49" fontId="15" fillId="0" borderId="8" xfId="0" applyNumberFormat="1" applyFont="1" applyBorder="1" applyAlignment="1">
      <alignment horizontal="center" vertical="center"/>
    </xf>
    <xf numFmtId="165" fontId="13" fillId="25" borderId="27" xfId="0" applyNumberFormat="1" applyFont="1" applyFill="1" applyBorder="1" applyAlignment="1">
      <alignment horizontal="center" vertical="center"/>
    </xf>
    <xf numFmtId="165" fontId="13" fillId="4" borderId="40" xfId="0" applyNumberFormat="1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 wrapText="1"/>
    </xf>
    <xf numFmtId="49" fontId="15" fillId="0" borderId="41" xfId="0" applyNumberFormat="1" applyFont="1" applyBorder="1" applyAlignment="1">
      <alignment horizontal="center" vertical="center"/>
    </xf>
    <xf numFmtId="165" fontId="13" fillId="4" borderId="42" xfId="0" applyNumberFormat="1" applyFont="1" applyFill="1" applyBorder="1" applyAlignment="1">
      <alignment horizontal="center" vertical="center"/>
    </xf>
    <xf numFmtId="49" fontId="15" fillId="0" borderId="43" xfId="0" applyNumberFormat="1" applyFont="1" applyBorder="1" applyAlignment="1">
      <alignment horizontal="center" vertical="center"/>
    </xf>
    <xf numFmtId="165" fontId="13" fillId="4" borderId="44" xfId="0" applyNumberFormat="1" applyFont="1" applyFill="1" applyBorder="1" applyAlignment="1">
      <alignment horizontal="center" vertical="center"/>
    </xf>
    <xf numFmtId="165" fontId="13" fillId="8" borderId="45" xfId="0" applyNumberFormat="1" applyFont="1" applyFill="1" applyBorder="1" applyAlignment="1">
      <alignment horizontal="center" vertical="center"/>
    </xf>
    <xf numFmtId="49" fontId="13" fillId="26" borderId="46" xfId="0" applyNumberFormat="1" applyFont="1" applyFill="1" applyBorder="1" applyAlignment="1">
      <alignment horizontal="center" vertical="center"/>
    </xf>
    <xf numFmtId="49" fontId="13" fillId="26" borderId="23" xfId="0" applyNumberFormat="1" applyFont="1" applyFill="1" applyBorder="1" applyAlignment="1">
      <alignment horizontal="center" vertical="center"/>
    </xf>
    <xf numFmtId="49" fontId="13" fillId="26" borderId="47" xfId="0" applyNumberFormat="1" applyFont="1" applyFill="1" applyBorder="1" applyAlignment="1">
      <alignment horizontal="center" vertical="center"/>
    </xf>
    <xf numFmtId="49" fontId="13" fillId="26" borderId="28" xfId="0" applyNumberFormat="1" applyFont="1" applyFill="1" applyBorder="1" applyAlignment="1">
      <alignment horizontal="center" vertical="center"/>
    </xf>
    <xf numFmtId="49" fontId="15" fillId="27" borderId="2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left" vertical="center" wrapText="1"/>
    </xf>
    <xf numFmtId="165" fontId="13" fillId="8" borderId="19" xfId="0" applyNumberFormat="1" applyFont="1" applyFill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0" fontId="15" fillId="0" borderId="53" xfId="0" applyFont="1" applyFill="1" applyBorder="1" applyAlignment="1">
      <alignment horizontal="left" vertical="center" wrapText="1"/>
    </xf>
    <xf numFmtId="0" fontId="15" fillId="0" borderId="54" xfId="0" applyFont="1" applyFill="1" applyBorder="1" applyAlignment="1">
      <alignment horizontal="left" vertical="center" wrapText="1"/>
    </xf>
    <xf numFmtId="165" fontId="15" fillId="24" borderId="33" xfId="0" applyNumberFormat="1" applyFont="1" applyFill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left" vertical="center" wrapText="1"/>
    </xf>
    <xf numFmtId="165" fontId="13" fillId="26" borderId="15" xfId="0" applyNumberFormat="1" applyFont="1" applyFill="1" applyBorder="1" applyAlignment="1">
      <alignment horizontal="center" vertical="center"/>
    </xf>
    <xf numFmtId="165" fontId="15" fillId="24" borderId="58" xfId="0" applyNumberFormat="1" applyFont="1" applyFill="1" applyBorder="1" applyAlignment="1">
      <alignment horizontal="center" vertical="center"/>
    </xf>
    <xf numFmtId="165" fontId="13" fillId="26" borderId="11" xfId="0" applyNumberFormat="1" applyFont="1" applyFill="1" applyBorder="1" applyAlignment="1">
      <alignment horizontal="center" vertical="center"/>
    </xf>
    <xf numFmtId="165" fontId="15" fillId="24" borderId="23" xfId="0" applyNumberFormat="1" applyFont="1" applyFill="1" applyBorder="1" applyAlignment="1">
      <alignment horizontal="center" vertical="center"/>
    </xf>
    <xf numFmtId="165" fontId="15" fillId="24" borderId="32" xfId="0" applyNumberFormat="1" applyFont="1" applyFill="1" applyBorder="1" applyAlignment="1">
      <alignment horizontal="center" vertical="center"/>
    </xf>
    <xf numFmtId="165" fontId="15" fillId="28" borderId="52" xfId="0" applyNumberFormat="1" applyFont="1" applyFill="1" applyBorder="1" applyAlignment="1">
      <alignment horizontal="center" vertical="center"/>
    </xf>
    <xf numFmtId="0" fontId="15" fillId="0" borderId="62" xfId="0" applyFont="1" applyBorder="1" applyAlignment="1">
      <alignment horizontal="center" vertical="center"/>
    </xf>
    <xf numFmtId="165" fontId="15" fillId="24" borderId="56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 wrapText="1"/>
    </xf>
    <xf numFmtId="165" fontId="15" fillId="27" borderId="48" xfId="0" applyNumberFormat="1" applyFont="1" applyFill="1" applyBorder="1" applyAlignment="1">
      <alignment horizontal="center" vertical="center"/>
    </xf>
    <xf numFmtId="0" fontId="15" fillId="0" borderId="62" xfId="0" applyFont="1" applyFill="1" applyBorder="1" applyAlignment="1">
      <alignment horizontal="center" vertical="center" wrapText="1"/>
    </xf>
    <xf numFmtId="165" fontId="15" fillId="27" borderId="15" xfId="0" applyNumberFormat="1" applyFont="1" applyFill="1" applyBorder="1" applyAlignment="1">
      <alignment horizontal="center" vertical="center"/>
    </xf>
    <xf numFmtId="165" fontId="15" fillId="27" borderId="8" xfId="0" applyNumberFormat="1" applyFont="1" applyFill="1" applyBorder="1" applyAlignment="1">
      <alignment horizontal="center" vertical="center"/>
    </xf>
    <xf numFmtId="165" fontId="15" fillId="28" borderId="5" xfId="0" applyNumberFormat="1" applyFont="1" applyFill="1" applyBorder="1" applyAlignment="1">
      <alignment horizontal="center" vertical="center"/>
    </xf>
    <xf numFmtId="165" fontId="15" fillId="28" borderId="6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165" fontId="15" fillId="28" borderId="7" xfId="0" applyNumberFormat="1" applyFont="1" applyFill="1" applyBorder="1" applyAlignment="1">
      <alignment horizontal="center" vertical="center"/>
    </xf>
    <xf numFmtId="165" fontId="15" fillId="28" borderId="57" xfId="0" applyNumberFormat="1" applyFont="1" applyFill="1" applyBorder="1" applyAlignment="1">
      <alignment horizontal="center" vertical="center"/>
    </xf>
    <xf numFmtId="49" fontId="15" fillId="27" borderId="12" xfId="0" applyNumberFormat="1" applyFont="1" applyFill="1" applyBorder="1" applyAlignment="1">
      <alignment horizontal="center" vertical="center" wrapText="1"/>
    </xf>
    <xf numFmtId="49" fontId="15" fillId="27" borderId="57" xfId="0" applyNumberFormat="1" applyFont="1" applyFill="1" applyBorder="1" applyAlignment="1">
      <alignment horizontal="center" vertical="center"/>
    </xf>
    <xf numFmtId="165" fontId="15" fillId="24" borderId="12" xfId="0" applyNumberFormat="1" applyFont="1" applyFill="1" applyBorder="1" applyAlignment="1">
      <alignment horizontal="center" vertical="center"/>
    </xf>
    <xf numFmtId="165" fontId="15" fillId="28" borderId="36" xfId="0" applyNumberFormat="1" applyFont="1" applyFill="1" applyBorder="1" applyAlignment="1">
      <alignment horizontal="center" vertical="center"/>
    </xf>
    <xf numFmtId="165" fontId="15" fillId="24" borderId="57" xfId="0" applyNumberFormat="1" applyFont="1" applyFill="1" applyBorder="1" applyAlignment="1">
      <alignment horizontal="center" vertical="center"/>
    </xf>
    <xf numFmtId="165" fontId="15" fillId="24" borderId="13" xfId="0" applyNumberFormat="1" applyFont="1" applyFill="1" applyBorder="1" applyAlignment="1">
      <alignment horizontal="center" vertical="center"/>
    </xf>
    <xf numFmtId="165" fontId="15" fillId="24" borderId="10" xfId="0" applyNumberFormat="1" applyFont="1" applyFill="1" applyBorder="1" applyAlignment="1">
      <alignment horizontal="center" vertical="center"/>
    </xf>
    <xf numFmtId="165" fontId="15" fillId="24" borderId="64" xfId="0" applyNumberFormat="1" applyFont="1" applyFill="1" applyBorder="1" applyAlignment="1">
      <alignment horizontal="center" vertical="center"/>
    </xf>
    <xf numFmtId="165" fontId="15" fillId="28" borderId="60" xfId="0" applyNumberFormat="1" applyFont="1" applyFill="1" applyBorder="1" applyAlignment="1">
      <alignment horizontal="center" vertical="center"/>
    </xf>
    <xf numFmtId="165" fontId="15" fillId="24" borderId="49" xfId="0" applyNumberFormat="1" applyFont="1" applyFill="1" applyBorder="1" applyAlignment="1">
      <alignment horizontal="center" vertical="center"/>
    </xf>
    <xf numFmtId="165" fontId="15" fillId="24" borderId="11" xfId="0" applyNumberFormat="1" applyFont="1" applyFill="1" applyBorder="1" applyAlignment="1">
      <alignment horizontal="center" vertical="center"/>
    </xf>
    <xf numFmtId="165" fontId="15" fillId="24" borderId="9" xfId="0" applyNumberFormat="1" applyFont="1" applyFill="1" applyBorder="1" applyAlignment="1">
      <alignment horizontal="center" vertical="center"/>
    </xf>
    <xf numFmtId="165" fontId="15" fillId="24" borderId="51" xfId="0" applyNumberFormat="1" applyFont="1" applyFill="1" applyBorder="1" applyAlignment="1">
      <alignment horizontal="center" vertical="center"/>
    </xf>
    <xf numFmtId="165" fontId="13" fillId="26" borderId="24" xfId="0" applyNumberFormat="1" applyFont="1" applyFill="1" applyBorder="1" applyAlignment="1">
      <alignment horizontal="center" vertical="center"/>
    </xf>
    <xf numFmtId="0" fontId="15" fillId="27" borderId="6" xfId="0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49" fontId="13" fillId="8" borderId="14" xfId="0" applyNumberFormat="1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 wrapText="1"/>
    </xf>
    <xf numFmtId="165" fontId="13" fillId="26" borderId="35" xfId="0" applyNumberFormat="1" applyFont="1" applyFill="1" applyBorder="1" applyAlignment="1">
      <alignment horizontal="center" vertical="center"/>
    </xf>
    <xf numFmtId="0" fontId="17" fillId="0" borderId="0" xfId="32" applyFont="1" applyAlignment="1">
      <alignment horizontal="center" wrapText="1"/>
    </xf>
    <xf numFmtId="0" fontId="10" fillId="0" borderId="0" xfId="0" applyFont="1" applyBorder="1" applyAlignment="1">
      <alignment horizontal="center" vertical="top"/>
    </xf>
    <xf numFmtId="0" fontId="15" fillId="0" borderId="55" xfId="0" applyFont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 wrapText="1"/>
    </xf>
    <xf numFmtId="165" fontId="13" fillId="26" borderId="52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left" vertical="center" wrapText="1"/>
    </xf>
    <xf numFmtId="0" fontId="13" fillId="4" borderId="20" xfId="0" applyFont="1" applyFill="1" applyBorder="1" applyAlignment="1">
      <alignment horizontal="left" vertical="center" wrapText="1"/>
    </xf>
    <xf numFmtId="0" fontId="13" fillId="4" borderId="71" xfId="0" applyFont="1" applyFill="1" applyBorder="1" applyAlignment="1">
      <alignment horizontal="left" vertical="center" wrapText="1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165" fontId="15" fillId="28" borderId="49" xfId="0" applyNumberFormat="1" applyFont="1" applyFill="1" applyBorder="1" applyAlignment="1">
      <alignment horizontal="center" vertical="center"/>
    </xf>
    <xf numFmtId="165" fontId="15" fillId="28" borderId="65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49" fontId="13" fillId="4" borderId="50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49" fontId="15" fillId="0" borderId="49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/>
    </xf>
    <xf numFmtId="49" fontId="15" fillId="0" borderId="25" xfId="0" applyNumberFormat="1" applyFont="1" applyBorder="1" applyAlignment="1">
      <alignment horizontal="center" vertical="center"/>
    </xf>
    <xf numFmtId="0" fontId="13" fillId="27" borderId="67" xfId="0" applyFont="1" applyFill="1" applyBorder="1" applyAlignment="1">
      <alignment horizontal="left" vertical="center" wrapText="1"/>
    </xf>
    <xf numFmtId="0" fontId="13" fillId="27" borderId="59" xfId="0" applyFont="1" applyFill="1" applyBorder="1" applyAlignment="1">
      <alignment horizontal="left" vertical="center" wrapText="1"/>
    </xf>
    <xf numFmtId="0" fontId="13" fillId="27" borderId="25" xfId="0" applyFont="1" applyFill="1" applyBorder="1" applyAlignment="1">
      <alignment horizontal="left" vertical="center" wrapText="1"/>
    </xf>
    <xf numFmtId="49" fontId="15" fillId="0" borderId="67" xfId="0" applyNumberFormat="1" applyFont="1" applyBorder="1" applyAlignment="1">
      <alignment horizontal="center" vertical="center" wrapText="1"/>
    </xf>
    <xf numFmtId="49" fontId="15" fillId="0" borderId="59" xfId="0" applyNumberFormat="1" applyFont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9" fontId="15" fillId="0" borderId="66" xfId="0" applyNumberFormat="1" applyFont="1" applyBorder="1" applyAlignment="1">
      <alignment horizontal="center" vertical="center"/>
    </xf>
    <xf numFmtId="49" fontId="15" fillId="0" borderId="65" xfId="0" applyNumberFormat="1" applyFont="1" applyBorder="1" applyAlignment="1">
      <alignment horizontal="center" vertical="center"/>
    </xf>
    <xf numFmtId="165" fontId="15" fillId="27" borderId="62" xfId="0" applyNumberFormat="1" applyFont="1" applyFill="1" applyBorder="1" applyAlignment="1">
      <alignment horizontal="center" vertical="center"/>
    </xf>
    <xf numFmtId="165" fontId="15" fillId="27" borderId="55" xfId="0" applyNumberFormat="1" applyFont="1" applyFill="1" applyBorder="1" applyAlignment="1">
      <alignment horizontal="center" vertical="center"/>
    </xf>
    <xf numFmtId="49" fontId="13" fillId="8" borderId="14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49" fontId="15" fillId="0" borderId="66" xfId="0" applyNumberFormat="1" applyFont="1" applyBorder="1" applyAlignment="1">
      <alignment horizontal="center" vertical="center" wrapText="1"/>
    </xf>
    <xf numFmtId="49" fontId="15" fillId="0" borderId="65" xfId="0" applyNumberFormat="1" applyFont="1" applyBorder="1" applyAlignment="1">
      <alignment horizontal="center" vertical="center" wrapText="1"/>
    </xf>
    <xf numFmtId="49" fontId="15" fillId="0" borderId="67" xfId="0" applyNumberFormat="1" applyFont="1" applyBorder="1" applyAlignment="1">
      <alignment horizontal="center" vertical="center"/>
    </xf>
    <xf numFmtId="49" fontId="15" fillId="0" borderId="59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 wrapText="1"/>
    </xf>
    <xf numFmtId="49" fontId="15" fillId="0" borderId="51" xfId="0" applyNumberFormat="1" applyFont="1" applyBorder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 wrapText="1"/>
    </xf>
    <xf numFmtId="0" fontId="15" fillId="27" borderId="67" xfId="0" applyFont="1" applyFill="1" applyBorder="1" applyAlignment="1">
      <alignment horizontal="left" vertical="center" wrapText="1"/>
    </xf>
    <xf numFmtId="49" fontId="15" fillId="0" borderId="51" xfId="0" applyNumberFormat="1" applyFont="1" applyBorder="1" applyAlignment="1">
      <alignment horizontal="center" vertical="center"/>
    </xf>
    <xf numFmtId="0" fontId="13" fillId="8" borderId="21" xfId="0" applyFont="1" applyFill="1" applyBorder="1" applyAlignment="1">
      <alignment horizontal="left" vertical="center" wrapText="1"/>
    </xf>
    <xf numFmtId="0" fontId="13" fillId="8" borderId="20" xfId="0" applyFont="1" applyFill="1" applyBorder="1" applyAlignment="1">
      <alignment horizontal="left" vertical="center" wrapText="1"/>
    </xf>
    <xf numFmtId="0" fontId="13" fillId="8" borderId="71" xfId="0" applyFont="1" applyFill="1" applyBorder="1" applyAlignment="1">
      <alignment horizontal="left" vertical="center" wrapText="1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49" fontId="13" fillId="4" borderId="71" xfId="0" applyNumberFormat="1" applyFont="1" applyFill="1" applyBorder="1" applyAlignment="1">
      <alignment horizontal="right" vertical="center"/>
    </xf>
    <xf numFmtId="0" fontId="15" fillId="0" borderId="14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3" fillId="25" borderId="21" xfId="0" applyNumberFormat="1" applyFont="1" applyFill="1" applyBorder="1" applyAlignment="1">
      <alignment horizontal="center" vertical="center"/>
    </xf>
    <xf numFmtId="165" fontId="13" fillId="25" borderId="20" xfId="0" applyNumberFormat="1" applyFont="1" applyFill="1" applyBorder="1" applyAlignment="1">
      <alignment horizontal="center" vertical="center"/>
    </xf>
    <xf numFmtId="165" fontId="13" fillId="25" borderId="71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71" xfId="0" applyNumberFormat="1" applyFont="1" applyFill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49" fontId="13" fillId="0" borderId="41" xfId="0" applyNumberFormat="1" applyFont="1" applyBorder="1" applyAlignment="1">
      <alignment horizontal="center" vertical="center"/>
    </xf>
    <xf numFmtId="49" fontId="13" fillId="0" borderId="27" xfId="0" applyNumberFormat="1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165" fontId="13" fillId="26" borderId="67" xfId="0" applyNumberFormat="1" applyFont="1" applyFill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165" fontId="13" fillId="26" borderId="22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48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165" fontId="13" fillId="26" borderId="75" xfId="0" applyNumberFormat="1" applyFont="1" applyFill="1" applyBorder="1" applyAlignment="1">
      <alignment horizontal="center" vertical="center"/>
    </xf>
    <xf numFmtId="165" fontId="13" fillId="26" borderId="55" xfId="0" applyNumberFormat="1" applyFont="1" applyFill="1" applyBorder="1" applyAlignment="1">
      <alignment horizontal="center" vertical="center"/>
    </xf>
    <xf numFmtId="165" fontId="13" fillId="26" borderId="69" xfId="0" applyNumberFormat="1" applyFont="1" applyFill="1" applyBorder="1" applyAlignment="1">
      <alignment horizontal="center" vertical="center"/>
    </xf>
    <xf numFmtId="165" fontId="13" fillId="26" borderId="35" xfId="0" applyNumberFormat="1" applyFont="1" applyFill="1" applyBorder="1" applyAlignment="1">
      <alignment horizontal="center" vertical="center"/>
    </xf>
    <xf numFmtId="167" fontId="12" fillId="0" borderId="23" xfId="32" applyNumberFormat="1" applyFont="1" applyBorder="1" applyAlignment="1">
      <alignment horizontal="left" vertical="center" wrapText="1"/>
    </xf>
    <xf numFmtId="167" fontId="12" fillId="0" borderId="53" xfId="32" applyNumberFormat="1" applyFont="1" applyBorder="1" applyAlignment="1">
      <alignment horizontal="left" vertical="center" wrapText="1"/>
    </xf>
    <xf numFmtId="167" fontId="12" fillId="0" borderId="32" xfId="32" applyNumberFormat="1" applyFont="1" applyBorder="1" applyAlignment="1">
      <alignment horizontal="left" vertical="center" wrapText="1"/>
    </xf>
    <xf numFmtId="167" fontId="12" fillId="0" borderId="7" xfId="0" applyNumberFormat="1" applyFont="1" applyBorder="1" applyAlignment="1">
      <alignment horizontal="center" vertical="center" wrapText="1"/>
    </xf>
    <xf numFmtId="167" fontId="12" fillId="0" borderId="32" xfId="0" applyNumberFormat="1" applyFont="1" applyBorder="1" applyAlignment="1">
      <alignment horizontal="center" vertical="center" wrapText="1"/>
    </xf>
    <xf numFmtId="167" fontId="14" fillId="29" borderId="23" xfId="32" applyNumberFormat="1" applyFont="1" applyFill="1" applyBorder="1" applyAlignment="1">
      <alignment horizontal="left" vertical="center" wrapText="1"/>
    </xf>
    <xf numFmtId="167" fontId="14" fillId="29" borderId="53" xfId="32" applyNumberFormat="1" applyFont="1" applyFill="1" applyBorder="1" applyAlignment="1">
      <alignment horizontal="left" vertical="center" wrapText="1"/>
    </xf>
    <xf numFmtId="167" fontId="14" fillId="29" borderId="32" xfId="32" applyNumberFormat="1" applyFont="1" applyFill="1" applyBorder="1" applyAlignment="1">
      <alignment horizontal="left" vertical="center" wrapText="1"/>
    </xf>
    <xf numFmtId="167" fontId="14" fillId="29" borderId="7" xfId="0" applyNumberFormat="1" applyFont="1" applyFill="1" applyBorder="1" applyAlignment="1">
      <alignment horizontal="center" vertical="center" wrapText="1"/>
    </xf>
    <xf numFmtId="167" fontId="14" fillId="29" borderId="32" xfId="0" applyNumberFormat="1" applyFont="1" applyFill="1" applyBorder="1" applyAlignment="1">
      <alignment horizontal="center" vertical="center" wrapText="1"/>
    </xf>
    <xf numFmtId="167" fontId="14" fillId="29" borderId="63" xfId="0" applyNumberFormat="1" applyFont="1" applyFill="1" applyBorder="1" applyAlignment="1">
      <alignment horizontal="center" vertical="center" wrapText="1"/>
    </xf>
    <xf numFmtId="167" fontId="14" fillId="29" borderId="68" xfId="0" applyNumberFormat="1" applyFont="1" applyFill="1" applyBorder="1" applyAlignment="1">
      <alignment horizontal="center" vertical="center" wrapText="1"/>
    </xf>
    <xf numFmtId="167" fontId="14" fillId="30" borderId="7" xfId="0" applyNumberFormat="1" applyFont="1" applyFill="1" applyBorder="1" applyAlignment="1">
      <alignment horizontal="center" vertical="center" wrapText="1"/>
    </xf>
    <xf numFmtId="167" fontId="14" fillId="30" borderId="32" xfId="0" applyNumberFormat="1" applyFont="1" applyFill="1" applyBorder="1" applyAlignment="1">
      <alignment horizontal="center" vertical="center" wrapText="1"/>
    </xf>
    <xf numFmtId="167" fontId="14" fillId="0" borderId="23" xfId="32" applyNumberFormat="1" applyFont="1" applyBorder="1" applyAlignment="1">
      <alignment horizontal="left" vertical="center" wrapText="1"/>
    </xf>
    <xf numFmtId="167" fontId="14" fillId="0" borderId="53" xfId="32" applyNumberFormat="1" applyFont="1" applyBorder="1" applyAlignment="1">
      <alignment horizontal="left" vertical="center" wrapText="1"/>
    </xf>
    <xf numFmtId="167" fontId="14" fillId="0" borderId="32" xfId="32" applyNumberFormat="1" applyFont="1" applyBorder="1" applyAlignment="1">
      <alignment horizontal="left" vertical="center" wrapText="1"/>
    </xf>
    <xf numFmtId="166" fontId="14" fillId="27" borderId="72" xfId="0" applyNumberFormat="1" applyFont="1" applyFill="1" applyBorder="1" applyAlignment="1">
      <alignment horizontal="center" vertical="center" wrapText="1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60" xfId="0" applyNumberFormat="1" applyFont="1" applyFill="1" applyBorder="1" applyAlignment="1">
      <alignment horizontal="center" vertical="center" wrapText="1"/>
    </xf>
    <xf numFmtId="166" fontId="14" fillId="27" borderId="70" xfId="0" applyNumberFormat="1" applyFont="1" applyFill="1" applyBorder="1" applyAlignment="1">
      <alignment horizontal="center" vertical="center" wrapText="1"/>
    </xf>
    <xf numFmtId="166" fontId="14" fillId="27" borderId="36" xfId="0" applyNumberFormat="1" applyFont="1" applyFill="1" applyBorder="1" applyAlignment="1">
      <alignment horizontal="center" vertical="center" wrapText="1"/>
    </xf>
    <xf numFmtId="166" fontId="14" fillId="27" borderId="52" xfId="0" applyNumberFormat="1" applyFont="1" applyFill="1" applyBorder="1" applyAlignment="1">
      <alignment horizontal="center" vertical="center" wrapText="1"/>
    </xf>
    <xf numFmtId="0" fontId="12" fillId="0" borderId="0" xfId="36" applyFont="1" applyAlignment="1">
      <alignment horizontal="left" vertical="top" wrapText="1"/>
    </xf>
    <xf numFmtId="167" fontId="14" fillId="29" borderId="73" xfId="32" applyNumberFormat="1" applyFont="1" applyFill="1" applyBorder="1" applyAlignment="1">
      <alignment horizontal="left" vertical="center" wrapText="1"/>
    </xf>
    <xf numFmtId="167" fontId="14" fillId="29" borderId="74" xfId="32" applyNumberFormat="1" applyFont="1" applyFill="1" applyBorder="1" applyAlignment="1">
      <alignment horizontal="left" vertical="center" wrapText="1"/>
    </xf>
    <xf numFmtId="167" fontId="14" fillId="29" borderId="68" xfId="32" applyNumberFormat="1" applyFont="1" applyFill="1" applyBorder="1" applyAlignment="1">
      <alignment horizontal="left" vertical="center" wrapText="1"/>
    </xf>
    <xf numFmtId="167" fontId="12" fillId="0" borderId="7" xfId="0" applyNumberFormat="1" applyFont="1" applyFill="1" applyBorder="1" applyAlignment="1">
      <alignment horizontal="center" vertical="center" wrapText="1"/>
    </xf>
    <xf numFmtId="167" fontId="12" fillId="0" borderId="32" xfId="0" applyNumberFormat="1" applyFont="1" applyFill="1" applyBorder="1" applyAlignment="1">
      <alignment horizontal="center" vertical="center" wrapText="1"/>
    </xf>
    <xf numFmtId="167" fontId="14" fillId="0" borderId="7" xfId="0" applyNumberFormat="1" applyFont="1" applyFill="1" applyBorder="1" applyAlignment="1">
      <alignment horizontal="center" vertical="center" wrapText="1"/>
    </xf>
    <xf numFmtId="167" fontId="14" fillId="0" borderId="32" xfId="0" applyNumberFormat="1" applyFont="1" applyFill="1" applyBorder="1" applyAlignment="1">
      <alignment horizontal="center" vertical="center" wrapText="1"/>
    </xf>
    <xf numFmtId="167" fontId="14" fillId="30" borderId="23" xfId="32" applyNumberFormat="1" applyFont="1" applyFill="1" applyBorder="1" applyAlignment="1">
      <alignment horizontal="left" vertical="center" wrapText="1"/>
    </xf>
    <xf numFmtId="167" fontId="14" fillId="30" borderId="53" xfId="32" applyNumberFormat="1" applyFont="1" applyFill="1" applyBorder="1" applyAlignment="1">
      <alignment horizontal="left" vertical="center" wrapText="1"/>
    </xf>
    <xf numFmtId="167" fontId="14" fillId="30" borderId="32" xfId="32" applyNumberFormat="1" applyFont="1" applyFill="1" applyBorder="1" applyAlignment="1">
      <alignment horizontal="left" vertical="center" wrapText="1"/>
    </xf>
    <xf numFmtId="4" fontId="12" fillId="0" borderId="0" xfId="32" applyNumberFormat="1" applyFont="1" applyAlignment="1">
      <alignment horizontal="left"/>
    </xf>
    <xf numFmtId="49" fontId="13" fillId="8" borderId="48" xfId="0" applyNumberFormat="1" applyFont="1" applyFill="1" applyBorder="1" applyAlignment="1">
      <alignment horizontal="center" vertical="center"/>
    </xf>
    <xf numFmtId="49" fontId="13" fillId="4" borderId="48" xfId="0" applyNumberFormat="1" applyFont="1" applyFill="1" applyBorder="1" applyAlignment="1">
      <alignment horizontal="center" vertical="center"/>
    </xf>
    <xf numFmtId="49" fontId="13" fillId="27" borderId="33" xfId="0" applyNumberFormat="1" applyFont="1" applyFill="1" applyBorder="1" applyAlignment="1">
      <alignment horizontal="center" vertical="center"/>
    </xf>
    <xf numFmtId="49" fontId="13" fillId="27" borderId="9" xfId="0" applyNumberFormat="1" applyFont="1" applyFill="1" applyBorder="1" applyAlignment="1">
      <alignment horizontal="center" vertical="center"/>
    </xf>
    <xf numFmtId="49" fontId="13" fillId="27" borderId="22" xfId="0" applyNumberFormat="1" applyFont="1" applyFill="1" applyBorder="1" applyAlignment="1">
      <alignment horizontal="center" vertical="center"/>
    </xf>
    <xf numFmtId="49" fontId="13" fillId="27" borderId="58" xfId="0" applyNumberFormat="1" applyFont="1" applyFill="1" applyBorder="1" applyAlignment="1">
      <alignment horizontal="center" vertical="center"/>
    </xf>
    <xf numFmtId="0" fontId="15" fillId="27" borderId="59" xfId="0" applyFont="1" applyFill="1" applyBorder="1" applyAlignment="1">
      <alignment horizontal="left" vertical="center" wrapText="1"/>
    </xf>
    <xf numFmtId="166" fontId="14" fillId="27" borderId="75" xfId="0" applyNumberFormat="1" applyFont="1" applyFill="1" applyBorder="1" applyAlignment="1">
      <alignment horizontal="center" vertical="center" wrapText="1"/>
    </xf>
    <xf numFmtId="166" fontId="14" fillId="27" borderId="61" xfId="0" applyNumberFormat="1" applyFont="1" applyFill="1" applyBorder="1" applyAlignment="1">
      <alignment horizontal="center" vertical="center" wrapText="1"/>
    </xf>
    <xf numFmtId="166" fontId="14" fillId="27" borderId="55" xfId="0" applyNumberFormat="1" applyFont="1" applyFill="1" applyBorder="1" applyAlignment="1">
      <alignment horizontal="center" vertical="center" wrapText="1"/>
    </xf>
    <xf numFmtId="0" fontId="17" fillId="0" borderId="0" xfId="32" applyFont="1" applyAlignment="1">
      <alignment horizontal="center" wrapText="1"/>
    </xf>
    <xf numFmtId="167" fontId="14" fillId="31" borderId="44" xfId="32" applyNumberFormat="1" applyFont="1" applyFill="1" applyBorder="1" applyAlignment="1">
      <alignment horizontal="center" vertical="center" wrapText="1"/>
    </xf>
    <xf numFmtId="167" fontId="14" fillId="31" borderId="69" xfId="32" applyNumberFormat="1" applyFont="1" applyFill="1" applyBorder="1" applyAlignment="1">
      <alignment horizontal="center" vertical="center" wrapText="1"/>
    </xf>
    <xf numFmtId="167" fontId="14" fillId="31" borderId="42" xfId="32" applyNumberFormat="1" applyFont="1" applyFill="1" applyBorder="1" applyAlignment="1">
      <alignment horizontal="center" vertical="center" wrapText="1"/>
    </xf>
    <xf numFmtId="167" fontId="14" fillId="31" borderId="41" xfId="32" applyNumberFormat="1" applyFont="1" applyFill="1" applyBorder="1" applyAlignment="1">
      <alignment horizontal="center" vertical="center" wrapText="1"/>
    </xf>
    <xf numFmtId="167" fontId="14" fillId="31" borderId="0" xfId="32" applyNumberFormat="1" applyFont="1" applyFill="1" applyBorder="1" applyAlignment="1">
      <alignment horizontal="center" vertical="center" wrapText="1"/>
    </xf>
    <xf numFmtId="167" fontId="14" fillId="31" borderId="70" xfId="32" applyNumberFormat="1" applyFont="1" applyFill="1" applyBorder="1" applyAlignment="1">
      <alignment horizontal="center" vertical="center" wrapText="1"/>
    </xf>
    <xf numFmtId="167" fontId="14" fillId="31" borderId="46" xfId="32" applyNumberFormat="1" applyFont="1" applyFill="1" applyBorder="1" applyAlignment="1">
      <alignment horizontal="center" vertical="center" wrapText="1"/>
    </xf>
    <xf numFmtId="167" fontId="14" fillId="31" borderId="35" xfId="32" applyNumberFormat="1" applyFont="1" applyFill="1" applyBorder="1" applyAlignment="1">
      <alignment horizontal="center" vertical="center" wrapText="1"/>
    </xf>
    <xf numFmtId="167" fontId="14" fillId="31" borderId="52" xfId="32" applyNumberFormat="1" applyFont="1" applyFill="1" applyBorder="1" applyAlignment="1">
      <alignment horizontal="center" vertical="center" wrapText="1"/>
    </xf>
    <xf numFmtId="167" fontId="12" fillId="0" borderId="16" xfId="0" applyNumberFormat="1" applyFont="1" applyBorder="1" applyAlignment="1">
      <alignment horizontal="center" vertical="center" wrapText="1"/>
    </xf>
    <xf numFmtId="49" fontId="15" fillId="0" borderId="75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76" xfId="0" applyNumberFormat="1" applyFont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right" vertical="center"/>
    </xf>
    <xf numFmtId="165" fontId="13" fillId="8" borderId="20" xfId="0" applyNumberFormat="1" applyFont="1" applyFill="1" applyBorder="1" applyAlignment="1">
      <alignment horizontal="right" vertical="center"/>
    </xf>
    <xf numFmtId="165" fontId="13" fillId="8" borderId="71" xfId="0" applyNumberFormat="1" applyFont="1" applyFill="1" applyBorder="1" applyAlignment="1">
      <alignment horizontal="right" vertical="center"/>
    </xf>
    <xf numFmtId="49" fontId="13" fillId="25" borderId="21" xfId="0" applyNumberFormat="1" applyFont="1" applyFill="1" applyBorder="1" applyAlignment="1">
      <alignment horizontal="right" vertical="center"/>
    </xf>
    <xf numFmtId="49" fontId="13" fillId="25" borderId="20" xfId="0" applyNumberFormat="1" applyFont="1" applyFill="1" applyBorder="1" applyAlignment="1">
      <alignment horizontal="right" vertical="center"/>
    </xf>
    <xf numFmtId="49" fontId="13" fillId="25" borderId="71" xfId="0" applyNumberFormat="1" applyFont="1" applyFill="1" applyBorder="1" applyAlignment="1">
      <alignment horizontal="right" vertical="center"/>
    </xf>
    <xf numFmtId="49" fontId="15" fillId="0" borderId="72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49" fontId="15" fillId="0" borderId="64" xfId="0" applyNumberFormat="1" applyFont="1" applyBorder="1" applyAlignment="1">
      <alignment horizontal="center" vertical="center" wrapText="1"/>
    </xf>
    <xf numFmtId="165" fontId="15" fillId="24" borderId="48" xfId="0" applyNumberFormat="1" applyFont="1" applyFill="1" applyBorder="1" applyAlignment="1">
      <alignment horizontal="center" vertical="center"/>
    </xf>
    <xf numFmtId="165" fontId="15" fillId="24" borderId="50" xfId="0" applyNumberFormat="1" applyFont="1" applyFill="1" applyBorder="1" applyAlignment="1">
      <alignment horizontal="center" vertical="center"/>
    </xf>
    <xf numFmtId="165" fontId="15" fillId="24" borderId="24" xfId="0" applyNumberFormat="1" applyFont="1" applyFill="1" applyBorder="1" applyAlignment="1">
      <alignment horizontal="center" vertical="center"/>
    </xf>
    <xf numFmtId="49" fontId="13" fillId="27" borderId="37" xfId="0" applyNumberFormat="1" applyFont="1" applyFill="1" applyBorder="1" applyAlignment="1">
      <alignment horizontal="center" vertical="center"/>
    </xf>
    <xf numFmtId="49" fontId="13" fillId="4" borderId="24" xfId="0" applyNumberFormat="1" applyFont="1" applyFill="1" applyBorder="1" applyAlignment="1">
      <alignment horizontal="center" vertical="center"/>
    </xf>
    <xf numFmtId="49" fontId="13" fillId="8" borderId="24" xfId="0" applyNumberFormat="1" applyFont="1" applyFill="1" applyBorder="1" applyAlignment="1">
      <alignment horizontal="center" vertical="center"/>
    </xf>
    <xf numFmtId="165" fontId="15" fillId="27" borderId="57" xfId="0" applyNumberFormat="1" applyFont="1" applyFill="1" applyBorder="1" applyAlignment="1">
      <alignment horizontal="center" vertical="center"/>
    </xf>
    <xf numFmtId="165" fontId="15" fillId="27" borderId="36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5" fillId="0" borderId="75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0" fontId="15" fillId="0" borderId="21" xfId="29" applyFont="1" applyBorder="1" applyAlignment="1">
      <alignment horizontal="center" vertical="center" shrinkToFit="1"/>
    </xf>
    <xf numFmtId="0" fontId="15" fillId="0" borderId="20" xfId="29" applyFont="1" applyBorder="1" applyAlignment="1">
      <alignment horizontal="center" vertical="center" shrinkToFit="1"/>
    </xf>
    <xf numFmtId="0" fontId="15" fillId="0" borderId="71" xfId="29" applyFont="1" applyBorder="1" applyAlignment="1">
      <alignment horizontal="center" vertical="center" shrinkToFit="1"/>
    </xf>
    <xf numFmtId="0" fontId="15" fillId="0" borderId="50" xfId="0" applyFont="1" applyBorder="1" applyAlignment="1">
      <alignment horizontal="center" vertical="center"/>
    </xf>
    <xf numFmtId="49" fontId="15" fillId="0" borderId="48" xfId="0" applyNumberFormat="1" applyFont="1" applyFill="1" applyBorder="1" applyAlignment="1">
      <alignment horizontal="left" vertical="center" wrapText="1"/>
    </xf>
    <xf numFmtId="49" fontId="15" fillId="0" borderId="24" xfId="0" applyNumberFormat="1" applyFont="1" applyFill="1" applyBorder="1" applyAlignment="1">
      <alignment horizontal="left" vertical="center" wrapText="1"/>
    </xf>
    <xf numFmtId="49" fontId="15" fillId="0" borderId="14" xfId="0" applyNumberFormat="1" applyFont="1" applyFill="1" applyBorder="1" applyAlignment="1">
      <alignment horizontal="left" vertical="center" wrapText="1"/>
    </xf>
    <xf numFmtId="49" fontId="15" fillId="0" borderId="50" xfId="0" applyNumberFormat="1" applyFont="1" applyFill="1" applyBorder="1" applyAlignment="1">
      <alignment horizontal="left" vertical="center" wrapText="1"/>
    </xf>
    <xf numFmtId="49" fontId="15" fillId="0" borderId="48" xfId="0" applyNumberFormat="1" applyFont="1" applyFill="1" applyBorder="1" applyAlignment="1">
      <alignment vertical="center" wrapText="1"/>
    </xf>
    <xf numFmtId="49" fontId="15" fillId="0" borderId="24" xfId="0" applyNumberFormat="1" applyFont="1" applyFill="1" applyBorder="1" applyAlignment="1">
      <alignment vertical="center" wrapText="1"/>
    </xf>
    <xf numFmtId="0" fontId="17" fillId="0" borderId="0" xfId="0" applyFont="1" applyBorder="1" applyAlignment="1">
      <alignment horizontal="left" vertical="top" wrapText="1"/>
    </xf>
    <xf numFmtId="0" fontId="19" fillId="25" borderId="21" xfId="0" applyFont="1" applyFill="1" applyBorder="1" applyAlignment="1">
      <alignment horizontal="left" vertical="center" wrapText="1"/>
    </xf>
    <xf numFmtId="0" fontId="19" fillId="25" borderId="20" xfId="0" applyFont="1" applyFill="1" applyBorder="1" applyAlignment="1">
      <alignment horizontal="left" vertical="center" wrapText="1"/>
    </xf>
    <xf numFmtId="0" fontId="19" fillId="25" borderId="7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9" xfId="0" applyFont="1" applyBorder="1" applyAlignment="1">
      <alignment horizontal="center" vertical="center" textRotation="90" wrapText="1"/>
    </xf>
    <xf numFmtId="0" fontId="15" fillId="0" borderId="14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67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57" xfId="0" applyFont="1" applyFill="1" applyBorder="1" applyAlignment="1">
      <alignment horizontal="center" vertical="center" textRotation="90" wrapText="1"/>
    </xf>
    <xf numFmtId="0" fontId="15" fillId="0" borderId="64" xfId="0" applyFont="1" applyFill="1" applyBorder="1" applyAlignment="1">
      <alignment horizontal="center" vertical="center" textRotation="90" wrapText="1"/>
    </xf>
    <xf numFmtId="0" fontId="15" fillId="0" borderId="67" xfId="0" applyFont="1" applyBorder="1" applyAlignment="1">
      <alignment horizontal="center" vertical="center" textRotation="90" wrapText="1"/>
    </xf>
    <xf numFmtId="0" fontId="15" fillId="0" borderId="59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49" fontId="15" fillId="0" borderId="48" xfId="0" applyNumberFormat="1" applyFont="1" applyFill="1" applyBorder="1" applyAlignment="1">
      <alignment horizontal="center" vertical="center" wrapText="1"/>
    </xf>
    <xf numFmtId="49" fontId="15" fillId="0" borderId="24" xfId="0" applyNumberFormat="1" applyFont="1" applyFill="1" applyBorder="1" applyAlignment="1">
      <alignment horizontal="center" vertical="center" wrapText="1"/>
    </xf>
    <xf numFmtId="49" fontId="15" fillId="0" borderId="14" xfId="0" applyNumberFormat="1" applyFont="1" applyFill="1" applyBorder="1" applyAlignment="1">
      <alignment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 wrapText="1"/>
    </xf>
    <xf numFmtId="0" fontId="15" fillId="0" borderId="75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left" vertical="center"/>
    </xf>
    <xf numFmtId="0" fontId="13" fillId="8" borderId="20" xfId="0" applyFont="1" applyFill="1" applyBorder="1" applyAlignment="1">
      <alignment horizontal="left" vertical="center"/>
    </xf>
    <xf numFmtId="0" fontId="13" fillId="8" borderId="71" xfId="0" applyFont="1" applyFill="1" applyBorder="1" applyAlignment="1">
      <alignment horizontal="left" vertical="center"/>
    </xf>
    <xf numFmtId="2" fontId="15" fillId="0" borderId="14" xfId="29" applyNumberFormat="1" applyFont="1" applyBorder="1" applyAlignment="1">
      <alignment horizontal="center" vertical="center" shrinkToFit="1"/>
    </xf>
    <xf numFmtId="2" fontId="15" fillId="0" borderId="50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5" fillId="0" borderId="14" xfId="0" applyFont="1" applyBorder="1" applyAlignment="1">
      <alignment horizontal="center" vertical="center" textRotation="90" wrapText="1"/>
    </xf>
    <xf numFmtId="0" fontId="15" fillId="0" borderId="50" xfId="0" applyFont="1" applyBorder="1" applyAlignment="1">
      <alignment horizontal="center" vertical="center" textRotation="90" wrapText="1"/>
    </xf>
    <xf numFmtId="0" fontId="15" fillId="0" borderId="8" xfId="0" applyFont="1" applyBorder="1" applyAlignment="1">
      <alignment horizontal="center" vertical="center" textRotation="90" wrapTex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65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51" xfId="0" applyFont="1" applyFill="1" applyBorder="1" applyAlignment="1">
      <alignment horizontal="center" vertical="center" textRotation="90" wrapText="1"/>
    </xf>
    <xf numFmtId="0" fontId="15" fillId="0" borderId="67" xfId="0" applyNumberFormat="1" applyFont="1" applyBorder="1" applyAlignment="1">
      <alignment horizontal="center" vertical="center" textRotation="90" wrapText="1"/>
    </xf>
    <xf numFmtId="0" fontId="15" fillId="0" borderId="59" xfId="0" applyNumberFormat="1" applyFont="1" applyBorder="1" applyAlignment="1">
      <alignment horizontal="center" vertical="center" textRotation="90" wrapText="1"/>
    </xf>
    <xf numFmtId="0" fontId="15" fillId="0" borderId="10" xfId="0" applyNumberFormat="1" applyFont="1" applyBorder="1" applyAlignment="1">
      <alignment horizontal="center" vertical="center" textRotation="90" wrapText="1"/>
    </xf>
    <xf numFmtId="0" fontId="15" fillId="0" borderId="33" xfId="0" applyFont="1" applyBorder="1" applyAlignment="1">
      <alignment horizontal="center" vertical="center" textRotation="90" wrapText="1"/>
    </xf>
    <xf numFmtId="0" fontId="15" fillId="0" borderId="50" xfId="29" applyFont="1" applyBorder="1" applyAlignment="1">
      <alignment horizontal="center" vertical="center" wrapText="1" shrinkToFit="1"/>
    </xf>
    <xf numFmtId="0" fontId="15" fillId="0" borderId="48" xfId="0" applyFont="1" applyBorder="1" applyAlignment="1">
      <alignment vertical="center"/>
    </xf>
    <xf numFmtId="0" fontId="15" fillId="0" borderId="24" xfId="0" applyFont="1" applyBorder="1" applyAlignment="1">
      <alignment vertical="center"/>
    </xf>
    <xf numFmtId="49" fontId="13" fillId="4" borderId="45" xfId="0" applyNumberFormat="1" applyFont="1" applyFill="1" applyBorder="1" applyAlignment="1">
      <alignment horizontal="right" vertical="center"/>
    </xf>
    <xf numFmtId="0" fontId="15" fillId="0" borderId="44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3" fillId="4" borderId="69" xfId="0" applyFont="1" applyFill="1" applyBorder="1" applyAlignment="1">
      <alignment horizontal="left" vertical="center" wrapText="1"/>
    </xf>
    <xf numFmtId="0" fontId="15" fillId="0" borderId="69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165" fontId="13" fillId="26" borderId="42" xfId="0" applyNumberFormat="1" applyFont="1" applyFill="1" applyBorder="1" applyAlignment="1">
      <alignment horizontal="center" vertical="center"/>
    </xf>
    <xf numFmtId="165" fontId="13" fillId="26" borderId="52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left" vertical="center" wrapText="1"/>
    </xf>
    <xf numFmtId="167" fontId="14" fillId="29" borderId="77" xfId="0" applyNumberFormat="1" applyFont="1" applyFill="1" applyBorder="1" applyAlignment="1">
      <alignment horizontal="center" vertical="center" wrapText="1"/>
    </xf>
    <xf numFmtId="167" fontId="14" fillId="29" borderId="16" xfId="0" applyNumberFormat="1" applyFont="1" applyFill="1" applyBorder="1" applyAlignment="1">
      <alignment horizontal="center" vertical="center" wrapText="1"/>
    </xf>
    <xf numFmtId="167" fontId="12" fillId="0" borderId="16" xfId="0" applyNumberFormat="1" applyFont="1" applyFill="1" applyBorder="1" applyAlignment="1">
      <alignment horizontal="center" vertical="center" wrapText="1"/>
    </xf>
    <xf numFmtId="167" fontId="14" fillId="0" borderId="16" xfId="0" applyNumberFormat="1" applyFont="1" applyFill="1" applyBorder="1" applyAlignment="1">
      <alignment horizontal="center" vertical="center" wrapText="1"/>
    </xf>
    <xf numFmtId="165" fontId="13" fillId="26" borderId="44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167" fontId="14" fillId="30" borderId="16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49" fontId="15" fillId="27" borderId="12" xfId="0" applyNumberFormat="1" applyFont="1" applyFill="1" applyBorder="1" applyAlignment="1">
      <alignment horizontal="left" vertical="center" wrapText="1"/>
    </xf>
    <xf numFmtId="49" fontId="15" fillId="27" borderId="10" xfId="0" applyNumberFormat="1" applyFont="1" applyFill="1" applyBorder="1" applyAlignment="1">
      <alignment horizontal="left" vertical="center" wrapText="1"/>
    </xf>
    <xf numFmtId="49" fontId="13" fillId="25" borderId="21" xfId="0" applyNumberFormat="1" applyFont="1" applyFill="1" applyBorder="1" applyAlignment="1">
      <alignment horizontal="center" vertical="center"/>
    </xf>
    <xf numFmtId="49" fontId="13" fillId="25" borderId="20" xfId="0" applyNumberFormat="1" applyFont="1" applyFill="1" applyBorder="1" applyAlignment="1">
      <alignment horizontal="center" vertical="center"/>
    </xf>
    <xf numFmtId="49" fontId="13" fillId="25" borderId="71" xfId="0" applyNumberFormat="1" applyFont="1" applyFill="1" applyBorder="1" applyAlignment="1">
      <alignment horizontal="center" vertical="center"/>
    </xf>
    <xf numFmtId="0" fontId="18" fillId="0" borderId="0" xfId="0" applyFont="1" applyBorder="1" applyAlignment="1">
      <alignment horizontal="left" vertical="top" wrapText="1"/>
    </xf>
    <xf numFmtId="49" fontId="15" fillId="0" borderId="48" xfId="0" applyNumberFormat="1" applyFont="1" applyBorder="1" applyAlignment="1">
      <alignment horizontal="center" vertical="center"/>
    </xf>
    <xf numFmtId="49" fontId="15" fillId="0" borderId="24" xfId="0" applyNumberFormat="1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top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24" xfId="0" applyNumberFormat="1" applyFont="1" applyFill="1" applyBorder="1" applyAlignment="1">
      <alignment horizontal="center" vertical="center"/>
    </xf>
  </cellXfs>
  <cellStyles count="3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2 3" xfId="31"/>
    <cellStyle name="Įprastas 3" xfId="32"/>
    <cellStyle name="Kablelis 2" xfId="33"/>
    <cellStyle name="Linked Cell" xfId="34"/>
    <cellStyle name="Neutral" xfId="35"/>
    <cellStyle name="Normal 2" xfId="36"/>
    <cellStyle name="Normal 3" xfId="37"/>
    <cellStyle name="Note" xfId="3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9"/>
  <sheetViews>
    <sheetView tabSelected="1" view="pageBreakPreview" topLeftCell="B110" zoomScaleNormal="100" zoomScaleSheetLayoutView="100" workbookViewId="0">
      <selection activeCell="O32" sqref="O32:T33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3.5703125" style="2" customWidth="1"/>
    <col min="6" max="6" width="26.5703125" style="2" customWidth="1"/>
    <col min="7" max="7" width="4.42578125" style="2" customWidth="1"/>
    <col min="8" max="8" width="8.85546875" style="3" customWidth="1"/>
    <col min="9" max="9" width="4.5703125" style="3" customWidth="1"/>
    <col min="10" max="10" width="6.42578125" style="3" customWidth="1"/>
    <col min="11" max="11" width="7.140625" style="2" customWidth="1"/>
    <col min="12" max="12" width="6.7109375" style="2" customWidth="1"/>
    <col min="13" max="13" width="5.42578125" style="2" customWidth="1"/>
    <col min="14" max="14" width="6.5703125" style="2" customWidth="1"/>
    <col min="15" max="15" width="7.7109375" style="2" customWidth="1"/>
    <col min="16" max="16" width="7" style="2" customWidth="1"/>
    <col min="17" max="17" width="6" style="2" customWidth="1"/>
    <col min="18" max="20" width="7" style="2" customWidth="1"/>
    <col min="21" max="21" width="19.5703125" style="4" customWidth="1"/>
    <col min="22" max="22" width="7.85546875" style="4" customWidth="1"/>
    <col min="23" max="25" width="9.140625" style="4"/>
    <col min="26" max="26" width="9.140625" style="4" customWidth="1"/>
    <col min="27" max="27" width="3" style="4" customWidth="1"/>
    <col min="28" max="28" width="0.7109375" style="4" customWidth="1"/>
    <col min="29" max="16384" width="9.140625" style="4"/>
  </cols>
  <sheetData>
    <row r="1" spans="3:27" ht="80.25" customHeight="1" x14ac:dyDescent="0.2">
      <c r="V1" s="391" t="s">
        <v>139</v>
      </c>
      <c r="W1" s="391"/>
      <c r="X1" s="391"/>
      <c r="Y1" s="391"/>
      <c r="Z1" s="391"/>
    </row>
    <row r="2" spans="3:27" ht="15.75" customHeight="1" x14ac:dyDescent="0.2">
      <c r="X2" s="316" t="s">
        <v>37</v>
      </c>
      <c r="Y2" s="316"/>
      <c r="Z2" s="316"/>
    </row>
    <row r="3" spans="3:27" ht="15" customHeight="1" x14ac:dyDescent="0.2">
      <c r="X3" s="7" t="s">
        <v>12</v>
      </c>
      <c r="Y3" s="7"/>
    </row>
    <row r="4" spans="3:27" ht="33" customHeight="1" x14ac:dyDescent="0.2">
      <c r="C4" s="320" t="s">
        <v>123</v>
      </c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20"/>
      <c r="U4" s="320"/>
      <c r="V4" s="320"/>
      <c r="W4" s="320"/>
      <c r="X4" s="320"/>
      <c r="Y4" s="320"/>
      <c r="Z4" s="320"/>
    </row>
    <row r="5" spans="3:27" ht="14.25" customHeight="1" x14ac:dyDescent="0.2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X5" s="6" t="s">
        <v>13</v>
      </c>
    </row>
    <row r="6" spans="3:27" ht="7.5" customHeight="1" thickBot="1" x14ac:dyDescent="0.25"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03"/>
    </row>
    <row r="7" spans="3:27" ht="20.25" customHeight="1" thickBot="1" x14ac:dyDescent="0.25">
      <c r="C7" s="321" t="s">
        <v>0</v>
      </c>
      <c r="D7" s="331" t="s">
        <v>1</v>
      </c>
      <c r="E7" s="331" t="s">
        <v>2</v>
      </c>
      <c r="F7" s="326" t="s">
        <v>11</v>
      </c>
      <c r="G7" s="331" t="s">
        <v>3</v>
      </c>
      <c r="H7" s="361" t="s">
        <v>4</v>
      </c>
      <c r="I7" s="352" t="s">
        <v>10</v>
      </c>
      <c r="J7" s="349" t="s">
        <v>14</v>
      </c>
      <c r="K7" s="337" t="s">
        <v>124</v>
      </c>
      <c r="L7" s="338"/>
      <c r="M7" s="338"/>
      <c r="N7" s="338"/>
      <c r="O7" s="337" t="s">
        <v>125</v>
      </c>
      <c r="P7" s="338"/>
      <c r="Q7" s="338"/>
      <c r="R7" s="339"/>
      <c r="S7" s="349" t="s">
        <v>104</v>
      </c>
      <c r="T7" s="349" t="s">
        <v>126</v>
      </c>
      <c r="U7" s="306" t="s">
        <v>15</v>
      </c>
      <c r="V7" s="307"/>
      <c r="W7" s="307"/>
      <c r="X7" s="307"/>
      <c r="Y7" s="307"/>
      <c r="Z7" s="308"/>
      <c r="AA7" s="303"/>
    </row>
    <row r="8" spans="3:27" ht="13.5" customHeight="1" thickBot="1" x14ac:dyDescent="0.25">
      <c r="C8" s="322"/>
      <c r="D8" s="332"/>
      <c r="E8" s="332"/>
      <c r="F8" s="327"/>
      <c r="G8" s="332"/>
      <c r="H8" s="362"/>
      <c r="I8" s="353"/>
      <c r="J8" s="350"/>
      <c r="K8" s="340"/>
      <c r="L8" s="341"/>
      <c r="M8" s="341"/>
      <c r="N8" s="341"/>
      <c r="O8" s="340"/>
      <c r="P8" s="341"/>
      <c r="Q8" s="341"/>
      <c r="R8" s="342"/>
      <c r="S8" s="350"/>
      <c r="T8" s="350"/>
      <c r="U8" s="346" t="s">
        <v>9</v>
      </c>
      <c r="V8" s="324" t="s">
        <v>16</v>
      </c>
      <c r="W8" s="306" t="s">
        <v>17</v>
      </c>
      <c r="X8" s="307"/>
      <c r="Y8" s="307"/>
      <c r="Z8" s="308"/>
      <c r="AA8" s="303"/>
    </row>
    <row r="9" spans="3:27" ht="36.75" customHeight="1" x14ac:dyDescent="0.2">
      <c r="C9" s="322"/>
      <c r="D9" s="332"/>
      <c r="E9" s="332"/>
      <c r="F9" s="327"/>
      <c r="G9" s="332"/>
      <c r="H9" s="362"/>
      <c r="I9" s="353"/>
      <c r="J9" s="350"/>
      <c r="K9" s="364" t="s">
        <v>5</v>
      </c>
      <c r="L9" s="355" t="s">
        <v>6</v>
      </c>
      <c r="M9" s="356"/>
      <c r="N9" s="329" t="s">
        <v>7</v>
      </c>
      <c r="O9" s="364" t="s">
        <v>5</v>
      </c>
      <c r="P9" s="355" t="s">
        <v>6</v>
      </c>
      <c r="Q9" s="356"/>
      <c r="R9" s="359" t="s">
        <v>7</v>
      </c>
      <c r="S9" s="350"/>
      <c r="T9" s="350"/>
      <c r="U9" s="347"/>
      <c r="V9" s="365"/>
      <c r="W9" s="324" t="s">
        <v>105</v>
      </c>
      <c r="X9" s="324" t="s">
        <v>127</v>
      </c>
      <c r="Y9" s="324" t="s">
        <v>106</v>
      </c>
      <c r="Z9" s="324" t="s">
        <v>128</v>
      </c>
      <c r="AA9" s="303"/>
    </row>
    <row r="10" spans="3:27" ht="105" customHeight="1" thickBot="1" x14ac:dyDescent="0.25">
      <c r="C10" s="323"/>
      <c r="D10" s="333"/>
      <c r="E10" s="333"/>
      <c r="F10" s="328"/>
      <c r="G10" s="333"/>
      <c r="H10" s="363"/>
      <c r="I10" s="354"/>
      <c r="J10" s="351"/>
      <c r="K10" s="323"/>
      <c r="L10" s="19" t="s">
        <v>5</v>
      </c>
      <c r="M10" s="20" t="s">
        <v>8</v>
      </c>
      <c r="N10" s="330"/>
      <c r="O10" s="323"/>
      <c r="P10" s="19" t="s">
        <v>5</v>
      </c>
      <c r="Q10" s="20" t="s">
        <v>8</v>
      </c>
      <c r="R10" s="360"/>
      <c r="S10" s="351"/>
      <c r="T10" s="351"/>
      <c r="U10" s="348"/>
      <c r="V10" s="325"/>
      <c r="W10" s="325"/>
      <c r="X10" s="325"/>
      <c r="Y10" s="325"/>
      <c r="Z10" s="325"/>
      <c r="AA10" s="303"/>
    </row>
    <row r="11" spans="3:27" ht="16.5" customHeight="1" thickBot="1" x14ac:dyDescent="0.25">
      <c r="C11" s="317" t="s">
        <v>43</v>
      </c>
      <c r="D11" s="318"/>
      <c r="E11" s="318"/>
      <c r="F11" s="318"/>
      <c r="G11" s="318"/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18"/>
      <c r="W11" s="318"/>
      <c r="X11" s="318"/>
      <c r="Y11" s="318"/>
      <c r="Z11" s="319"/>
      <c r="AA11" s="303"/>
    </row>
    <row r="12" spans="3:27" s="5" customFormat="1" ht="15" customHeight="1" thickBot="1" x14ac:dyDescent="0.25">
      <c r="C12" s="21" t="s">
        <v>38</v>
      </c>
      <c r="D12" s="343" t="s">
        <v>44</v>
      </c>
      <c r="E12" s="344"/>
      <c r="F12" s="344"/>
      <c r="G12" s="344"/>
      <c r="H12" s="344"/>
      <c r="I12" s="344"/>
      <c r="J12" s="344"/>
      <c r="K12" s="344"/>
      <c r="L12" s="344"/>
      <c r="M12" s="344"/>
      <c r="N12" s="344"/>
      <c r="O12" s="344"/>
      <c r="P12" s="344"/>
      <c r="Q12" s="344"/>
      <c r="R12" s="344"/>
      <c r="S12" s="344"/>
      <c r="T12" s="344"/>
      <c r="U12" s="344"/>
      <c r="V12" s="344"/>
      <c r="W12" s="344"/>
      <c r="X12" s="344"/>
      <c r="Y12" s="344"/>
      <c r="Z12" s="345"/>
      <c r="AA12" s="303"/>
    </row>
    <row r="13" spans="3:27" s="5" customFormat="1" ht="15.75" customHeight="1" thickBot="1" x14ac:dyDescent="0.25">
      <c r="C13" s="125" t="s">
        <v>38</v>
      </c>
      <c r="D13" s="122" t="s">
        <v>38</v>
      </c>
      <c r="E13" s="139" t="s">
        <v>45</v>
      </c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1"/>
      <c r="AA13" s="303"/>
    </row>
    <row r="14" spans="3:27" s="5" customFormat="1" ht="12.75" x14ac:dyDescent="0.2">
      <c r="C14" s="176" t="s">
        <v>38</v>
      </c>
      <c r="D14" s="156" t="s">
        <v>38</v>
      </c>
      <c r="E14" s="266" t="s">
        <v>38</v>
      </c>
      <c r="F14" s="166" t="s">
        <v>110</v>
      </c>
      <c r="G14" s="169" t="s">
        <v>39</v>
      </c>
      <c r="H14" s="182" t="s">
        <v>40</v>
      </c>
      <c r="I14" s="172" t="s">
        <v>102</v>
      </c>
      <c r="J14" s="63" t="s">
        <v>21</v>
      </c>
      <c r="K14" s="136">
        <f>K15</f>
        <v>2359.3000000000002</v>
      </c>
      <c r="L14" s="39">
        <f t="shared" ref="L14:T14" si="0">L15</f>
        <v>997.6</v>
      </c>
      <c r="M14" s="39">
        <f t="shared" si="0"/>
        <v>0</v>
      </c>
      <c r="N14" s="130">
        <f t="shared" si="0"/>
        <v>1361.7</v>
      </c>
      <c r="O14" s="136">
        <f>O15</f>
        <v>5160.1000000000004</v>
      </c>
      <c r="P14" s="39">
        <f t="shared" si="0"/>
        <v>1513.7</v>
      </c>
      <c r="Q14" s="39">
        <f t="shared" si="0"/>
        <v>0</v>
      </c>
      <c r="R14" s="130">
        <f t="shared" si="0"/>
        <v>3646.4</v>
      </c>
      <c r="S14" s="136">
        <f t="shared" si="0"/>
        <v>2500</v>
      </c>
      <c r="T14" s="136">
        <f t="shared" si="0"/>
        <v>3000</v>
      </c>
      <c r="U14" s="312" t="s">
        <v>94</v>
      </c>
      <c r="V14" s="197" t="s">
        <v>93</v>
      </c>
      <c r="W14" s="197">
        <v>300</v>
      </c>
      <c r="X14" s="197">
        <v>300</v>
      </c>
      <c r="Y14" s="197">
        <v>300</v>
      </c>
      <c r="Z14" s="197">
        <v>300</v>
      </c>
      <c r="AA14" s="303"/>
    </row>
    <row r="15" spans="3:27" s="5" customFormat="1" ht="23.25" customHeight="1" x14ac:dyDescent="0.2">
      <c r="C15" s="177"/>
      <c r="D15" s="157"/>
      <c r="E15" s="267"/>
      <c r="F15" s="168"/>
      <c r="G15" s="170"/>
      <c r="H15" s="183"/>
      <c r="I15" s="173"/>
      <c r="J15" s="48" t="s">
        <v>42</v>
      </c>
      <c r="K15" s="91">
        <f t="shared" ref="K15" si="1">K17+K19+K21+K23+K25+K27</f>
        <v>2359.3000000000002</v>
      </c>
      <c r="L15" s="91">
        <f>L17+L19+L21+L23+L25+L27</f>
        <v>997.6</v>
      </c>
      <c r="M15" s="91">
        <f t="shared" ref="M15:N15" si="2">M17+M19+M21+M23+M25+M27</f>
        <v>0</v>
      </c>
      <c r="N15" s="91">
        <f t="shared" si="2"/>
        <v>1361.7</v>
      </c>
      <c r="O15" s="91">
        <f t="shared" ref="O15:T15" si="3">O17+O19+O21+O23+O25+O27</f>
        <v>5160.1000000000004</v>
      </c>
      <c r="P15" s="91">
        <f>P17+P19+P21+P23+P25+P27</f>
        <v>1513.7</v>
      </c>
      <c r="Q15" s="91">
        <f t="shared" si="3"/>
        <v>0</v>
      </c>
      <c r="R15" s="91">
        <f t="shared" si="3"/>
        <v>3646.4</v>
      </c>
      <c r="S15" s="46">
        <f t="shared" si="3"/>
        <v>2500</v>
      </c>
      <c r="T15" s="46">
        <f t="shared" si="3"/>
        <v>3000</v>
      </c>
      <c r="U15" s="313"/>
      <c r="V15" s="309"/>
      <c r="W15" s="309"/>
      <c r="X15" s="309"/>
      <c r="Y15" s="309"/>
      <c r="Z15" s="309"/>
      <c r="AA15" s="303"/>
    </row>
    <row r="16" spans="3:27" s="5" customFormat="1" ht="12.75" customHeight="1" x14ac:dyDescent="0.2">
      <c r="C16" s="177"/>
      <c r="D16" s="157"/>
      <c r="E16" s="267"/>
      <c r="F16" s="160" t="s">
        <v>46</v>
      </c>
      <c r="G16" s="170"/>
      <c r="H16" s="183"/>
      <c r="I16" s="173"/>
      <c r="J16" s="63" t="s">
        <v>21</v>
      </c>
      <c r="K16" s="42">
        <f t="shared" ref="K16:T16" si="4">K17</f>
        <v>2359.3000000000002</v>
      </c>
      <c r="L16" s="43">
        <f t="shared" si="4"/>
        <v>997.6</v>
      </c>
      <c r="M16" s="43">
        <f t="shared" si="4"/>
        <v>0</v>
      </c>
      <c r="N16" s="44">
        <f t="shared" si="4"/>
        <v>1361.7</v>
      </c>
      <c r="O16" s="42">
        <f t="shared" si="4"/>
        <v>5160.1000000000004</v>
      </c>
      <c r="P16" s="43">
        <f t="shared" si="4"/>
        <v>1513.7</v>
      </c>
      <c r="Q16" s="43">
        <f t="shared" si="4"/>
        <v>0</v>
      </c>
      <c r="R16" s="44">
        <f t="shared" si="4"/>
        <v>3646.4</v>
      </c>
      <c r="S16" s="45">
        <f t="shared" si="4"/>
        <v>2500</v>
      </c>
      <c r="T16" s="45">
        <f t="shared" si="4"/>
        <v>3000</v>
      </c>
      <c r="U16" s="311"/>
      <c r="V16" s="146"/>
      <c r="W16" s="146"/>
      <c r="X16" s="146"/>
      <c r="Y16" s="146"/>
      <c r="Z16" s="146"/>
      <c r="AA16" s="303"/>
    </row>
    <row r="17" spans="3:27" s="5" customFormat="1" ht="23.25" customHeight="1" x14ac:dyDescent="0.2">
      <c r="C17" s="177"/>
      <c r="D17" s="157"/>
      <c r="E17" s="267"/>
      <c r="F17" s="161"/>
      <c r="G17" s="170"/>
      <c r="H17" s="183"/>
      <c r="I17" s="173"/>
      <c r="J17" s="28" t="s">
        <v>42</v>
      </c>
      <c r="K17" s="147">
        <v>2359.3000000000002</v>
      </c>
      <c r="L17" s="150">
        <v>997.6</v>
      </c>
      <c r="M17" s="150">
        <v>0</v>
      </c>
      <c r="N17" s="153">
        <v>1361.7</v>
      </c>
      <c r="O17" s="147">
        <v>5160.1000000000004</v>
      </c>
      <c r="P17" s="150">
        <v>1513.7</v>
      </c>
      <c r="Q17" s="150">
        <v>0</v>
      </c>
      <c r="R17" s="153">
        <v>3646.4</v>
      </c>
      <c r="S17" s="295">
        <v>2500</v>
      </c>
      <c r="T17" s="295">
        <v>3000</v>
      </c>
      <c r="U17" s="310" t="s">
        <v>55</v>
      </c>
      <c r="V17" s="145" t="s">
        <v>41</v>
      </c>
      <c r="W17" s="145">
        <v>30</v>
      </c>
      <c r="X17" s="145">
        <v>30</v>
      </c>
      <c r="Y17" s="145">
        <v>30</v>
      </c>
      <c r="Z17" s="145">
        <v>31</v>
      </c>
      <c r="AA17" s="303"/>
    </row>
    <row r="18" spans="3:27" s="5" customFormat="1" ht="12.75" customHeight="1" x14ac:dyDescent="0.2">
      <c r="C18" s="177"/>
      <c r="D18" s="157"/>
      <c r="E18" s="267"/>
      <c r="F18" s="160" t="s">
        <v>47</v>
      </c>
      <c r="G18" s="170"/>
      <c r="H18" s="183"/>
      <c r="I18" s="173"/>
      <c r="J18" s="63" t="s">
        <v>21</v>
      </c>
      <c r="K18" s="148"/>
      <c r="L18" s="151"/>
      <c r="M18" s="151"/>
      <c r="N18" s="154"/>
      <c r="O18" s="148"/>
      <c r="P18" s="151"/>
      <c r="Q18" s="151"/>
      <c r="R18" s="154"/>
      <c r="S18" s="296"/>
      <c r="T18" s="296"/>
      <c r="U18" s="311"/>
      <c r="V18" s="146"/>
      <c r="W18" s="146"/>
      <c r="X18" s="146"/>
      <c r="Y18" s="146"/>
      <c r="Z18" s="146"/>
      <c r="AA18" s="303"/>
    </row>
    <row r="19" spans="3:27" s="5" customFormat="1" ht="23.25" customHeight="1" x14ac:dyDescent="0.2">
      <c r="C19" s="177"/>
      <c r="D19" s="157"/>
      <c r="E19" s="267"/>
      <c r="F19" s="161"/>
      <c r="G19" s="170"/>
      <c r="H19" s="183"/>
      <c r="I19" s="173"/>
      <c r="J19" s="28" t="s">
        <v>42</v>
      </c>
      <c r="K19" s="148"/>
      <c r="L19" s="151"/>
      <c r="M19" s="151"/>
      <c r="N19" s="154"/>
      <c r="O19" s="148"/>
      <c r="P19" s="151"/>
      <c r="Q19" s="151"/>
      <c r="R19" s="154"/>
      <c r="S19" s="296"/>
      <c r="T19" s="296"/>
      <c r="U19" s="310" t="s">
        <v>56</v>
      </c>
      <c r="V19" s="145" t="s">
        <v>41</v>
      </c>
      <c r="W19" s="145">
        <v>180</v>
      </c>
      <c r="X19" s="145">
        <v>180</v>
      </c>
      <c r="Y19" s="145">
        <v>150</v>
      </c>
      <c r="Z19" s="145">
        <v>152</v>
      </c>
      <c r="AA19" s="303"/>
    </row>
    <row r="20" spans="3:27" s="5" customFormat="1" ht="12.75" customHeight="1" x14ac:dyDescent="0.2">
      <c r="C20" s="177"/>
      <c r="D20" s="157"/>
      <c r="E20" s="267"/>
      <c r="F20" s="160" t="s">
        <v>48</v>
      </c>
      <c r="G20" s="170"/>
      <c r="H20" s="183"/>
      <c r="I20" s="173"/>
      <c r="J20" s="63" t="s">
        <v>21</v>
      </c>
      <c r="K20" s="148"/>
      <c r="L20" s="151"/>
      <c r="M20" s="151"/>
      <c r="N20" s="154"/>
      <c r="O20" s="148"/>
      <c r="P20" s="151"/>
      <c r="Q20" s="151"/>
      <c r="R20" s="154"/>
      <c r="S20" s="296"/>
      <c r="T20" s="296"/>
      <c r="U20" s="311"/>
      <c r="V20" s="146"/>
      <c r="W20" s="146"/>
      <c r="X20" s="146"/>
      <c r="Y20" s="146"/>
      <c r="Z20" s="146"/>
      <c r="AA20" s="303"/>
    </row>
    <row r="21" spans="3:27" s="5" customFormat="1" ht="23.25" customHeight="1" x14ac:dyDescent="0.2">
      <c r="C21" s="177"/>
      <c r="D21" s="157"/>
      <c r="E21" s="267"/>
      <c r="F21" s="161"/>
      <c r="G21" s="170"/>
      <c r="H21" s="183"/>
      <c r="I21" s="173"/>
      <c r="J21" s="28" t="s">
        <v>42</v>
      </c>
      <c r="K21" s="148"/>
      <c r="L21" s="151"/>
      <c r="M21" s="151"/>
      <c r="N21" s="154"/>
      <c r="O21" s="148"/>
      <c r="P21" s="151"/>
      <c r="Q21" s="151"/>
      <c r="R21" s="154"/>
      <c r="S21" s="296"/>
      <c r="T21" s="296"/>
      <c r="U21" s="310" t="s">
        <v>57</v>
      </c>
      <c r="V21" s="145" t="s">
        <v>41</v>
      </c>
      <c r="W21" s="145">
        <v>176</v>
      </c>
      <c r="X21" s="145">
        <v>176</v>
      </c>
      <c r="Y21" s="145">
        <v>176</v>
      </c>
      <c r="Z21" s="145">
        <v>176</v>
      </c>
      <c r="AA21" s="303"/>
    </row>
    <row r="22" spans="3:27" s="5" customFormat="1" ht="12.75" customHeight="1" x14ac:dyDescent="0.2">
      <c r="C22" s="177"/>
      <c r="D22" s="157"/>
      <c r="E22" s="267"/>
      <c r="F22" s="160" t="s">
        <v>49</v>
      </c>
      <c r="G22" s="170"/>
      <c r="H22" s="183"/>
      <c r="I22" s="173"/>
      <c r="J22" s="63" t="s">
        <v>21</v>
      </c>
      <c r="K22" s="148"/>
      <c r="L22" s="151"/>
      <c r="M22" s="151"/>
      <c r="N22" s="154"/>
      <c r="O22" s="148"/>
      <c r="P22" s="151"/>
      <c r="Q22" s="151"/>
      <c r="R22" s="154"/>
      <c r="S22" s="296"/>
      <c r="T22" s="296"/>
      <c r="U22" s="311"/>
      <c r="V22" s="146"/>
      <c r="W22" s="146"/>
      <c r="X22" s="146"/>
      <c r="Y22" s="146"/>
      <c r="Z22" s="146"/>
      <c r="AA22" s="303"/>
    </row>
    <row r="23" spans="3:27" s="5" customFormat="1" ht="23.25" customHeight="1" x14ac:dyDescent="0.2">
      <c r="C23" s="177"/>
      <c r="D23" s="157"/>
      <c r="E23" s="267"/>
      <c r="F23" s="161"/>
      <c r="G23" s="170"/>
      <c r="H23" s="183"/>
      <c r="I23" s="173"/>
      <c r="J23" s="28" t="s">
        <v>42</v>
      </c>
      <c r="K23" s="148"/>
      <c r="L23" s="151"/>
      <c r="M23" s="151"/>
      <c r="N23" s="154"/>
      <c r="O23" s="148"/>
      <c r="P23" s="151"/>
      <c r="Q23" s="151"/>
      <c r="R23" s="154"/>
      <c r="S23" s="296"/>
      <c r="T23" s="296"/>
      <c r="U23" s="310" t="s">
        <v>58</v>
      </c>
      <c r="V23" s="334" t="s">
        <v>59</v>
      </c>
      <c r="W23" s="334" t="s">
        <v>59</v>
      </c>
      <c r="X23" s="334" t="s">
        <v>59</v>
      </c>
      <c r="Y23" s="334" t="s">
        <v>59</v>
      </c>
      <c r="Z23" s="334" t="s">
        <v>59</v>
      </c>
      <c r="AA23" s="303"/>
    </row>
    <row r="24" spans="3:27" s="5" customFormat="1" ht="12.75" customHeight="1" x14ac:dyDescent="0.2">
      <c r="C24" s="177"/>
      <c r="D24" s="157"/>
      <c r="E24" s="267"/>
      <c r="F24" s="160" t="s">
        <v>50</v>
      </c>
      <c r="G24" s="170"/>
      <c r="H24" s="183"/>
      <c r="I24" s="173"/>
      <c r="J24" s="63" t="s">
        <v>21</v>
      </c>
      <c r="K24" s="148"/>
      <c r="L24" s="151"/>
      <c r="M24" s="151"/>
      <c r="N24" s="154"/>
      <c r="O24" s="148"/>
      <c r="P24" s="151"/>
      <c r="Q24" s="151"/>
      <c r="R24" s="154"/>
      <c r="S24" s="296"/>
      <c r="T24" s="296"/>
      <c r="U24" s="311"/>
      <c r="V24" s="335"/>
      <c r="W24" s="335"/>
      <c r="X24" s="335"/>
      <c r="Y24" s="335"/>
      <c r="Z24" s="335"/>
      <c r="AA24" s="303"/>
    </row>
    <row r="25" spans="3:27" s="5" customFormat="1" ht="23.25" customHeight="1" x14ac:dyDescent="0.2">
      <c r="C25" s="177"/>
      <c r="D25" s="157"/>
      <c r="E25" s="267"/>
      <c r="F25" s="161"/>
      <c r="G25" s="170"/>
      <c r="H25" s="183"/>
      <c r="I25" s="173"/>
      <c r="J25" s="28" t="s">
        <v>42</v>
      </c>
      <c r="K25" s="148"/>
      <c r="L25" s="151"/>
      <c r="M25" s="151"/>
      <c r="N25" s="154"/>
      <c r="O25" s="148"/>
      <c r="P25" s="151"/>
      <c r="Q25" s="151"/>
      <c r="R25" s="154"/>
      <c r="S25" s="296"/>
      <c r="T25" s="296"/>
      <c r="U25" s="310" t="s">
        <v>84</v>
      </c>
      <c r="V25" s="145" t="s">
        <v>41</v>
      </c>
      <c r="W25" s="145">
        <v>40</v>
      </c>
      <c r="X25" s="145">
        <v>40</v>
      </c>
      <c r="Y25" s="145">
        <v>38</v>
      </c>
      <c r="Z25" s="145">
        <v>38</v>
      </c>
      <c r="AA25" s="303"/>
    </row>
    <row r="26" spans="3:27" s="5" customFormat="1" ht="12.75" customHeight="1" x14ac:dyDescent="0.2">
      <c r="C26" s="177"/>
      <c r="D26" s="157"/>
      <c r="E26" s="267"/>
      <c r="F26" s="160" t="s">
        <v>83</v>
      </c>
      <c r="G26" s="170"/>
      <c r="H26" s="183"/>
      <c r="I26" s="173"/>
      <c r="J26" s="63" t="s">
        <v>21</v>
      </c>
      <c r="K26" s="148"/>
      <c r="L26" s="151"/>
      <c r="M26" s="151"/>
      <c r="N26" s="154"/>
      <c r="O26" s="148"/>
      <c r="P26" s="151"/>
      <c r="Q26" s="151"/>
      <c r="R26" s="154"/>
      <c r="S26" s="296"/>
      <c r="T26" s="296"/>
      <c r="U26" s="311"/>
      <c r="V26" s="146"/>
      <c r="W26" s="146"/>
      <c r="X26" s="146"/>
      <c r="Y26" s="146"/>
      <c r="Z26" s="146"/>
      <c r="AA26" s="303"/>
    </row>
    <row r="27" spans="3:27" s="5" customFormat="1" ht="23.25" customHeight="1" x14ac:dyDescent="0.2">
      <c r="C27" s="300"/>
      <c r="D27" s="299"/>
      <c r="E27" s="298"/>
      <c r="F27" s="161"/>
      <c r="G27" s="171"/>
      <c r="H27" s="165"/>
      <c r="I27" s="163"/>
      <c r="J27" s="28" t="s">
        <v>42</v>
      </c>
      <c r="K27" s="149"/>
      <c r="L27" s="152"/>
      <c r="M27" s="152"/>
      <c r="N27" s="155"/>
      <c r="O27" s="149"/>
      <c r="P27" s="152"/>
      <c r="Q27" s="152"/>
      <c r="R27" s="155"/>
      <c r="S27" s="297"/>
      <c r="T27" s="297"/>
      <c r="U27" s="334" t="s">
        <v>109</v>
      </c>
      <c r="V27" s="145" t="s">
        <v>41</v>
      </c>
      <c r="W27" s="145">
        <v>1</v>
      </c>
      <c r="X27" s="145">
        <v>1</v>
      </c>
      <c r="Y27" s="145">
        <v>1</v>
      </c>
      <c r="Z27" s="145">
        <v>1</v>
      </c>
      <c r="AA27" s="303"/>
    </row>
    <row r="28" spans="3:27" s="5" customFormat="1" ht="12.75" customHeight="1" x14ac:dyDescent="0.2">
      <c r="C28" s="262" t="s">
        <v>38</v>
      </c>
      <c r="D28" s="263" t="s">
        <v>38</v>
      </c>
      <c r="E28" s="264" t="s">
        <v>51</v>
      </c>
      <c r="F28" s="160" t="s">
        <v>121</v>
      </c>
      <c r="G28" s="187" t="s">
        <v>39</v>
      </c>
      <c r="H28" s="164" t="s">
        <v>40</v>
      </c>
      <c r="I28" s="162" t="s">
        <v>102</v>
      </c>
      <c r="J28" s="63" t="s">
        <v>21</v>
      </c>
      <c r="K28" s="136">
        <f t="shared" ref="K28:T32" si="5">K29</f>
        <v>70</v>
      </c>
      <c r="L28" s="43">
        <f t="shared" si="5"/>
        <v>70</v>
      </c>
      <c r="M28" s="43">
        <f t="shared" si="5"/>
        <v>0</v>
      </c>
      <c r="N28" s="135">
        <f t="shared" si="5"/>
        <v>0</v>
      </c>
      <c r="O28" s="136">
        <f t="shared" si="5"/>
        <v>70</v>
      </c>
      <c r="P28" s="43">
        <f t="shared" si="5"/>
        <v>70</v>
      </c>
      <c r="Q28" s="43">
        <f t="shared" si="5"/>
        <v>0</v>
      </c>
      <c r="R28" s="135">
        <f t="shared" si="5"/>
        <v>0</v>
      </c>
      <c r="S28" s="128">
        <f t="shared" si="5"/>
        <v>40</v>
      </c>
      <c r="T28" s="128">
        <f t="shared" si="5"/>
        <v>40</v>
      </c>
      <c r="U28" s="357"/>
      <c r="V28" s="309"/>
      <c r="W28" s="309"/>
      <c r="X28" s="309"/>
      <c r="Y28" s="309"/>
      <c r="Z28" s="309"/>
      <c r="AA28" s="303"/>
    </row>
    <row r="29" spans="3:27" s="5" customFormat="1" ht="35.25" customHeight="1" thickBot="1" x14ac:dyDescent="0.25">
      <c r="C29" s="178"/>
      <c r="D29" s="210"/>
      <c r="E29" s="265"/>
      <c r="F29" s="179"/>
      <c r="G29" s="188"/>
      <c r="H29" s="186"/>
      <c r="I29" s="190"/>
      <c r="J29" s="28" t="s">
        <v>42</v>
      </c>
      <c r="K29" s="89">
        <v>70</v>
      </c>
      <c r="L29" s="90">
        <v>70</v>
      </c>
      <c r="M29" s="90">
        <v>0</v>
      </c>
      <c r="N29" s="92">
        <v>0</v>
      </c>
      <c r="O29" s="89">
        <v>70</v>
      </c>
      <c r="P29" s="90">
        <v>70</v>
      </c>
      <c r="Q29" s="90">
        <v>0</v>
      </c>
      <c r="R29" s="92">
        <v>0</v>
      </c>
      <c r="S29" s="12">
        <v>40</v>
      </c>
      <c r="T29" s="12">
        <v>40</v>
      </c>
      <c r="U29" s="357"/>
      <c r="V29" s="309"/>
      <c r="W29" s="309"/>
      <c r="X29" s="309"/>
      <c r="Y29" s="309"/>
      <c r="Z29" s="309"/>
      <c r="AA29" s="303"/>
    </row>
    <row r="30" spans="3:27" s="5" customFormat="1" ht="12.75" customHeight="1" x14ac:dyDescent="0.2">
      <c r="C30" s="262" t="s">
        <v>38</v>
      </c>
      <c r="D30" s="263" t="s">
        <v>38</v>
      </c>
      <c r="E30" s="264" t="s">
        <v>53</v>
      </c>
      <c r="F30" s="160" t="s">
        <v>111</v>
      </c>
      <c r="G30" s="187" t="s">
        <v>39</v>
      </c>
      <c r="H30" s="164" t="s">
        <v>40</v>
      </c>
      <c r="I30" s="162" t="s">
        <v>102</v>
      </c>
      <c r="J30" s="63" t="s">
        <v>21</v>
      </c>
      <c r="K30" s="136">
        <f t="shared" si="5"/>
        <v>15</v>
      </c>
      <c r="L30" s="43">
        <f t="shared" si="5"/>
        <v>0</v>
      </c>
      <c r="M30" s="43">
        <f t="shared" si="5"/>
        <v>0</v>
      </c>
      <c r="N30" s="135">
        <f t="shared" si="5"/>
        <v>15</v>
      </c>
      <c r="O30" s="136">
        <f t="shared" si="5"/>
        <v>15</v>
      </c>
      <c r="P30" s="43">
        <f t="shared" si="5"/>
        <v>0</v>
      </c>
      <c r="Q30" s="43">
        <f t="shared" si="5"/>
        <v>0</v>
      </c>
      <c r="R30" s="135">
        <f t="shared" si="5"/>
        <v>15</v>
      </c>
      <c r="S30" s="128">
        <f t="shared" si="5"/>
        <v>15</v>
      </c>
      <c r="T30" s="128">
        <f t="shared" si="5"/>
        <v>15</v>
      </c>
      <c r="U30" s="357"/>
      <c r="V30" s="309"/>
      <c r="W30" s="309"/>
      <c r="X30" s="309"/>
      <c r="Y30" s="309"/>
      <c r="Z30" s="309"/>
      <c r="AA30" s="303"/>
    </row>
    <row r="31" spans="3:27" s="5" customFormat="1" ht="35.25" customHeight="1" thickBot="1" x14ac:dyDescent="0.25">
      <c r="C31" s="178"/>
      <c r="D31" s="210"/>
      <c r="E31" s="265"/>
      <c r="F31" s="179"/>
      <c r="G31" s="188"/>
      <c r="H31" s="186"/>
      <c r="I31" s="190"/>
      <c r="J31" s="28" t="s">
        <v>42</v>
      </c>
      <c r="K31" s="89">
        <v>15</v>
      </c>
      <c r="L31" s="90">
        <v>0</v>
      </c>
      <c r="M31" s="90">
        <v>0</v>
      </c>
      <c r="N31" s="92">
        <v>15</v>
      </c>
      <c r="O31" s="89">
        <v>15</v>
      </c>
      <c r="P31" s="90">
        <v>0</v>
      </c>
      <c r="Q31" s="90">
        <v>0</v>
      </c>
      <c r="R31" s="92">
        <v>15</v>
      </c>
      <c r="S31" s="12">
        <v>15</v>
      </c>
      <c r="T31" s="12">
        <v>15</v>
      </c>
      <c r="U31" s="358"/>
      <c r="V31" s="198"/>
      <c r="W31" s="198"/>
      <c r="X31" s="198"/>
      <c r="Y31" s="198"/>
      <c r="Z31" s="198"/>
      <c r="AA31" s="303"/>
    </row>
    <row r="32" spans="3:27" s="5" customFormat="1" ht="12.75" customHeight="1" thickBot="1" x14ac:dyDescent="0.25">
      <c r="C32" s="262" t="s">
        <v>38</v>
      </c>
      <c r="D32" s="263" t="s">
        <v>38</v>
      </c>
      <c r="E32" s="264" t="s">
        <v>52</v>
      </c>
      <c r="F32" s="160" t="s">
        <v>138</v>
      </c>
      <c r="G32" s="187" t="s">
        <v>39</v>
      </c>
      <c r="H32" s="164" t="s">
        <v>40</v>
      </c>
      <c r="I32" s="162" t="s">
        <v>102</v>
      </c>
      <c r="J32" s="63" t="s">
        <v>21</v>
      </c>
      <c r="K32" s="136">
        <f t="shared" si="5"/>
        <v>0</v>
      </c>
      <c r="L32" s="43">
        <f t="shared" si="5"/>
        <v>0</v>
      </c>
      <c r="M32" s="43">
        <f t="shared" si="5"/>
        <v>0</v>
      </c>
      <c r="N32" s="135">
        <f t="shared" si="5"/>
        <v>0</v>
      </c>
      <c r="O32" s="136">
        <f t="shared" si="5"/>
        <v>30</v>
      </c>
      <c r="P32" s="43">
        <f t="shared" si="5"/>
        <v>30</v>
      </c>
      <c r="Q32" s="43">
        <f t="shared" si="5"/>
        <v>0</v>
      </c>
      <c r="R32" s="135">
        <f t="shared" si="5"/>
        <v>0</v>
      </c>
      <c r="S32" s="128">
        <f t="shared" si="5"/>
        <v>30</v>
      </c>
      <c r="T32" s="128">
        <f t="shared" si="5"/>
        <v>30</v>
      </c>
      <c r="U32" s="109"/>
      <c r="V32" s="110"/>
      <c r="W32" s="110"/>
      <c r="X32" s="110"/>
      <c r="Y32" s="110"/>
      <c r="Z32" s="110"/>
      <c r="AA32" s="303"/>
    </row>
    <row r="33" spans="3:27" s="5" customFormat="1" ht="35.25" customHeight="1" thickBot="1" x14ac:dyDescent="0.25">
      <c r="C33" s="178"/>
      <c r="D33" s="210"/>
      <c r="E33" s="265"/>
      <c r="F33" s="179"/>
      <c r="G33" s="188"/>
      <c r="H33" s="186"/>
      <c r="I33" s="190"/>
      <c r="J33" s="28" t="s">
        <v>42</v>
      </c>
      <c r="K33" s="89"/>
      <c r="L33" s="90"/>
      <c r="M33" s="90"/>
      <c r="N33" s="92"/>
      <c r="O33" s="89">
        <v>30</v>
      </c>
      <c r="P33" s="90">
        <v>30</v>
      </c>
      <c r="Q33" s="90">
        <v>0</v>
      </c>
      <c r="R33" s="92">
        <v>0</v>
      </c>
      <c r="S33" s="12">
        <v>30</v>
      </c>
      <c r="T33" s="12">
        <v>30</v>
      </c>
      <c r="U33" s="134"/>
      <c r="V33" s="126"/>
      <c r="W33" s="126"/>
      <c r="X33" s="126"/>
      <c r="Y33" s="126"/>
      <c r="Z33" s="126"/>
      <c r="AA33" s="303"/>
    </row>
    <row r="34" spans="3:27" s="5" customFormat="1" ht="14.25" customHeight="1" thickBot="1" x14ac:dyDescent="0.25">
      <c r="C34" s="125" t="s">
        <v>38</v>
      </c>
      <c r="D34" s="24" t="s">
        <v>38</v>
      </c>
      <c r="E34" s="194" t="s">
        <v>18</v>
      </c>
      <c r="F34" s="195"/>
      <c r="G34" s="195"/>
      <c r="H34" s="195"/>
      <c r="I34" s="196"/>
      <c r="J34" s="24"/>
      <c r="K34" s="111">
        <f t="shared" ref="K34:T34" si="6">K14+K30+K28+K32</f>
        <v>2444.3000000000002</v>
      </c>
      <c r="L34" s="26">
        <f t="shared" si="6"/>
        <v>1067.5999999999999</v>
      </c>
      <c r="M34" s="26">
        <f t="shared" si="6"/>
        <v>0</v>
      </c>
      <c r="N34" s="47">
        <f t="shared" si="6"/>
        <v>1376.7</v>
      </c>
      <c r="O34" s="111">
        <f t="shared" si="6"/>
        <v>5275.1</v>
      </c>
      <c r="P34" s="26">
        <f t="shared" si="6"/>
        <v>1613.7</v>
      </c>
      <c r="Q34" s="26">
        <f t="shared" si="6"/>
        <v>0</v>
      </c>
      <c r="R34" s="47">
        <f t="shared" si="6"/>
        <v>3661.4</v>
      </c>
      <c r="S34" s="25">
        <f t="shared" si="6"/>
        <v>2585</v>
      </c>
      <c r="T34" s="25">
        <f t="shared" si="6"/>
        <v>3085</v>
      </c>
      <c r="U34" s="142"/>
      <c r="V34" s="143"/>
      <c r="W34" s="143"/>
      <c r="X34" s="143"/>
      <c r="Y34" s="143"/>
      <c r="Z34" s="144"/>
      <c r="AA34" s="303"/>
    </row>
    <row r="35" spans="3:27" s="5" customFormat="1" ht="15.75" customHeight="1" thickBot="1" x14ac:dyDescent="0.25">
      <c r="C35" s="125" t="s">
        <v>38</v>
      </c>
      <c r="D35" s="122" t="s">
        <v>51</v>
      </c>
      <c r="E35" s="139" t="s">
        <v>97</v>
      </c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303"/>
    </row>
    <row r="36" spans="3:27" s="5" customFormat="1" ht="24" customHeight="1" x14ac:dyDescent="0.2">
      <c r="C36" s="176" t="s">
        <v>38</v>
      </c>
      <c r="D36" s="156" t="s">
        <v>51</v>
      </c>
      <c r="E36" s="266" t="s">
        <v>38</v>
      </c>
      <c r="F36" s="189" t="s">
        <v>112</v>
      </c>
      <c r="G36" s="292" t="s">
        <v>52</v>
      </c>
      <c r="H36" s="182" t="s">
        <v>40</v>
      </c>
      <c r="I36" s="283" t="s">
        <v>102</v>
      </c>
      <c r="J36" s="63" t="s">
        <v>21</v>
      </c>
      <c r="K36" s="136">
        <f t="shared" ref="K36:N36" si="7">K37</f>
        <v>200</v>
      </c>
      <c r="L36" s="39">
        <f t="shared" si="7"/>
        <v>200</v>
      </c>
      <c r="M36" s="39">
        <f t="shared" si="7"/>
        <v>0</v>
      </c>
      <c r="N36" s="130">
        <f t="shared" si="7"/>
        <v>0</v>
      </c>
      <c r="O36" s="136">
        <f t="shared" ref="O36:T36" si="8">O37</f>
        <v>250</v>
      </c>
      <c r="P36" s="39">
        <f t="shared" si="8"/>
        <v>250</v>
      </c>
      <c r="Q36" s="39">
        <f t="shared" si="8"/>
        <v>0</v>
      </c>
      <c r="R36" s="130">
        <f t="shared" si="8"/>
        <v>0</v>
      </c>
      <c r="S36" s="136">
        <f t="shared" si="8"/>
        <v>200</v>
      </c>
      <c r="T36" s="136">
        <f t="shared" si="8"/>
        <v>200</v>
      </c>
      <c r="U36" s="49" t="s">
        <v>61</v>
      </c>
      <c r="V36" s="114" t="s">
        <v>41</v>
      </c>
      <c r="W36" s="114">
        <v>163</v>
      </c>
      <c r="X36" s="114">
        <v>163</v>
      </c>
      <c r="Y36" s="114">
        <v>163</v>
      </c>
      <c r="Z36" s="133">
        <v>163</v>
      </c>
      <c r="AA36" s="303"/>
    </row>
    <row r="37" spans="3:27" s="5" customFormat="1" ht="36" customHeight="1" x14ac:dyDescent="0.2">
      <c r="C37" s="177"/>
      <c r="D37" s="157"/>
      <c r="E37" s="267"/>
      <c r="F37" s="268"/>
      <c r="G37" s="293"/>
      <c r="H37" s="183"/>
      <c r="I37" s="284"/>
      <c r="J37" s="60" t="s">
        <v>42</v>
      </c>
      <c r="K37" s="115">
        <v>200</v>
      </c>
      <c r="L37" s="118">
        <v>200</v>
      </c>
      <c r="M37" s="118">
        <v>0</v>
      </c>
      <c r="N37" s="93">
        <v>0</v>
      </c>
      <c r="O37" s="115">
        <v>250</v>
      </c>
      <c r="P37" s="118">
        <v>250</v>
      </c>
      <c r="Q37" s="118">
        <v>0</v>
      </c>
      <c r="R37" s="93">
        <v>0</v>
      </c>
      <c r="S37" s="73">
        <v>200</v>
      </c>
      <c r="T37" s="73">
        <v>200</v>
      </c>
      <c r="U37" s="74" t="s">
        <v>60</v>
      </c>
      <c r="V37" s="22" t="s">
        <v>41</v>
      </c>
      <c r="W37" s="22">
        <v>4</v>
      </c>
      <c r="X37" s="22">
        <v>4</v>
      </c>
      <c r="Y37" s="22">
        <v>4</v>
      </c>
      <c r="Z37" s="22">
        <v>4</v>
      </c>
      <c r="AA37" s="303"/>
    </row>
    <row r="38" spans="3:27" s="5" customFormat="1" ht="12.75" x14ac:dyDescent="0.2">
      <c r="C38" s="177"/>
      <c r="D38" s="157"/>
      <c r="E38" s="264" t="s">
        <v>51</v>
      </c>
      <c r="F38" s="160" t="s">
        <v>113</v>
      </c>
      <c r="G38" s="293"/>
      <c r="H38" s="183"/>
      <c r="I38" s="284"/>
      <c r="J38" s="64" t="s">
        <v>21</v>
      </c>
      <c r="K38" s="42">
        <f t="shared" ref="K38:N38" si="9">K39+K41</f>
        <v>60</v>
      </c>
      <c r="L38" s="43">
        <f t="shared" si="9"/>
        <v>60</v>
      </c>
      <c r="M38" s="43">
        <f t="shared" si="9"/>
        <v>0</v>
      </c>
      <c r="N38" s="44">
        <f t="shared" si="9"/>
        <v>0</v>
      </c>
      <c r="O38" s="42">
        <f t="shared" ref="O38:T38" si="10">O39+O41</f>
        <v>60</v>
      </c>
      <c r="P38" s="43">
        <f t="shared" si="10"/>
        <v>60</v>
      </c>
      <c r="Q38" s="43">
        <f t="shared" si="10"/>
        <v>0</v>
      </c>
      <c r="R38" s="44">
        <f t="shared" si="10"/>
        <v>0</v>
      </c>
      <c r="S38" s="45">
        <f t="shared" si="10"/>
        <v>56</v>
      </c>
      <c r="T38" s="75">
        <f t="shared" si="10"/>
        <v>56</v>
      </c>
      <c r="U38" s="310" t="s">
        <v>96</v>
      </c>
      <c r="V38" s="145" t="s">
        <v>95</v>
      </c>
      <c r="W38" s="145">
        <v>100</v>
      </c>
      <c r="X38" s="145">
        <v>100</v>
      </c>
      <c r="Y38" s="145">
        <v>100</v>
      </c>
      <c r="Z38" s="145">
        <v>100</v>
      </c>
      <c r="AA38" s="303"/>
    </row>
    <row r="39" spans="3:27" s="5" customFormat="1" ht="51" customHeight="1" thickBot="1" x14ac:dyDescent="0.25">
      <c r="C39" s="178"/>
      <c r="D39" s="210"/>
      <c r="E39" s="265"/>
      <c r="F39" s="179"/>
      <c r="G39" s="294"/>
      <c r="H39" s="186"/>
      <c r="I39" s="285"/>
      <c r="J39" s="58" t="s">
        <v>42</v>
      </c>
      <c r="K39" s="116">
        <v>60</v>
      </c>
      <c r="L39" s="119">
        <v>60</v>
      </c>
      <c r="M39" s="119">
        <v>0</v>
      </c>
      <c r="N39" s="102">
        <v>0</v>
      </c>
      <c r="O39" s="116">
        <v>60</v>
      </c>
      <c r="P39" s="119">
        <v>60</v>
      </c>
      <c r="Q39" s="119">
        <v>0</v>
      </c>
      <c r="R39" s="102">
        <v>0</v>
      </c>
      <c r="S39" s="76">
        <v>56</v>
      </c>
      <c r="T39" s="76">
        <v>56</v>
      </c>
      <c r="U39" s="313"/>
      <c r="V39" s="309"/>
      <c r="W39" s="309"/>
      <c r="X39" s="309"/>
      <c r="Y39" s="309"/>
      <c r="Z39" s="309"/>
      <c r="AA39" s="303"/>
    </row>
    <row r="40" spans="3:27" s="5" customFormat="1" ht="14.25" customHeight="1" thickBot="1" x14ac:dyDescent="0.25">
      <c r="C40" s="125" t="s">
        <v>38</v>
      </c>
      <c r="D40" s="24" t="s">
        <v>51</v>
      </c>
      <c r="E40" s="194" t="s">
        <v>18</v>
      </c>
      <c r="F40" s="195"/>
      <c r="G40" s="195"/>
      <c r="H40" s="195"/>
      <c r="I40" s="196"/>
      <c r="J40" s="24"/>
      <c r="K40" s="61">
        <f t="shared" ref="K40:N40" si="11">K36+K38</f>
        <v>260</v>
      </c>
      <c r="L40" s="26">
        <f t="shared" si="11"/>
        <v>260</v>
      </c>
      <c r="M40" s="26">
        <f t="shared" si="11"/>
        <v>0</v>
      </c>
      <c r="N40" s="59">
        <f t="shared" si="11"/>
        <v>0</v>
      </c>
      <c r="O40" s="61">
        <f t="shared" ref="O40:T40" si="12">O36+O38</f>
        <v>310</v>
      </c>
      <c r="P40" s="26">
        <f t="shared" si="12"/>
        <v>310</v>
      </c>
      <c r="Q40" s="26">
        <f t="shared" si="12"/>
        <v>0</v>
      </c>
      <c r="R40" s="59">
        <f t="shared" si="12"/>
        <v>0</v>
      </c>
      <c r="S40" s="27">
        <f t="shared" si="12"/>
        <v>256</v>
      </c>
      <c r="T40" s="27">
        <f t="shared" si="12"/>
        <v>256</v>
      </c>
      <c r="U40" s="142"/>
      <c r="V40" s="143"/>
      <c r="W40" s="143"/>
      <c r="X40" s="143"/>
      <c r="Y40" s="143"/>
      <c r="Z40" s="144"/>
      <c r="AA40" s="303"/>
    </row>
    <row r="41" spans="3:27" s="5" customFormat="1" ht="15.75" customHeight="1" thickBot="1" x14ac:dyDescent="0.25">
      <c r="C41" s="125" t="s">
        <v>38</v>
      </c>
      <c r="D41" s="122" t="s">
        <v>53</v>
      </c>
      <c r="E41" s="139" t="s">
        <v>54</v>
      </c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1"/>
      <c r="AA41" s="303"/>
    </row>
    <row r="42" spans="3:27" s="5" customFormat="1" ht="12.75" customHeight="1" x14ac:dyDescent="0.2">
      <c r="C42" s="176" t="s">
        <v>38</v>
      </c>
      <c r="D42" s="156" t="s">
        <v>53</v>
      </c>
      <c r="E42" s="266" t="s">
        <v>38</v>
      </c>
      <c r="F42" s="166" t="s">
        <v>114</v>
      </c>
      <c r="G42" s="169" t="s">
        <v>52</v>
      </c>
      <c r="H42" s="182" t="s">
        <v>40</v>
      </c>
      <c r="I42" s="172" t="s">
        <v>102</v>
      </c>
      <c r="J42" s="65" t="s">
        <v>21</v>
      </c>
      <c r="K42" s="136">
        <f t="shared" ref="K42:M42" si="13">K43+K44</f>
        <v>6383.5</v>
      </c>
      <c r="L42" s="127">
        <f t="shared" si="13"/>
        <v>2885.9</v>
      </c>
      <c r="M42" s="127">
        <f t="shared" si="13"/>
        <v>0</v>
      </c>
      <c r="N42" s="50">
        <f>N43+N44</f>
        <v>3497.6</v>
      </c>
      <c r="O42" s="136">
        <f t="shared" ref="O42:T42" si="14">O43+O44</f>
        <v>7391.1</v>
      </c>
      <c r="P42" s="127">
        <f t="shared" si="14"/>
        <v>2891.1</v>
      </c>
      <c r="Q42" s="127">
        <f t="shared" si="14"/>
        <v>0</v>
      </c>
      <c r="R42" s="50">
        <f>R43+R44</f>
        <v>4500</v>
      </c>
      <c r="S42" s="135">
        <f t="shared" si="14"/>
        <v>2500</v>
      </c>
      <c r="T42" s="107">
        <f t="shared" si="14"/>
        <v>3000</v>
      </c>
      <c r="U42" s="336" t="s">
        <v>71</v>
      </c>
      <c r="V42" s="197" t="s">
        <v>67</v>
      </c>
      <c r="W42" s="197">
        <v>250</v>
      </c>
      <c r="X42" s="197">
        <v>255</v>
      </c>
      <c r="Y42" s="197">
        <v>259</v>
      </c>
      <c r="Z42" s="197">
        <v>263</v>
      </c>
      <c r="AA42" s="303"/>
    </row>
    <row r="43" spans="3:27" s="5" customFormat="1" ht="12.75" customHeight="1" x14ac:dyDescent="0.2">
      <c r="C43" s="177"/>
      <c r="D43" s="157"/>
      <c r="E43" s="267"/>
      <c r="F43" s="167"/>
      <c r="G43" s="170"/>
      <c r="H43" s="183"/>
      <c r="I43" s="173"/>
      <c r="J43" s="392" t="s">
        <v>42</v>
      </c>
      <c r="K43" s="301">
        <f>K46+K48+K50+K52</f>
        <v>6383.5</v>
      </c>
      <c r="L43" s="158">
        <f t="shared" ref="L43:N43" si="15">L46+L48+L50+L52</f>
        <v>2885.9</v>
      </c>
      <c r="M43" s="158">
        <f t="shared" si="15"/>
        <v>0</v>
      </c>
      <c r="N43" s="174">
        <f t="shared" si="15"/>
        <v>3497.6</v>
      </c>
      <c r="O43" s="301">
        <f>O46+O48+O50+O52</f>
        <v>7391.1</v>
      </c>
      <c r="P43" s="158">
        <f t="shared" ref="P43:T43" si="16">P46+P48+P50+P52</f>
        <v>2891.1</v>
      </c>
      <c r="Q43" s="158">
        <f t="shared" si="16"/>
        <v>0</v>
      </c>
      <c r="R43" s="174">
        <f t="shared" si="16"/>
        <v>4500</v>
      </c>
      <c r="S43" s="395">
        <f t="shared" si="16"/>
        <v>2500</v>
      </c>
      <c r="T43" s="395">
        <f t="shared" si="16"/>
        <v>3000</v>
      </c>
      <c r="U43" s="315"/>
      <c r="V43" s="146"/>
      <c r="W43" s="146"/>
      <c r="X43" s="146"/>
      <c r="Y43" s="146"/>
      <c r="Z43" s="146"/>
      <c r="AA43" s="303"/>
    </row>
    <row r="44" spans="3:27" s="5" customFormat="1" ht="24.75" customHeight="1" x14ac:dyDescent="0.2">
      <c r="C44" s="177"/>
      <c r="D44" s="157"/>
      <c r="E44" s="267"/>
      <c r="F44" s="168"/>
      <c r="G44" s="170"/>
      <c r="H44" s="183"/>
      <c r="I44" s="173"/>
      <c r="J44" s="393"/>
      <c r="K44" s="302"/>
      <c r="L44" s="159"/>
      <c r="M44" s="159"/>
      <c r="N44" s="175"/>
      <c r="O44" s="302"/>
      <c r="P44" s="159"/>
      <c r="Q44" s="159"/>
      <c r="R44" s="175"/>
      <c r="S44" s="396"/>
      <c r="T44" s="396"/>
      <c r="U44" s="51" t="s">
        <v>72</v>
      </c>
      <c r="V44" s="22" t="s">
        <v>67</v>
      </c>
      <c r="W44" s="22">
        <v>1118.78</v>
      </c>
      <c r="X44" s="22">
        <v>1141.3240000000001</v>
      </c>
      <c r="Y44" s="22">
        <v>1142.789</v>
      </c>
      <c r="Z44" s="23">
        <v>1144.7919999999999</v>
      </c>
      <c r="AA44" s="303"/>
    </row>
    <row r="45" spans="3:27" s="5" customFormat="1" ht="12.75" x14ac:dyDescent="0.2">
      <c r="C45" s="177"/>
      <c r="D45" s="157"/>
      <c r="E45" s="267"/>
      <c r="F45" s="160" t="s">
        <v>62</v>
      </c>
      <c r="G45" s="170"/>
      <c r="H45" s="183"/>
      <c r="I45" s="173"/>
      <c r="J45" s="137" t="s">
        <v>21</v>
      </c>
      <c r="K45" s="136">
        <f t="shared" ref="K45:T45" si="17">K46</f>
        <v>6383.5</v>
      </c>
      <c r="L45" s="127">
        <f t="shared" si="17"/>
        <v>2885.9</v>
      </c>
      <c r="M45" s="127">
        <f t="shared" si="17"/>
        <v>0</v>
      </c>
      <c r="N45" s="77">
        <f t="shared" si="17"/>
        <v>3497.6</v>
      </c>
      <c r="O45" s="136">
        <f t="shared" si="17"/>
        <v>7391.1</v>
      </c>
      <c r="P45" s="127">
        <f t="shared" si="17"/>
        <v>2891.1</v>
      </c>
      <c r="Q45" s="127">
        <f t="shared" si="17"/>
        <v>0</v>
      </c>
      <c r="R45" s="77">
        <f t="shared" si="17"/>
        <v>4500</v>
      </c>
      <c r="S45" s="135">
        <f t="shared" si="17"/>
        <v>2500</v>
      </c>
      <c r="T45" s="107">
        <f t="shared" si="17"/>
        <v>3000</v>
      </c>
      <c r="U45" s="314" t="s">
        <v>66</v>
      </c>
      <c r="V45" s="145" t="s">
        <v>67</v>
      </c>
      <c r="W45" s="145">
        <v>7201</v>
      </c>
      <c r="X45" s="145">
        <v>2702</v>
      </c>
      <c r="Y45" s="145">
        <v>7203</v>
      </c>
      <c r="Z45" s="145">
        <v>7204</v>
      </c>
      <c r="AA45" s="303"/>
    </row>
    <row r="46" spans="3:27" s="5" customFormat="1" ht="23.25" customHeight="1" x14ac:dyDescent="0.2">
      <c r="C46" s="177"/>
      <c r="D46" s="157"/>
      <c r="E46" s="267"/>
      <c r="F46" s="161"/>
      <c r="G46" s="170"/>
      <c r="H46" s="183"/>
      <c r="I46" s="173"/>
      <c r="J46" s="48" t="s">
        <v>42</v>
      </c>
      <c r="K46" s="147">
        <v>6383.5</v>
      </c>
      <c r="L46" s="150">
        <v>2885.9</v>
      </c>
      <c r="M46" s="150">
        <v>0</v>
      </c>
      <c r="N46" s="153">
        <v>3497.6</v>
      </c>
      <c r="O46" s="147">
        <v>7391.1</v>
      </c>
      <c r="P46" s="150">
        <v>2891.1</v>
      </c>
      <c r="Q46" s="150">
        <v>0</v>
      </c>
      <c r="R46" s="153">
        <v>4500</v>
      </c>
      <c r="S46" s="295">
        <v>2500</v>
      </c>
      <c r="T46" s="295">
        <v>3000</v>
      </c>
      <c r="U46" s="315"/>
      <c r="V46" s="146"/>
      <c r="W46" s="146"/>
      <c r="X46" s="146"/>
      <c r="Y46" s="146"/>
      <c r="Z46" s="146"/>
      <c r="AA46" s="303"/>
    </row>
    <row r="47" spans="3:27" s="5" customFormat="1" ht="12.75" x14ac:dyDescent="0.2">
      <c r="C47" s="177"/>
      <c r="D47" s="157"/>
      <c r="E47" s="267"/>
      <c r="F47" s="160" t="s">
        <v>63</v>
      </c>
      <c r="G47" s="170"/>
      <c r="H47" s="183"/>
      <c r="I47" s="173"/>
      <c r="J47" s="137" t="s">
        <v>21</v>
      </c>
      <c r="K47" s="148"/>
      <c r="L47" s="151"/>
      <c r="M47" s="151"/>
      <c r="N47" s="154"/>
      <c r="O47" s="148"/>
      <c r="P47" s="151"/>
      <c r="Q47" s="151"/>
      <c r="R47" s="154"/>
      <c r="S47" s="296"/>
      <c r="T47" s="296"/>
      <c r="U47" s="314" t="s">
        <v>68</v>
      </c>
      <c r="V47" s="145" t="s">
        <v>67</v>
      </c>
      <c r="W47" s="145">
        <v>3301</v>
      </c>
      <c r="X47" s="145">
        <v>3302</v>
      </c>
      <c r="Y47" s="145">
        <v>3303</v>
      </c>
      <c r="Z47" s="145">
        <v>3304</v>
      </c>
      <c r="AA47" s="303"/>
    </row>
    <row r="48" spans="3:27" s="5" customFormat="1" ht="23.25" customHeight="1" x14ac:dyDescent="0.2">
      <c r="C48" s="177"/>
      <c r="D48" s="157"/>
      <c r="E48" s="267"/>
      <c r="F48" s="161"/>
      <c r="G48" s="170"/>
      <c r="H48" s="183"/>
      <c r="I48" s="173"/>
      <c r="J48" s="48" t="s">
        <v>42</v>
      </c>
      <c r="K48" s="148"/>
      <c r="L48" s="151"/>
      <c r="M48" s="151"/>
      <c r="N48" s="154"/>
      <c r="O48" s="148"/>
      <c r="P48" s="151"/>
      <c r="Q48" s="151"/>
      <c r="R48" s="154"/>
      <c r="S48" s="296"/>
      <c r="T48" s="296"/>
      <c r="U48" s="315"/>
      <c r="V48" s="146"/>
      <c r="W48" s="146"/>
      <c r="X48" s="146"/>
      <c r="Y48" s="146"/>
      <c r="Z48" s="146"/>
      <c r="AA48" s="303"/>
    </row>
    <row r="49" spans="3:27" s="5" customFormat="1" ht="12.75" x14ac:dyDescent="0.2">
      <c r="C49" s="177"/>
      <c r="D49" s="157"/>
      <c r="E49" s="267"/>
      <c r="F49" s="160" t="s">
        <v>64</v>
      </c>
      <c r="G49" s="170"/>
      <c r="H49" s="183"/>
      <c r="I49" s="173"/>
      <c r="J49" s="137" t="s">
        <v>21</v>
      </c>
      <c r="K49" s="148"/>
      <c r="L49" s="151"/>
      <c r="M49" s="151"/>
      <c r="N49" s="154"/>
      <c r="O49" s="148"/>
      <c r="P49" s="151"/>
      <c r="Q49" s="151"/>
      <c r="R49" s="154"/>
      <c r="S49" s="296"/>
      <c r="T49" s="296"/>
      <c r="U49" s="314" t="s">
        <v>69</v>
      </c>
      <c r="V49" s="145" t="s">
        <v>67</v>
      </c>
      <c r="W49" s="145">
        <v>28.1</v>
      </c>
      <c r="X49" s="145">
        <v>28.2</v>
      </c>
      <c r="Y49" s="145">
        <v>28.3</v>
      </c>
      <c r="Z49" s="145">
        <v>28.4</v>
      </c>
      <c r="AA49" s="303"/>
    </row>
    <row r="50" spans="3:27" s="5" customFormat="1" ht="23.25" customHeight="1" x14ac:dyDescent="0.2">
      <c r="C50" s="177"/>
      <c r="D50" s="157"/>
      <c r="E50" s="267"/>
      <c r="F50" s="161"/>
      <c r="G50" s="170"/>
      <c r="H50" s="183"/>
      <c r="I50" s="173"/>
      <c r="J50" s="48" t="s">
        <v>42</v>
      </c>
      <c r="K50" s="148"/>
      <c r="L50" s="151"/>
      <c r="M50" s="151"/>
      <c r="N50" s="154"/>
      <c r="O50" s="148"/>
      <c r="P50" s="151"/>
      <c r="Q50" s="151"/>
      <c r="R50" s="154"/>
      <c r="S50" s="296"/>
      <c r="T50" s="296"/>
      <c r="U50" s="315"/>
      <c r="V50" s="146"/>
      <c r="W50" s="146"/>
      <c r="X50" s="146"/>
      <c r="Y50" s="146"/>
      <c r="Z50" s="146"/>
      <c r="AA50" s="303"/>
    </row>
    <row r="51" spans="3:27" s="5" customFormat="1" ht="12.75" x14ac:dyDescent="0.2">
      <c r="C51" s="177"/>
      <c r="D51" s="157"/>
      <c r="E51" s="267"/>
      <c r="F51" s="160" t="s">
        <v>65</v>
      </c>
      <c r="G51" s="170"/>
      <c r="H51" s="183"/>
      <c r="I51" s="173"/>
      <c r="J51" s="137" t="s">
        <v>21</v>
      </c>
      <c r="K51" s="148"/>
      <c r="L51" s="151"/>
      <c r="M51" s="151"/>
      <c r="N51" s="154"/>
      <c r="O51" s="148"/>
      <c r="P51" s="151"/>
      <c r="Q51" s="151"/>
      <c r="R51" s="154"/>
      <c r="S51" s="296"/>
      <c r="T51" s="296"/>
      <c r="U51" s="314" t="s">
        <v>70</v>
      </c>
      <c r="V51" s="145" t="s">
        <v>67</v>
      </c>
      <c r="W51" s="145">
        <v>8</v>
      </c>
      <c r="X51" s="145"/>
      <c r="Y51" s="145"/>
      <c r="Z51" s="145"/>
      <c r="AA51" s="303"/>
    </row>
    <row r="52" spans="3:27" s="5" customFormat="1" ht="23.25" customHeight="1" x14ac:dyDescent="0.2">
      <c r="C52" s="177"/>
      <c r="D52" s="157"/>
      <c r="E52" s="298"/>
      <c r="F52" s="161"/>
      <c r="G52" s="171"/>
      <c r="H52" s="165"/>
      <c r="I52" s="163"/>
      <c r="J52" s="48" t="s">
        <v>42</v>
      </c>
      <c r="K52" s="149"/>
      <c r="L52" s="152"/>
      <c r="M52" s="152"/>
      <c r="N52" s="155"/>
      <c r="O52" s="149"/>
      <c r="P52" s="152"/>
      <c r="Q52" s="152"/>
      <c r="R52" s="155"/>
      <c r="S52" s="297"/>
      <c r="T52" s="297"/>
      <c r="U52" s="315"/>
      <c r="V52" s="146"/>
      <c r="W52" s="146"/>
      <c r="X52" s="146"/>
      <c r="Y52" s="146"/>
      <c r="Z52" s="146"/>
      <c r="AA52" s="303"/>
    </row>
    <row r="53" spans="3:27" s="5" customFormat="1" ht="12.75" customHeight="1" x14ac:dyDescent="0.2">
      <c r="C53" s="177"/>
      <c r="D53" s="157"/>
      <c r="E53" s="264" t="s">
        <v>51</v>
      </c>
      <c r="F53" s="160" t="s">
        <v>117</v>
      </c>
      <c r="G53" s="187" t="s">
        <v>52</v>
      </c>
      <c r="H53" s="164" t="s">
        <v>40</v>
      </c>
      <c r="I53" s="162" t="s">
        <v>102</v>
      </c>
      <c r="J53" s="137" t="s">
        <v>21</v>
      </c>
      <c r="K53" s="136">
        <f t="shared" ref="K53:T59" si="18">K54</f>
        <v>1759.1</v>
      </c>
      <c r="L53" s="43">
        <f t="shared" si="18"/>
        <v>88.6</v>
      </c>
      <c r="M53" s="43">
        <f t="shared" si="18"/>
        <v>0</v>
      </c>
      <c r="N53" s="135">
        <f t="shared" si="18"/>
        <v>1670.5</v>
      </c>
      <c r="O53" s="136">
        <f t="shared" si="18"/>
        <v>1911.7</v>
      </c>
      <c r="P53" s="43">
        <f t="shared" si="18"/>
        <v>0</v>
      </c>
      <c r="Q53" s="43">
        <f t="shared" si="18"/>
        <v>0</v>
      </c>
      <c r="R53" s="135">
        <f t="shared" si="18"/>
        <v>1911.7</v>
      </c>
      <c r="S53" s="128">
        <f t="shared" si="18"/>
        <v>1500</v>
      </c>
      <c r="T53" s="136">
        <f t="shared" si="18"/>
        <v>1500</v>
      </c>
      <c r="U53" s="366"/>
      <c r="V53" s="145"/>
      <c r="W53" s="145"/>
      <c r="X53" s="145"/>
      <c r="Y53" s="145"/>
      <c r="Z53" s="145" t="s">
        <v>73</v>
      </c>
      <c r="AA53" s="303"/>
    </row>
    <row r="54" spans="3:27" s="5" customFormat="1" ht="64.5" customHeight="1" x14ac:dyDescent="0.2">
      <c r="C54" s="177"/>
      <c r="D54" s="157"/>
      <c r="E54" s="298"/>
      <c r="F54" s="161"/>
      <c r="G54" s="171"/>
      <c r="H54" s="165"/>
      <c r="I54" s="163"/>
      <c r="J54" s="48" t="s">
        <v>81</v>
      </c>
      <c r="K54" s="89">
        <v>1759.1</v>
      </c>
      <c r="L54" s="90">
        <v>88.6</v>
      </c>
      <c r="M54" s="90">
        <v>0</v>
      </c>
      <c r="N54" s="92">
        <v>1670.5</v>
      </c>
      <c r="O54" s="89">
        <v>1911.7</v>
      </c>
      <c r="P54" s="90">
        <v>0</v>
      </c>
      <c r="Q54" s="90">
        <v>0</v>
      </c>
      <c r="R54" s="92">
        <v>1911.7</v>
      </c>
      <c r="S54" s="12">
        <v>1500</v>
      </c>
      <c r="T54" s="78">
        <v>1500</v>
      </c>
      <c r="U54" s="367"/>
      <c r="V54" s="146"/>
      <c r="W54" s="146"/>
      <c r="X54" s="146"/>
      <c r="Y54" s="146"/>
      <c r="Z54" s="146"/>
      <c r="AA54" s="303"/>
    </row>
    <row r="55" spans="3:27" s="5" customFormat="1" ht="12.75" customHeight="1" x14ac:dyDescent="0.2">
      <c r="C55" s="177"/>
      <c r="D55" s="157"/>
      <c r="E55" s="264" t="s">
        <v>53</v>
      </c>
      <c r="F55" s="160" t="s">
        <v>131</v>
      </c>
      <c r="G55" s="187" t="s">
        <v>52</v>
      </c>
      <c r="H55" s="164" t="s">
        <v>40</v>
      </c>
      <c r="I55" s="162" t="s">
        <v>102</v>
      </c>
      <c r="J55" s="137" t="s">
        <v>21</v>
      </c>
      <c r="K55" s="136">
        <f t="shared" si="18"/>
        <v>0</v>
      </c>
      <c r="L55" s="43">
        <f t="shared" si="18"/>
        <v>0</v>
      </c>
      <c r="M55" s="43">
        <f t="shared" si="18"/>
        <v>0</v>
      </c>
      <c r="N55" s="135">
        <f t="shared" si="18"/>
        <v>0</v>
      </c>
      <c r="O55" s="136">
        <f t="shared" si="18"/>
        <v>105.4</v>
      </c>
      <c r="P55" s="43">
        <f t="shared" si="18"/>
        <v>0</v>
      </c>
      <c r="Q55" s="43">
        <f t="shared" si="18"/>
        <v>0</v>
      </c>
      <c r="R55" s="135">
        <f t="shared" si="18"/>
        <v>105.4</v>
      </c>
      <c r="S55" s="128">
        <f t="shared" si="18"/>
        <v>0</v>
      </c>
      <c r="T55" s="136">
        <f t="shared" si="18"/>
        <v>0</v>
      </c>
      <c r="U55" s="366" t="s">
        <v>132</v>
      </c>
      <c r="V55" s="145" t="s">
        <v>67</v>
      </c>
      <c r="W55" s="145"/>
      <c r="X55" s="145">
        <v>0.65</v>
      </c>
      <c r="Y55" s="145"/>
      <c r="Z55" s="145" t="s">
        <v>73</v>
      </c>
      <c r="AA55" s="303"/>
    </row>
    <row r="56" spans="3:27" s="5" customFormat="1" ht="51" customHeight="1" x14ac:dyDescent="0.2">
      <c r="C56" s="177"/>
      <c r="D56" s="157"/>
      <c r="E56" s="298"/>
      <c r="F56" s="161"/>
      <c r="G56" s="171"/>
      <c r="H56" s="165"/>
      <c r="I56" s="163"/>
      <c r="J56" s="48" t="s">
        <v>81</v>
      </c>
      <c r="K56" s="89"/>
      <c r="L56" s="90"/>
      <c r="M56" s="90"/>
      <c r="N56" s="92"/>
      <c r="O56" s="89">
        <v>105.4</v>
      </c>
      <c r="P56" s="90">
        <v>0</v>
      </c>
      <c r="Q56" s="90">
        <v>0</v>
      </c>
      <c r="R56" s="92">
        <v>105.4</v>
      </c>
      <c r="S56" s="12"/>
      <c r="T56" s="78"/>
      <c r="U56" s="367"/>
      <c r="V56" s="146"/>
      <c r="W56" s="146"/>
      <c r="X56" s="146"/>
      <c r="Y56" s="146"/>
      <c r="Z56" s="146"/>
      <c r="AA56" s="303"/>
    </row>
    <row r="57" spans="3:27" s="5" customFormat="1" ht="12.75" customHeight="1" x14ac:dyDescent="0.2">
      <c r="C57" s="177"/>
      <c r="D57" s="157"/>
      <c r="E57" s="264" t="s">
        <v>52</v>
      </c>
      <c r="F57" s="160" t="s">
        <v>133</v>
      </c>
      <c r="G57" s="187" t="s">
        <v>52</v>
      </c>
      <c r="H57" s="164" t="s">
        <v>40</v>
      </c>
      <c r="I57" s="162" t="s">
        <v>102</v>
      </c>
      <c r="J57" s="137" t="s">
        <v>21</v>
      </c>
      <c r="K57" s="136">
        <f t="shared" si="18"/>
        <v>0</v>
      </c>
      <c r="L57" s="43">
        <f t="shared" si="18"/>
        <v>0</v>
      </c>
      <c r="M57" s="43">
        <f t="shared" si="18"/>
        <v>0</v>
      </c>
      <c r="N57" s="135">
        <f t="shared" si="18"/>
        <v>0</v>
      </c>
      <c r="O57" s="136">
        <f t="shared" si="18"/>
        <v>167.1</v>
      </c>
      <c r="P57" s="43">
        <f t="shared" si="18"/>
        <v>0</v>
      </c>
      <c r="Q57" s="43">
        <f t="shared" si="18"/>
        <v>0</v>
      </c>
      <c r="R57" s="135">
        <f t="shared" si="18"/>
        <v>167.1</v>
      </c>
      <c r="S57" s="128">
        <f t="shared" si="18"/>
        <v>0</v>
      </c>
      <c r="T57" s="136">
        <f t="shared" si="18"/>
        <v>0</v>
      </c>
      <c r="U57" s="366" t="s">
        <v>132</v>
      </c>
      <c r="V57" s="145" t="s">
        <v>67</v>
      </c>
      <c r="W57" s="145"/>
      <c r="X57" s="145">
        <v>0.95499999999999996</v>
      </c>
      <c r="Y57" s="145"/>
      <c r="Z57" s="145" t="s">
        <v>73</v>
      </c>
      <c r="AA57" s="303"/>
    </row>
    <row r="58" spans="3:27" s="5" customFormat="1" ht="27" customHeight="1" x14ac:dyDescent="0.2">
      <c r="C58" s="177"/>
      <c r="D58" s="157"/>
      <c r="E58" s="298"/>
      <c r="F58" s="161"/>
      <c r="G58" s="171"/>
      <c r="H58" s="165"/>
      <c r="I58" s="163"/>
      <c r="J58" s="48" t="s">
        <v>81</v>
      </c>
      <c r="K58" s="89"/>
      <c r="L58" s="90"/>
      <c r="M58" s="90"/>
      <c r="N58" s="92"/>
      <c r="O58" s="89">
        <v>167.1</v>
      </c>
      <c r="P58" s="90">
        <v>0</v>
      </c>
      <c r="Q58" s="90">
        <v>0</v>
      </c>
      <c r="R58" s="92">
        <v>167.1</v>
      </c>
      <c r="S58" s="12"/>
      <c r="T58" s="78"/>
      <c r="U58" s="367"/>
      <c r="V58" s="146"/>
      <c r="W58" s="146"/>
      <c r="X58" s="146"/>
      <c r="Y58" s="146"/>
      <c r="Z58" s="146"/>
      <c r="AA58" s="303"/>
    </row>
    <row r="59" spans="3:27" s="5" customFormat="1" ht="12.75" customHeight="1" x14ac:dyDescent="0.2">
      <c r="C59" s="177"/>
      <c r="D59" s="157"/>
      <c r="E59" s="264" t="s">
        <v>74</v>
      </c>
      <c r="F59" s="160" t="s">
        <v>134</v>
      </c>
      <c r="G59" s="187" t="s">
        <v>52</v>
      </c>
      <c r="H59" s="164" t="s">
        <v>40</v>
      </c>
      <c r="I59" s="162" t="s">
        <v>102</v>
      </c>
      <c r="J59" s="137" t="s">
        <v>21</v>
      </c>
      <c r="K59" s="136">
        <f t="shared" si="18"/>
        <v>0</v>
      </c>
      <c r="L59" s="43">
        <f t="shared" si="18"/>
        <v>0</v>
      </c>
      <c r="M59" s="43">
        <f t="shared" si="18"/>
        <v>0</v>
      </c>
      <c r="N59" s="135">
        <f t="shared" si="18"/>
        <v>0</v>
      </c>
      <c r="O59" s="136">
        <f t="shared" si="18"/>
        <v>175</v>
      </c>
      <c r="P59" s="43">
        <f t="shared" si="18"/>
        <v>0</v>
      </c>
      <c r="Q59" s="43">
        <f t="shared" si="18"/>
        <v>0</v>
      </c>
      <c r="R59" s="135">
        <f t="shared" si="18"/>
        <v>175</v>
      </c>
      <c r="S59" s="128">
        <f t="shared" si="18"/>
        <v>0</v>
      </c>
      <c r="T59" s="136">
        <f t="shared" si="18"/>
        <v>0</v>
      </c>
      <c r="U59" s="366" t="s">
        <v>132</v>
      </c>
      <c r="V59" s="145" t="s">
        <v>67</v>
      </c>
      <c r="W59" s="145"/>
      <c r="X59" s="145">
        <v>1</v>
      </c>
      <c r="Y59" s="145"/>
      <c r="Z59" s="145" t="s">
        <v>73</v>
      </c>
      <c r="AA59" s="303"/>
    </row>
    <row r="60" spans="3:27" s="5" customFormat="1" ht="25.5" customHeight="1" thickBot="1" x14ac:dyDescent="0.25">
      <c r="C60" s="177"/>
      <c r="D60" s="157"/>
      <c r="E60" s="298"/>
      <c r="F60" s="161"/>
      <c r="G60" s="171"/>
      <c r="H60" s="165"/>
      <c r="I60" s="163"/>
      <c r="J60" s="48" t="s">
        <v>81</v>
      </c>
      <c r="K60" s="89"/>
      <c r="L60" s="90"/>
      <c r="M60" s="90"/>
      <c r="N60" s="92"/>
      <c r="O60" s="89">
        <v>175</v>
      </c>
      <c r="P60" s="90">
        <v>0</v>
      </c>
      <c r="Q60" s="90">
        <v>0</v>
      </c>
      <c r="R60" s="92">
        <v>175</v>
      </c>
      <c r="S60" s="12"/>
      <c r="T60" s="78"/>
      <c r="U60" s="367"/>
      <c r="V60" s="146"/>
      <c r="W60" s="146"/>
      <c r="X60" s="146"/>
      <c r="Y60" s="146"/>
      <c r="Z60" s="146"/>
      <c r="AA60" s="303"/>
    </row>
    <row r="61" spans="3:27" s="5" customFormat="1" ht="14.25" customHeight="1" thickBot="1" x14ac:dyDescent="0.25">
      <c r="C61" s="125" t="s">
        <v>38</v>
      </c>
      <c r="D61" s="24" t="s">
        <v>53</v>
      </c>
      <c r="E61" s="194" t="s">
        <v>18</v>
      </c>
      <c r="F61" s="195"/>
      <c r="G61" s="195"/>
      <c r="H61" s="195"/>
      <c r="I61" s="196"/>
      <c r="J61" s="24"/>
      <c r="K61" s="111">
        <f t="shared" ref="K61:T61" si="19">K42+K59+K57+K55+K53</f>
        <v>8142.6</v>
      </c>
      <c r="L61" s="26">
        <f t="shared" si="19"/>
        <v>2974.5</v>
      </c>
      <c r="M61" s="26">
        <f t="shared" si="19"/>
        <v>0</v>
      </c>
      <c r="N61" s="112">
        <f t="shared" si="19"/>
        <v>5168.1000000000004</v>
      </c>
      <c r="O61" s="111">
        <f t="shared" si="19"/>
        <v>9750.3000000000011</v>
      </c>
      <c r="P61" s="26">
        <f t="shared" si="19"/>
        <v>2891.1</v>
      </c>
      <c r="Q61" s="26">
        <f t="shared" si="19"/>
        <v>0</v>
      </c>
      <c r="R61" s="112">
        <f t="shared" si="19"/>
        <v>6859.2</v>
      </c>
      <c r="S61" s="111">
        <f t="shared" si="19"/>
        <v>4000</v>
      </c>
      <c r="T61" s="111">
        <f t="shared" si="19"/>
        <v>4500</v>
      </c>
      <c r="U61" s="142"/>
      <c r="V61" s="143"/>
      <c r="W61" s="143"/>
      <c r="X61" s="143"/>
      <c r="Y61" s="143"/>
      <c r="Z61" s="144"/>
      <c r="AA61" s="303"/>
    </row>
    <row r="62" spans="3:27" s="5" customFormat="1" ht="15.75" customHeight="1" thickBot="1" x14ac:dyDescent="0.25">
      <c r="C62" s="125" t="s">
        <v>38</v>
      </c>
      <c r="D62" s="122" t="s">
        <v>52</v>
      </c>
      <c r="E62" s="139" t="s">
        <v>75</v>
      </c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1"/>
      <c r="AA62" s="303"/>
    </row>
    <row r="63" spans="3:27" s="5" customFormat="1" ht="25.5" customHeight="1" x14ac:dyDescent="0.2">
      <c r="C63" s="176" t="s">
        <v>38</v>
      </c>
      <c r="D63" s="156" t="s">
        <v>52</v>
      </c>
      <c r="E63" s="266" t="s">
        <v>38</v>
      </c>
      <c r="F63" s="189" t="s">
        <v>115</v>
      </c>
      <c r="G63" s="169" t="s">
        <v>39</v>
      </c>
      <c r="H63" s="182" t="s">
        <v>40</v>
      </c>
      <c r="I63" s="172" t="s">
        <v>102</v>
      </c>
      <c r="J63" s="63" t="s">
        <v>21</v>
      </c>
      <c r="K63" s="136">
        <f t="shared" ref="K63:T63" si="20">K64</f>
        <v>238.5</v>
      </c>
      <c r="L63" s="39">
        <f t="shared" si="20"/>
        <v>198.5</v>
      </c>
      <c r="M63" s="39">
        <f t="shared" si="20"/>
        <v>0</v>
      </c>
      <c r="N63" s="135">
        <f t="shared" si="20"/>
        <v>40</v>
      </c>
      <c r="O63" s="136">
        <f t="shared" si="20"/>
        <v>563.9</v>
      </c>
      <c r="P63" s="39">
        <f t="shared" si="20"/>
        <v>218.9</v>
      </c>
      <c r="Q63" s="39">
        <f t="shared" si="20"/>
        <v>0</v>
      </c>
      <c r="R63" s="135">
        <f t="shared" si="20"/>
        <v>345</v>
      </c>
      <c r="S63" s="128">
        <f t="shared" si="20"/>
        <v>250</v>
      </c>
      <c r="T63" s="128">
        <f t="shared" si="20"/>
        <v>250</v>
      </c>
      <c r="U63" s="49" t="s">
        <v>79</v>
      </c>
      <c r="V63" s="114" t="s">
        <v>41</v>
      </c>
      <c r="W63" s="114">
        <v>1920</v>
      </c>
      <c r="X63" s="114">
        <v>1930</v>
      </c>
      <c r="Y63" s="114">
        <v>1940</v>
      </c>
      <c r="Z63" s="133">
        <v>1945</v>
      </c>
      <c r="AA63" s="303"/>
    </row>
    <row r="64" spans="3:27" s="5" customFormat="1" ht="39.75" customHeight="1" thickBot="1" x14ac:dyDescent="0.25">
      <c r="C64" s="178"/>
      <c r="D64" s="210"/>
      <c r="E64" s="265"/>
      <c r="F64" s="179"/>
      <c r="G64" s="188"/>
      <c r="H64" s="186"/>
      <c r="I64" s="190"/>
      <c r="J64" s="28" t="s">
        <v>42</v>
      </c>
      <c r="K64" s="89">
        <v>238.5</v>
      </c>
      <c r="L64" s="90">
        <v>198.5</v>
      </c>
      <c r="M64" s="90">
        <v>0</v>
      </c>
      <c r="N64" s="92">
        <v>40</v>
      </c>
      <c r="O64" s="89">
        <v>563.9</v>
      </c>
      <c r="P64" s="90">
        <v>218.9</v>
      </c>
      <c r="Q64" s="90">
        <v>0</v>
      </c>
      <c r="R64" s="92">
        <v>345</v>
      </c>
      <c r="S64" s="12">
        <v>250</v>
      </c>
      <c r="T64" s="12">
        <v>250</v>
      </c>
      <c r="U64" s="68" t="s">
        <v>80</v>
      </c>
      <c r="V64" s="113" t="s">
        <v>41</v>
      </c>
      <c r="W64" s="113">
        <v>1920</v>
      </c>
      <c r="X64" s="113">
        <v>1930</v>
      </c>
      <c r="Y64" s="113">
        <v>1940</v>
      </c>
      <c r="Z64" s="81">
        <v>1945</v>
      </c>
      <c r="AA64" s="303"/>
    </row>
    <row r="65" spans="3:27" s="5" customFormat="1" ht="14.25" customHeight="1" thickBot="1" x14ac:dyDescent="0.25">
      <c r="C65" s="125" t="s">
        <v>38</v>
      </c>
      <c r="D65" s="24" t="s">
        <v>52</v>
      </c>
      <c r="E65" s="194" t="s">
        <v>18</v>
      </c>
      <c r="F65" s="195"/>
      <c r="G65" s="195"/>
      <c r="H65" s="195"/>
      <c r="I65" s="196"/>
      <c r="J65" s="24"/>
      <c r="K65" s="111">
        <f t="shared" ref="K65:N65" si="21">K63</f>
        <v>238.5</v>
      </c>
      <c r="L65" s="26">
        <f t="shared" si="21"/>
        <v>198.5</v>
      </c>
      <c r="M65" s="26">
        <f t="shared" si="21"/>
        <v>0</v>
      </c>
      <c r="N65" s="47">
        <f t="shared" si="21"/>
        <v>40</v>
      </c>
      <c r="O65" s="111">
        <f t="shared" ref="O65:T65" si="22">O63</f>
        <v>563.9</v>
      </c>
      <c r="P65" s="26">
        <f t="shared" si="22"/>
        <v>218.9</v>
      </c>
      <c r="Q65" s="26">
        <f t="shared" si="22"/>
        <v>0</v>
      </c>
      <c r="R65" s="47">
        <f t="shared" si="22"/>
        <v>345</v>
      </c>
      <c r="S65" s="25">
        <f t="shared" si="22"/>
        <v>250</v>
      </c>
      <c r="T65" s="25">
        <f t="shared" si="22"/>
        <v>250</v>
      </c>
      <c r="U65" s="142"/>
      <c r="V65" s="143"/>
      <c r="W65" s="143"/>
      <c r="X65" s="143"/>
      <c r="Y65" s="143"/>
      <c r="Z65" s="144"/>
      <c r="AA65" s="303"/>
    </row>
    <row r="66" spans="3:27" s="5" customFormat="1" ht="15.75" customHeight="1" thickBot="1" x14ac:dyDescent="0.25">
      <c r="C66" s="125" t="s">
        <v>38</v>
      </c>
      <c r="D66" s="122" t="s">
        <v>74</v>
      </c>
      <c r="E66" s="139" t="s">
        <v>103</v>
      </c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303"/>
    </row>
    <row r="67" spans="3:27" s="5" customFormat="1" ht="12.75" customHeight="1" x14ac:dyDescent="0.2">
      <c r="C67" s="176" t="s">
        <v>38</v>
      </c>
      <c r="D67" s="156" t="s">
        <v>74</v>
      </c>
      <c r="E67" s="266" t="s">
        <v>38</v>
      </c>
      <c r="F67" s="189" t="s">
        <v>116</v>
      </c>
      <c r="G67" s="169" t="s">
        <v>39</v>
      </c>
      <c r="H67" s="182" t="s">
        <v>40</v>
      </c>
      <c r="I67" s="172" t="s">
        <v>102</v>
      </c>
      <c r="J67" s="63" t="s">
        <v>21</v>
      </c>
      <c r="K67" s="136">
        <f t="shared" ref="K67:S67" si="23">K68</f>
        <v>164.2</v>
      </c>
      <c r="L67" s="127">
        <f t="shared" si="23"/>
        <v>164.2</v>
      </c>
      <c r="M67" s="127">
        <f t="shared" si="23"/>
        <v>150</v>
      </c>
      <c r="N67" s="135">
        <f t="shared" si="23"/>
        <v>0</v>
      </c>
      <c r="O67" s="136">
        <f t="shared" si="23"/>
        <v>181.2</v>
      </c>
      <c r="P67" s="127">
        <f t="shared" si="23"/>
        <v>181.2</v>
      </c>
      <c r="Q67" s="127">
        <f t="shared" si="23"/>
        <v>170</v>
      </c>
      <c r="R67" s="135">
        <f t="shared" si="23"/>
        <v>0</v>
      </c>
      <c r="S67" s="128">
        <f t="shared" si="23"/>
        <v>195</v>
      </c>
      <c r="T67" s="128">
        <f>T68</f>
        <v>197</v>
      </c>
      <c r="U67" s="312" t="s">
        <v>77</v>
      </c>
      <c r="V67" s="197" t="s">
        <v>78</v>
      </c>
      <c r="W67" s="197">
        <v>12</v>
      </c>
      <c r="X67" s="197">
        <v>12</v>
      </c>
      <c r="Y67" s="197">
        <v>12</v>
      </c>
      <c r="Z67" s="197">
        <v>12</v>
      </c>
      <c r="AA67" s="303"/>
    </row>
    <row r="68" spans="3:27" s="5" customFormat="1" ht="27" customHeight="1" thickBot="1" x14ac:dyDescent="0.25">
      <c r="C68" s="178"/>
      <c r="D68" s="210"/>
      <c r="E68" s="265"/>
      <c r="F68" s="179"/>
      <c r="G68" s="188"/>
      <c r="H68" s="186"/>
      <c r="I68" s="190"/>
      <c r="J68" s="28" t="s">
        <v>42</v>
      </c>
      <c r="K68" s="89">
        <v>164.2</v>
      </c>
      <c r="L68" s="90">
        <v>164.2</v>
      </c>
      <c r="M68" s="90">
        <v>150</v>
      </c>
      <c r="N68" s="92">
        <v>0</v>
      </c>
      <c r="O68" s="89">
        <v>181.2</v>
      </c>
      <c r="P68" s="90">
        <v>181.2</v>
      </c>
      <c r="Q68" s="90">
        <v>170</v>
      </c>
      <c r="R68" s="92">
        <v>0</v>
      </c>
      <c r="S68" s="12">
        <v>195</v>
      </c>
      <c r="T68" s="12">
        <v>197</v>
      </c>
      <c r="U68" s="376"/>
      <c r="V68" s="198"/>
      <c r="W68" s="198"/>
      <c r="X68" s="198"/>
      <c r="Y68" s="198"/>
      <c r="Z68" s="198"/>
      <c r="AA68" s="303"/>
    </row>
    <row r="69" spans="3:27" s="5" customFormat="1" ht="14.25" customHeight="1" thickBot="1" x14ac:dyDescent="0.25">
      <c r="C69" s="125" t="s">
        <v>38</v>
      </c>
      <c r="D69" s="24" t="s">
        <v>74</v>
      </c>
      <c r="E69" s="194" t="s">
        <v>18</v>
      </c>
      <c r="F69" s="195"/>
      <c r="G69" s="195"/>
      <c r="H69" s="195"/>
      <c r="I69" s="196"/>
      <c r="J69" s="24"/>
      <c r="K69" s="111">
        <f t="shared" ref="K69:N69" si="24">K67</f>
        <v>164.2</v>
      </c>
      <c r="L69" s="26">
        <f t="shared" si="24"/>
        <v>164.2</v>
      </c>
      <c r="M69" s="26">
        <f t="shared" si="24"/>
        <v>150</v>
      </c>
      <c r="N69" s="47">
        <f t="shared" si="24"/>
        <v>0</v>
      </c>
      <c r="O69" s="111">
        <f t="shared" ref="O69:T69" si="25">O67</f>
        <v>181.2</v>
      </c>
      <c r="P69" s="26">
        <f t="shared" si="25"/>
        <v>181.2</v>
      </c>
      <c r="Q69" s="26">
        <f t="shared" si="25"/>
        <v>170</v>
      </c>
      <c r="R69" s="47">
        <f t="shared" si="25"/>
        <v>0</v>
      </c>
      <c r="S69" s="25">
        <f t="shared" si="25"/>
        <v>195</v>
      </c>
      <c r="T69" s="25">
        <f t="shared" si="25"/>
        <v>197</v>
      </c>
      <c r="U69" s="142"/>
      <c r="V69" s="143"/>
      <c r="W69" s="143"/>
      <c r="X69" s="143"/>
      <c r="Y69" s="143"/>
      <c r="Z69" s="144"/>
      <c r="AA69" s="303"/>
    </row>
    <row r="70" spans="3:27" s="5" customFormat="1" ht="15.75" customHeight="1" thickBot="1" x14ac:dyDescent="0.25">
      <c r="C70" s="125" t="s">
        <v>38</v>
      </c>
      <c r="D70" s="122" t="s">
        <v>39</v>
      </c>
      <c r="E70" s="139" t="s">
        <v>76</v>
      </c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303"/>
    </row>
    <row r="71" spans="3:27" s="5" customFormat="1" ht="12.75" customHeight="1" x14ac:dyDescent="0.2">
      <c r="C71" s="176" t="s">
        <v>38</v>
      </c>
      <c r="D71" s="156" t="s">
        <v>39</v>
      </c>
      <c r="E71" s="266" t="s">
        <v>38</v>
      </c>
      <c r="F71" s="189" t="s">
        <v>118</v>
      </c>
      <c r="G71" s="169" t="s">
        <v>39</v>
      </c>
      <c r="H71" s="182" t="s">
        <v>40</v>
      </c>
      <c r="I71" s="172" t="s">
        <v>102</v>
      </c>
      <c r="J71" s="66" t="s">
        <v>21</v>
      </c>
      <c r="K71" s="38">
        <f t="shared" ref="K71:T71" si="26">K72</f>
        <v>349</v>
      </c>
      <c r="L71" s="39">
        <f t="shared" si="26"/>
        <v>349</v>
      </c>
      <c r="M71" s="39">
        <f t="shared" si="26"/>
        <v>0</v>
      </c>
      <c r="N71" s="40">
        <f t="shared" si="26"/>
        <v>0</v>
      </c>
      <c r="O71" s="38">
        <f t="shared" si="26"/>
        <v>70</v>
      </c>
      <c r="P71" s="39">
        <f t="shared" si="26"/>
        <v>70</v>
      </c>
      <c r="Q71" s="39">
        <f t="shared" si="26"/>
        <v>0</v>
      </c>
      <c r="R71" s="40">
        <f t="shared" si="26"/>
        <v>0</v>
      </c>
      <c r="S71" s="41">
        <f t="shared" si="26"/>
        <v>60</v>
      </c>
      <c r="T71" s="41">
        <f t="shared" si="26"/>
        <v>60</v>
      </c>
      <c r="U71" s="312"/>
      <c r="V71" s="197"/>
      <c r="W71" s="197"/>
      <c r="X71" s="197"/>
      <c r="Y71" s="197"/>
      <c r="Z71" s="197"/>
      <c r="AA71" s="303"/>
    </row>
    <row r="72" spans="3:27" s="5" customFormat="1" ht="27" customHeight="1" x14ac:dyDescent="0.2">
      <c r="C72" s="300"/>
      <c r="D72" s="299"/>
      <c r="E72" s="298"/>
      <c r="F72" s="161"/>
      <c r="G72" s="171"/>
      <c r="H72" s="165"/>
      <c r="I72" s="163"/>
      <c r="J72" s="28" t="s">
        <v>42</v>
      </c>
      <c r="K72" s="89">
        <v>349</v>
      </c>
      <c r="L72" s="90">
        <v>349</v>
      </c>
      <c r="M72" s="90">
        <v>0</v>
      </c>
      <c r="N72" s="92">
        <v>0</v>
      </c>
      <c r="O72" s="89">
        <v>70</v>
      </c>
      <c r="P72" s="90">
        <v>70</v>
      </c>
      <c r="Q72" s="90">
        <v>0</v>
      </c>
      <c r="R72" s="92">
        <v>0</v>
      </c>
      <c r="S72" s="12">
        <v>60</v>
      </c>
      <c r="T72" s="12">
        <v>60</v>
      </c>
      <c r="U72" s="311"/>
      <c r="V72" s="146"/>
      <c r="W72" s="146"/>
      <c r="X72" s="146"/>
      <c r="Y72" s="146"/>
      <c r="Z72" s="146"/>
      <c r="AA72" s="303"/>
    </row>
    <row r="73" spans="3:27" s="5" customFormat="1" ht="12.75" customHeight="1" x14ac:dyDescent="0.2">
      <c r="C73" s="262" t="s">
        <v>38</v>
      </c>
      <c r="D73" s="263" t="s">
        <v>39</v>
      </c>
      <c r="E73" s="264" t="s">
        <v>51</v>
      </c>
      <c r="F73" s="386" t="s">
        <v>122</v>
      </c>
      <c r="G73" s="219" t="s">
        <v>39</v>
      </c>
      <c r="H73" s="219" t="s">
        <v>40</v>
      </c>
      <c r="I73" s="221" t="s">
        <v>102</v>
      </c>
      <c r="J73" s="137" t="s">
        <v>21</v>
      </c>
      <c r="K73" s="136">
        <f t="shared" ref="K73:T75" si="27">K74</f>
        <v>1200.5</v>
      </c>
      <c r="L73" s="127">
        <f t="shared" si="27"/>
        <v>1200.5</v>
      </c>
      <c r="M73" s="127" t="str">
        <f t="shared" si="27"/>
        <v>0,0</v>
      </c>
      <c r="N73" s="135" t="str">
        <f t="shared" si="27"/>
        <v>0,0</v>
      </c>
      <c r="O73" s="136">
        <f t="shared" si="27"/>
        <v>1017.8</v>
      </c>
      <c r="P73" s="127">
        <f t="shared" si="27"/>
        <v>1017.8</v>
      </c>
      <c r="Q73" s="127" t="str">
        <f t="shared" si="27"/>
        <v>0,0</v>
      </c>
      <c r="R73" s="135" t="str">
        <f t="shared" si="27"/>
        <v>0,0</v>
      </c>
      <c r="S73" s="128">
        <f t="shared" si="27"/>
        <v>250</v>
      </c>
      <c r="T73" s="128">
        <f t="shared" si="27"/>
        <v>250</v>
      </c>
      <c r="U73" s="202" t="s">
        <v>99</v>
      </c>
      <c r="V73" s="145" t="s">
        <v>95</v>
      </c>
      <c r="W73" s="145">
        <v>1</v>
      </c>
      <c r="X73" s="145"/>
      <c r="Y73" s="145"/>
      <c r="Z73" s="145"/>
      <c r="AA73" s="303"/>
    </row>
    <row r="74" spans="3:27" s="5" customFormat="1" ht="30.75" customHeight="1" thickBot="1" x14ac:dyDescent="0.25">
      <c r="C74" s="178"/>
      <c r="D74" s="210"/>
      <c r="E74" s="265"/>
      <c r="F74" s="387"/>
      <c r="G74" s="220"/>
      <c r="H74" s="220"/>
      <c r="I74" s="222"/>
      <c r="J74" s="29" t="s">
        <v>42</v>
      </c>
      <c r="K74" s="89">
        <v>1200.5</v>
      </c>
      <c r="L74" s="93">
        <v>1200.5</v>
      </c>
      <c r="M74" s="94" t="s">
        <v>82</v>
      </c>
      <c r="N74" s="95" t="s">
        <v>82</v>
      </c>
      <c r="O74" s="89">
        <v>1017.8</v>
      </c>
      <c r="P74" s="93">
        <v>1017.8</v>
      </c>
      <c r="Q74" s="94" t="s">
        <v>82</v>
      </c>
      <c r="R74" s="95" t="s">
        <v>82</v>
      </c>
      <c r="S74" s="138">
        <v>250</v>
      </c>
      <c r="T74" s="82">
        <v>250</v>
      </c>
      <c r="U74" s="203"/>
      <c r="V74" s="198"/>
      <c r="W74" s="198"/>
      <c r="X74" s="198"/>
      <c r="Y74" s="198"/>
      <c r="Z74" s="198"/>
      <c r="AA74" s="303"/>
    </row>
    <row r="75" spans="3:27" s="5" customFormat="1" ht="12.75" customHeight="1" x14ac:dyDescent="0.2">
      <c r="C75" s="262" t="s">
        <v>38</v>
      </c>
      <c r="D75" s="263" t="s">
        <v>39</v>
      </c>
      <c r="E75" s="264" t="s">
        <v>53</v>
      </c>
      <c r="F75" s="386" t="s">
        <v>119</v>
      </c>
      <c r="G75" s="219" t="s">
        <v>39</v>
      </c>
      <c r="H75" s="219" t="s">
        <v>40</v>
      </c>
      <c r="I75" s="221" t="s">
        <v>102</v>
      </c>
      <c r="J75" s="137" t="s">
        <v>21</v>
      </c>
      <c r="K75" s="136">
        <f t="shared" si="27"/>
        <v>280</v>
      </c>
      <c r="L75" s="127">
        <f t="shared" si="27"/>
        <v>280</v>
      </c>
      <c r="M75" s="127" t="str">
        <f t="shared" si="27"/>
        <v>0,0</v>
      </c>
      <c r="N75" s="135" t="str">
        <f t="shared" si="27"/>
        <v>0,0</v>
      </c>
      <c r="O75" s="136">
        <f t="shared" si="27"/>
        <v>0</v>
      </c>
      <c r="P75" s="127">
        <f t="shared" si="27"/>
        <v>0</v>
      </c>
      <c r="Q75" s="127" t="str">
        <f t="shared" si="27"/>
        <v>0,0</v>
      </c>
      <c r="R75" s="135" t="str">
        <f t="shared" si="27"/>
        <v>0,0</v>
      </c>
      <c r="S75" s="128">
        <f t="shared" si="27"/>
        <v>0</v>
      </c>
      <c r="T75" s="128">
        <f t="shared" si="27"/>
        <v>0</v>
      </c>
      <c r="U75" s="202"/>
      <c r="V75" s="145"/>
      <c r="W75" s="145"/>
      <c r="X75" s="145"/>
      <c r="Y75" s="145"/>
      <c r="Z75" s="145"/>
      <c r="AA75" s="303"/>
    </row>
    <row r="76" spans="3:27" s="5" customFormat="1" ht="30.75" customHeight="1" thickBot="1" x14ac:dyDescent="0.25">
      <c r="C76" s="178"/>
      <c r="D76" s="210"/>
      <c r="E76" s="265"/>
      <c r="F76" s="387"/>
      <c r="G76" s="220"/>
      <c r="H76" s="220"/>
      <c r="I76" s="222"/>
      <c r="J76" s="29" t="s">
        <v>42</v>
      </c>
      <c r="K76" s="89">
        <v>280</v>
      </c>
      <c r="L76" s="93">
        <v>280</v>
      </c>
      <c r="M76" s="94" t="s">
        <v>82</v>
      </c>
      <c r="N76" s="95" t="s">
        <v>82</v>
      </c>
      <c r="O76" s="89">
        <v>0</v>
      </c>
      <c r="P76" s="93">
        <v>0</v>
      </c>
      <c r="Q76" s="94" t="s">
        <v>82</v>
      </c>
      <c r="R76" s="95" t="s">
        <v>82</v>
      </c>
      <c r="S76" s="138"/>
      <c r="T76" s="82"/>
      <c r="U76" s="203"/>
      <c r="V76" s="198"/>
      <c r="W76" s="198"/>
      <c r="X76" s="198"/>
      <c r="Y76" s="198"/>
      <c r="Z76" s="198"/>
      <c r="AA76" s="303"/>
    </row>
    <row r="77" spans="3:27" s="5" customFormat="1" ht="14.25" customHeight="1" thickBot="1" x14ac:dyDescent="0.25">
      <c r="C77" s="125" t="s">
        <v>38</v>
      </c>
      <c r="D77" s="24" t="s">
        <v>39</v>
      </c>
      <c r="E77" s="194" t="s">
        <v>18</v>
      </c>
      <c r="F77" s="195"/>
      <c r="G77" s="195"/>
      <c r="H77" s="195"/>
      <c r="I77" s="196"/>
      <c r="J77" s="24"/>
      <c r="K77" s="111">
        <f t="shared" ref="K77:N77" si="28">K71+K75+K73</f>
        <v>1829.5</v>
      </c>
      <c r="L77" s="26">
        <f t="shared" si="28"/>
        <v>1829.5</v>
      </c>
      <c r="M77" s="26">
        <f t="shared" si="28"/>
        <v>0</v>
      </c>
      <c r="N77" s="56">
        <f t="shared" si="28"/>
        <v>0</v>
      </c>
      <c r="O77" s="111">
        <f t="shared" ref="O77:T77" si="29">O71+O75+O73</f>
        <v>1087.8</v>
      </c>
      <c r="P77" s="26">
        <f t="shared" si="29"/>
        <v>1087.8</v>
      </c>
      <c r="Q77" s="26">
        <f t="shared" si="29"/>
        <v>0</v>
      </c>
      <c r="R77" s="56">
        <f t="shared" si="29"/>
        <v>0</v>
      </c>
      <c r="S77" s="30">
        <f t="shared" si="29"/>
        <v>310</v>
      </c>
      <c r="T77" s="30">
        <f t="shared" si="29"/>
        <v>310</v>
      </c>
      <c r="U77" s="142"/>
      <c r="V77" s="143"/>
      <c r="W77" s="143"/>
      <c r="X77" s="143"/>
      <c r="Y77" s="143"/>
      <c r="Z77" s="144"/>
      <c r="AA77" s="303"/>
    </row>
    <row r="78" spans="3:27" s="5" customFormat="1" ht="15" customHeight="1" thickBot="1" x14ac:dyDescent="0.25">
      <c r="C78" s="31" t="s">
        <v>38</v>
      </c>
      <c r="D78" s="286" t="s">
        <v>19</v>
      </c>
      <c r="E78" s="287"/>
      <c r="F78" s="287"/>
      <c r="G78" s="287"/>
      <c r="H78" s="287"/>
      <c r="I78" s="288"/>
      <c r="J78" s="32"/>
      <c r="K78" s="52">
        <f t="shared" ref="K78:T78" si="30">K34+K40+K61+K65+K69+K77</f>
        <v>13079.100000000002</v>
      </c>
      <c r="L78" s="69">
        <f t="shared" si="30"/>
        <v>6494.3</v>
      </c>
      <c r="M78" s="69">
        <f t="shared" si="30"/>
        <v>150</v>
      </c>
      <c r="N78" s="62">
        <f t="shared" si="30"/>
        <v>6584.8</v>
      </c>
      <c r="O78" s="52">
        <f t="shared" si="30"/>
        <v>17168.300000000003</v>
      </c>
      <c r="P78" s="69">
        <f t="shared" si="30"/>
        <v>6302.7</v>
      </c>
      <c r="Q78" s="69">
        <f t="shared" si="30"/>
        <v>170</v>
      </c>
      <c r="R78" s="62">
        <f t="shared" si="30"/>
        <v>10865.6</v>
      </c>
      <c r="S78" s="52">
        <f t="shared" si="30"/>
        <v>7596</v>
      </c>
      <c r="T78" s="52">
        <f t="shared" si="30"/>
        <v>8598</v>
      </c>
      <c r="U78" s="204"/>
      <c r="V78" s="205"/>
      <c r="W78" s="205"/>
      <c r="X78" s="205"/>
      <c r="Y78" s="205"/>
      <c r="Z78" s="206"/>
      <c r="AA78" s="303"/>
    </row>
    <row r="79" spans="3:27" ht="12.75" hidden="1" customHeight="1" thickBot="1" x14ac:dyDescent="0.25">
      <c r="C79" s="15" t="s">
        <v>39</v>
      </c>
      <c r="D79" s="388" t="s">
        <v>20</v>
      </c>
      <c r="E79" s="389"/>
      <c r="F79" s="389"/>
      <c r="G79" s="389"/>
      <c r="H79" s="389"/>
      <c r="I79" s="390"/>
      <c r="J79" s="15"/>
      <c r="K79" s="16">
        <f>K78</f>
        <v>13079.100000000002</v>
      </c>
      <c r="L79" s="16">
        <f t="shared" ref="L79:T79" si="31">L78</f>
        <v>6494.3</v>
      </c>
      <c r="M79" s="16">
        <f t="shared" si="31"/>
        <v>150</v>
      </c>
      <c r="N79" s="16">
        <f t="shared" si="31"/>
        <v>6584.8</v>
      </c>
      <c r="O79" s="16">
        <f t="shared" si="31"/>
        <v>17168.300000000003</v>
      </c>
      <c r="P79" s="16">
        <f t="shared" si="31"/>
        <v>6302.7</v>
      </c>
      <c r="Q79" s="16">
        <f t="shared" si="31"/>
        <v>170</v>
      </c>
      <c r="R79" s="16">
        <f t="shared" si="31"/>
        <v>10865.6</v>
      </c>
      <c r="S79" s="16">
        <f t="shared" si="31"/>
        <v>7596</v>
      </c>
      <c r="T79" s="16">
        <f t="shared" si="31"/>
        <v>8598</v>
      </c>
      <c r="U79" s="199"/>
      <c r="V79" s="200"/>
      <c r="W79" s="200"/>
      <c r="X79" s="200"/>
      <c r="Y79" s="200"/>
      <c r="Z79" s="201"/>
      <c r="AA79" s="303"/>
    </row>
    <row r="80" spans="3:27" s="8" customFormat="1" ht="17.25" customHeight="1" thickBot="1" x14ac:dyDescent="0.25">
      <c r="C80" s="21" t="s">
        <v>51</v>
      </c>
      <c r="D80" s="191" t="s">
        <v>85</v>
      </c>
      <c r="E80" s="192"/>
      <c r="F80" s="192"/>
      <c r="G80" s="192"/>
      <c r="H80" s="192"/>
      <c r="I80" s="192"/>
      <c r="J80" s="192"/>
      <c r="K80" s="192"/>
      <c r="L80" s="192"/>
      <c r="M80" s="192"/>
      <c r="N80" s="192"/>
      <c r="O80" s="192"/>
      <c r="P80" s="192"/>
      <c r="Q80" s="192"/>
      <c r="R80" s="192"/>
      <c r="S80" s="192"/>
      <c r="T80" s="192"/>
      <c r="U80" s="192"/>
      <c r="V80" s="192"/>
      <c r="W80" s="192"/>
      <c r="X80" s="192"/>
      <c r="Y80" s="192"/>
      <c r="Z80" s="193"/>
      <c r="AA80" s="303"/>
    </row>
    <row r="81" spans="3:27" s="8" customFormat="1" ht="17.25" customHeight="1" thickBot="1" x14ac:dyDescent="0.25">
      <c r="C81" s="125" t="s">
        <v>51</v>
      </c>
      <c r="D81" s="122" t="s">
        <v>38</v>
      </c>
      <c r="E81" s="139" t="s">
        <v>86</v>
      </c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371"/>
      <c r="W81" s="140"/>
      <c r="X81" s="371"/>
      <c r="Y81" s="371"/>
      <c r="Z81" s="141"/>
      <c r="AA81" s="303"/>
    </row>
    <row r="82" spans="3:27" s="8" customFormat="1" ht="17.25" customHeight="1" x14ac:dyDescent="0.2">
      <c r="C82" s="176" t="s">
        <v>51</v>
      </c>
      <c r="D82" s="156" t="s">
        <v>38</v>
      </c>
      <c r="E82" s="207" t="s">
        <v>38</v>
      </c>
      <c r="F82" s="166" t="s">
        <v>120</v>
      </c>
      <c r="G82" s="169" t="s">
        <v>39</v>
      </c>
      <c r="H82" s="182" t="s">
        <v>40</v>
      </c>
      <c r="I82" s="180" t="s">
        <v>101</v>
      </c>
      <c r="J82" s="384" t="s">
        <v>21</v>
      </c>
      <c r="K82" s="381">
        <f>K84+K85+K88+K89+K90</f>
        <v>111.2</v>
      </c>
      <c r="L82" s="211">
        <f t="shared" ref="L82:N82" si="32">L84+L85+L88+L89+L90</f>
        <v>0</v>
      </c>
      <c r="M82" s="211">
        <f t="shared" si="32"/>
        <v>0</v>
      </c>
      <c r="N82" s="223">
        <f t="shared" si="32"/>
        <v>111.2</v>
      </c>
      <c r="O82" s="225">
        <f t="shared" ref="O82:T82" si="33">O84+O85+O88+O89+O90+O86+O87</f>
        <v>111.2</v>
      </c>
      <c r="P82" s="211">
        <f t="shared" si="33"/>
        <v>0</v>
      </c>
      <c r="Q82" s="211">
        <f t="shared" si="33"/>
        <v>0</v>
      </c>
      <c r="R82" s="374">
        <f t="shared" si="33"/>
        <v>111.2</v>
      </c>
      <c r="S82" s="213">
        <f t="shared" si="33"/>
        <v>86.2</v>
      </c>
      <c r="T82" s="213">
        <f t="shared" si="33"/>
        <v>61.2</v>
      </c>
      <c r="U82" s="369"/>
      <c r="V82" s="197"/>
      <c r="W82" s="372"/>
      <c r="X82" s="197"/>
      <c r="Y82" s="197"/>
      <c r="Z82" s="304"/>
      <c r="AA82" s="303"/>
    </row>
    <row r="83" spans="3:27" s="8" customFormat="1" ht="11.25" customHeight="1" x14ac:dyDescent="0.2">
      <c r="C83" s="177"/>
      <c r="D83" s="157"/>
      <c r="E83" s="208"/>
      <c r="F83" s="168"/>
      <c r="G83" s="170"/>
      <c r="H83" s="183"/>
      <c r="I83" s="181"/>
      <c r="J83" s="385"/>
      <c r="K83" s="382"/>
      <c r="L83" s="212"/>
      <c r="M83" s="212"/>
      <c r="N83" s="224"/>
      <c r="O83" s="226"/>
      <c r="P83" s="212"/>
      <c r="Q83" s="212"/>
      <c r="R83" s="375"/>
      <c r="S83" s="214"/>
      <c r="T83" s="214"/>
      <c r="U83" s="370"/>
      <c r="V83" s="146"/>
      <c r="W83" s="373"/>
      <c r="X83" s="146"/>
      <c r="Y83" s="146"/>
      <c r="Z83" s="305"/>
      <c r="AA83" s="303"/>
    </row>
    <row r="84" spans="3:27" s="8" customFormat="1" ht="27.75" customHeight="1" x14ac:dyDescent="0.2">
      <c r="C84" s="177"/>
      <c r="D84" s="157"/>
      <c r="E84" s="208"/>
      <c r="F84" s="124" t="s">
        <v>87</v>
      </c>
      <c r="G84" s="170"/>
      <c r="H84" s="183"/>
      <c r="I84" s="181"/>
      <c r="J84" s="67" t="s">
        <v>42</v>
      </c>
      <c r="K84" s="117">
        <v>30</v>
      </c>
      <c r="L84" s="120">
        <v>0</v>
      </c>
      <c r="M84" s="120">
        <v>0</v>
      </c>
      <c r="N84" s="121">
        <v>30</v>
      </c>
      <c r="O84" s="80">
        <v>40</v>
      </c>
      <c r="P84" s="120">
        <v>0</v>
      </c>
      <c r="Q84" s="120">
        <v>0</v>
      </c>
      <c r="R84" s="97">
        <v>40</v>
      </c>
      <c r="S84" s="83">
        <v>40</v>
      </c>
      <c r="T84" s="83"/>
      <c r="U84" s="71" t="s">
        <v>88</v>
      </c>
      <c r="V84" s="57" t="s">
        <v>41</v>
      </c>
      <c r="W84" s="57">
        <v>3</v>
      </c>
      <c r="X84" s="57">
        <v>1</v>
      </c>
      <c r="Y84" s="57">
        <v>1</v>
      </c>
      <c r="Z84" s="84"/>
      <c r="AA84" s="303"/>
    </row>
    <row r="85" spans="3:27" s="8" customFormat="1" ht="27.75" customHeight="1" x14ac:dyDescent="0.2">
      <c r="C85" s="177"/>
      <c r="D85" s="157"/>
      <c r="E85" s="208"/>
      <c r="F85" s="123" t="s">
        <v>89</v>
      </c>
      <c r="G85" s="170"/>
      <c r="H85" s="183"/>
      <c r="I85" s="181"/>
      <c r="J85" s="70" t="s">
        <v>42</v>
      </c>
      <c r="K85" s="73">
        <v>26</v>
      </c>
      <c r="L85" s="96">
        <v>0</v>
      </c>
      <c r="M85" s="96">
        <v>0</v>
      </c>
      <c r="N85" s="103">
        <v>26</v>
      </c>
      <c r="O85" s="82">
        <v>15</v>
      </c>
      <c r="P85" s="96">
        <v>0</v>
      </c>
      <c r="Q85" s="96">
        <v>0</v>
      </c>
      <c r="R85" s="98">
        <v>15</v>
      </c>
      <c r="S85" s="85">
        <v>45</v>
      </c>
      <c r="T85" s="85">
        <v>60</v>
      </c>
      <c r="U85" s="72" t="s">
        <v>90</v>
      </c>
      <c r="V85" s="129" t="s">
        <v>41</v>
      </c>
      <c r="W85" s="129">
        <v>2</v>
      </c>
      <c r="X85" s="129">
        <v>1</v>
      </c>
      <c r="Y85" s="129">
        <v>3</v>
      </c>
      <c r="Z85" s="86">
        <v>4</v>
      </c>
      <c r="AA85" s="303"/>
    </row>
    <row r="86" spans="3:27" s="8" customFormat="1" ht="60" x14ac:dyDescent="0.2">
      <c r="C86" s="177"/>
      <c r="D86" s="157"/>
      <c r="E86" s="208"/>
      <c r="F86" s="123" t="s">
        <v>135</v>
      </c>
      <c r="G86" s="170"/>
      <c r="H86" s="183"/>
      <c r="I86" s="181"/>
      <c r="J86" s="70" t="s">
        <v>42</v>
      </c>
      <c r="K86" s="73"/>
      <c r="L86" s="96"/>
      <c r="M86" s="96"/>
      <c r="N86" s="103"/>
      <c r="O86" s="82">
        <v>10</v>
      </c>
      <c r="P86" s="96">
        <v>0</v>
      </c>
      <c r="Q86" s="96">
        <v>0</v>
      </c>
      <c r="R86" s="98">
        <v>10</v>
      </c>
      <c r="S86" s="85"/>
      <c r="T86" s="85"/>
      <c r="U86" s="72" t="s">
        <v>88</v>
      </c>
      <c r="V86" s="129" t="s">
        <v>41</v>
      </c>
      <c r="W86" s="129"/>
      <c r="X86" s="129">
        <v>1</v>
      </c>
      <c r="Y86" s="129"/>
      <c r="Z86" s="86"/>
      <c r="AA86" s="303"/>
    </row>
    <row r="87" spans="3:27" s="8" customFormat="1" ht="27.75" customHeight="1" x14ac:dyDescent="0.2">
      <c r="C87" s="177"/>
      <c r="D87" s="157"/>
      <c r="E87" s="208"/>
      <c r="F87" s="123" t="s">
        <v>136</v>
      </c>
      <c r="G87" s="170"/>
      <c r="H87" s="183"/>
      <c r="I87" s="181"/>
      <c r="J87" s="70" t="s">
        <v>42</v>
      </c>
      <c r="K87" s="73"/>
      <c r="L87" s="96"/>
      <c r="M87" s="96"/>
      <c r="N87" s="103"/>
      <c r="O87" s="82">
        <v>45</v>
      </c>
      <c r="P87" s="96">
        <v>0</v>
      </c>
      <c r="Q87" s="96">
        <v>0</v>
      </c>
      <c r="R87" s="98">
        <v>45</v>
      </c>
      <c r="S87" s="85"/>
      <c r="T87" s="85"/>
      <c r="U87" s="72" t="s">
        <v>137</v>
      </c>
      <c r="V87" s="129" t="s">
        <v>41</v>
      </c>
      <c r="W87" s="129"/>
      <c r="X87" s="129">
        <v>1</v>
      </c>
      <c r="Y87" s="129"/>
      <c r="Z87" s="86"/>
      <c r="AA87" s="303"/>
    </row>
    <row r="88" spans="3:27" s="8" customFormat="1" ht="75" customHeight="1" x14ac:dyDescent="0.2">
      <c r="C88" s="177"/>
      <c r="D88" s="157"/>
      <c r="E88" s="208"/>
      <c r="F88" s="108" t="s">
        <v>108</v>
      </c>
      <c r="G88" s="170"/>
      <c r="H88" s="183"/>
      <c r="I88" s="181"/>
      <c r="J88" s="48" t="s">
        <v>42</v>
      </c>
      <c r="K88" s="12">
        <v>54</v>
      </c>
      <c r="L88" s="13">
        <v>0</v>
      </c>
      <c r="M88" s="13">
        <v>0</v>
      </c>
      <c r="N88" s="104">
        <v>54</v>
      </c>
      <c r="O88" s="79"/>
      <c r="P88" s="13"/>
      <c r="Q88" s="13"/>
      <c r="R88" s="14"/>
      <c r="S88" s="87"/>
      <c r="T88" s="87"/>
      <c r="U88" s="71" t="s">
        <v>90</v>
      </c>
      <c r="V88" s="57" t="s">
        <v>41</v>
      </c>
      <c r="W88" s="57">
        <v>2</v>
      </c>
      <c r="X88" s="57"/>
      <c r="Y88" s="57"/>
      <c r="Z88" s="84"/>
      <c r="AA88" s="303"/>
    </row>
    <row r="89" spans="3:27" s="8" customFormat="1" ht="19.5" customHeight="1" x14ac:dyDescent="0.2">
      <c r="C89" s="177"/>
      <c r="D89" s="157"/>
      <c r="E89" s="208"/>
      <c r="F89" s="160" t="s">
        <v>100</v>
      </c>
      <c r="G89" s="187" t="s">
        <v>39</v>
      </c>
      <c r="H89" s="164" t="s">
        <v>40</v>
      </c>
      <c r="I89" s="184" t="s">
        <v>101</v>
      </c>
      <c r="J89" s="48" t="s">
        <v>42</v>
      </c>
      <c r="K89" s="12">
        <v>0.2</v>
      </c>
      <c r="L89" s="13">
        <v>0</v>
      </c>
      <c r="M89" s="13">
        <v>0</v>
      </c>
      <c r="N89" s="104">
        <v>0.2</v>
      </c>
      <c r="O89" s="79">
        <v>0.2</v>
      </c>
      <c r="P89" s="13">
        <v>0</v>
      </c>
      <c r="Q89" s="13">
        <v>0</v>
      </c>
      <c r="R89" s="14">
        <v>0.2</v>
      </c>
      <c r="S89" s="87">
        <v>0.2</v>
      </c>
      <c r="T89" s="87">
        <v>0.2</v>
      </c>
      <c r="U89" s="217" t="s">
        <v>90</v>
      </c>
      <c r="V89" s="215" t="s">
        <v>41</v>
      </c>
      <c r="W89" s="215">
        <v>2</v>
      </c>
      <c r="X89" s="215">
        <v>2</v>
      </c>
      <c r="Y89" s="215">
        <v>2</v>
      </c>
      <c r="Z89" s="215">
        <v>2</v>
      </c>
      <c r="AA89" s="303"/>
    </row>
    <row r="90" spans="3:27" s="8" customFormat="1" ht="16.5" customHeight="1" thickBot="1" x14ac:dyDescent="0.25">
      <c r="C90" s="178"/>
      <c r="D90" s="210"/>
      <c r="E90" s="209"/>
      <c r="F90" s="179"/>
      <c r="G90" s="188"/>
      <c r="H90" s="186"/>
      <c r="I90" s="185"/>
      <c r="J90" s="54" t="s">
        <v>98</v>
      </c>
      <c r="K90" s="105">
        <v>1</v>
      </c>
      <c r="L90" s="100">
        <v>0</v>
      </c>
      <c r="M90" s="100">
        <v>0</v>
      </c>
      <c r="N90" s="106">
        <v>1</v>
      </c>
      <c r="O90" s="99">
        <v>1</v>
      </c>
      <c r="P90" s="100">
        <v>0</v>
      </c>
      <c r="Q90" s="100">
        <v>0</v>
      </c>
      <c r="R90" s="101">
        <v>1</v>
      </c>
      <c r="S90" s="88">
        <v>1</v>
      </c>
      <c r="T90" s="88">
        <v>1</v>
      </c>
      <c r="U90" s="218"/>
      <c r="V90" s="216"/>
      <c r="W90" s="216"/>
      <c r="X90" s="216"/>
      <c r="Y90" s="216"/>
      <c r="Z90" s="216"/>
      <c r="AA90" s="303"/>
    </row>
    <row r="91" spans="3:27" s="8" customFormat="1" ht="17.25" customHeight="1" thickBot="1" x14ac:dyDescent="0.25">
      <c r="C91" s="31" t="s">
        <v>51</v>
      </c>
      <c r="D91" s="24" t="s">
        <v>38</v>
      </c>
      <c r="E91" s="194" t="s">
        <v>18</v>
      </c>
      <c r="F91" s="368"/>
      <c r="G91" s="195"/>
      <c r="H91" s="195"/>
      <c r="I91" s="196"/>
      <c r="J91" s="24"/>
      <c r="K91" s="36">
        <f>K82</f>
        <v>111.2</v>
      </c>
      <c r="L91" s="26">
        <f t="shared" ref="L91:N91" si="34">L82</f>
        <v>0</v>
      </c>
      <c r="M91" s="26">
        <f t="shared" si="34"/>
        <v>0</v>
      </c>
      <c r="N91" s="35">
        <f t="shared" si="34"/>
        <v>111.2</v>
      </c>
      <c r="O91" s="36">
        <f>O82</f>
        <v>111.2</v>
      </c>
      <c r="P91" s="26">
        <f t="shared" ref="P91:T91" si="35">P82</f>
        <v>0</v>
      </c>
      <c r="Q91" s="26">
        <f t="shared" si="35"/>
        <v>0</v>
      </c>
      <c r="R91" s="35">
        <f t="shared" si="35"/>
        <v>111.2</v>
      </c>
      <c r="S91" s="34">
        <f t="shared" si="35"/>
        <v>86.2</v>
      </c>
      <c r="T91" s="34">
        <f t="shared" si="35"/>
        <v>61.2</v>
      </c>
      <c r="U91" s="142"/>
      <c r="V91" s="143"/>
      <c r="W91" s="143"/>
      <c r="X91" s="143"/>
      <c r="Y91" s="143"/>
      <c r="Z91" s="144"/>
      <c r="AA91" s="303"/>
    </row>
    <row r="92" spans="3:27" s="8" customFormat="1" ht="17.25" customHeight="1" thickBot="1" x14ac:dyDescent="0.25">
      <c r="C92" s="31" t="s">
        <v>51</v>
      </c>
      <c r="D92" s="286" t="s">
        <v>19</v>
      </c>
      <c r="E92" s="287"/>
      <c r="F92" s="287"/>
      <c r="G92" s="287"/>
      <c r="H92" s="287"/>
      <c r="I92" s="288"/>
      <c r="J92" s="32"/>
      <c r="K92" s="52">
        <f t="shared" ref="K92:N92" si="36">K91</f>
        <v>111.2</v>
      </c>
      <c r="L92" s="37">
        <f t="shared" si="36"/>
        <v>0</v>
      </c>
      <c r="M92" s="37">
        <f t="shared" si="36"/>
        <v>0</v>
      </c>
      <c r="N92" s="53">
        <f t="shared" si="36"/>
        <v>111.2</v>
      </c>
      <c r="O92" s="52">
        <f t="shared" ref="O92:T92" si="37">O91</f>
        <v>111.2</v>
      </c>
      <c r="P92" s="37">
        <f t="shared" si="37"/>
        <v>0</v>
      </c>
      <c r="Q92" s="37">
        <f t="shared" si="37"/>
        <v>0</v>
      </c>
      <c r="R92" s="53">
        <f t="shared" si="37"/>
        <v>111.2</v>
      </c>
      <c r="S92" s="33">
        <f>S91</f>
        <v>86.2</v>
      </c>
      <c r="T92" s="33">
        <f t="shared" si="37"/>
        <v>61.2</v>
      </c>
      <c r="U92" s="204"/>
      <c r="V92" s="205"/>
      <c r="W92" s="205"/>
      <c r="X92" s="205"/>
      <c r="Y92" s="205"/>
      <c r="Z92" s="206"/>
      <c r="AA92" s="303"/>
    </row>
    <row r="93" spans="3:27" s="8" customFormat="1" ht="17.25" customHeight="1" thickBot="1" x14ac:dyDescent="0.25">
      <c r="C93" s="15" t="s">
        <v>39</v>
      </c>
      <c r="D93" s="289" t="s">
        <v>20</v>
      </c>
      <c r="E93" s="290"/>
      <c r="F93" s="290"/>
      <c r="G93" s="290"/>
      <c r="H93" s="290"/>
      <c r="I93" s="291"/>
      <c r="J93" s="15"/>
      <c r="K93" s="55">
        <f>K79+K92</f>
        <v>13190.300000000003</v>
      </c>
      <c r="L93" s="17">
        <f t="shared" ref="L93:N93" si="38">L79+L92</f>
        <v>6494.3</v>
      </c>
      <c r="M93" s="17">
        <f t="shared" si="38"/>
        <v>150</v>
      </c>
      <c r="N93" s="18">
        <f t="shared" si="38"/>
        <v>6696</v>
      </c>
      <c r="O93" s="55">
        <f>O79+O92</f>
        <v>17279.500000000004</v>
      </c>
      <c r="P93" s="17">
        <f t="shared" ref="P93:R93" si="39">P79+P92</f>
        <v>6302.7</v>
      </c>
      <c r="Q93" s="17">
        <f t="shared" si="39"/>
        <v>170</v>
      </c>
      <c r="R93" s="18">
        <f t="shared" si="39"/>
        <v>10976.800000000001</v>
      </c>
      <c r="S93" s="16">
        <f>S79+S92</f>
        <v>7682.2</v>
      </c>
      <c r="T93" s="16">
        <f>T79+T92</f>
        <v>8659.2000000000007</v>
      </c>
      <c r="U93" s="199"/>
      <c r="V93" s="200"/>
      <c r="W93" s="200"/>
      <c r="X93" s="200"/>
      <c r="Y93" s="200"/>
      <c r="Z93" s="201"/>
      <c r="AA93" s="303"/>
    </row>
    <row r="94" spans="3:27" s="8" customFormat="1" ht="17.25" customHeight="1" x14ac:dyDescent="0.2">
      <c r="C94" s="9"/>
      <c r="D94" s="10"/>
      <c r="E94" s="10"/>
      <c r="F94" s="10"/>
      <c r="G94" s="10"/>
      <c r="H94" s="10"/>
      <c r="I94" s="10"/>
      <c r="J94" s="10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303"/>
    </row>
    <row r="95" spans="3:27" ht="15.75" customHeight="1" x14ac:dyDescent="0.25">
      <c r="C95" s="272" t="s">
        <v>36</v>
      </c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U95" s="132"/>
      <c r="V95" s="132"/>
      <c r="W95" s="132"/>
      <c r="X95" s="132"/>
      <c r="Y95" s="132"/>
      <c r="Z95" s="132"/>
      <c r="AA95" s="132"/>
    </row>
    <row r="96" spans="3:27" ht="7.5" customHeight="1" x14ac:dyDescent="0.25">
      <c r="C96" s="131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U96" s="132"/>
      <c r="V96" s="132"/>
      <c r="W96" s="132"/>
      <c r="X96" s="132"/>
      <c r="Y96" s="132"/>
      <c r="Z96" s="132"/>
      <c r="AA96" s="132"/>
    </row>
    <row r="97" spans="3:27" ht="15.75" customHeight="1" x14ac:dyDescent="0.25"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272" t="s">
        <v>13</v>
      </c>
      <c r="N97" s="272"/>
      <c r="O97" s="272"/>
      <c r="U97" s="132"/>
      <c r="V97" s="132"/>
      <c r="W97" s="132"/>
      <c r="X97" s="132"/>
      <c r="Y97" s="132"/>
      <c r="Z97" s="132"/>
      <c r="AA97" s="132"/>
    </row>
    <row r="98" spans="3:27" ht="12" thickBot="1" x14ac:dyDescent="0.25"/>
    <row r="99" spans="3:27" ht="11.25" customHeight="1" x14ac:dyDescent="0.2">
      <c r="D99" s="273" t="s">
        <v>22</v>
      </c>
      <c r="E99" s="274"/>
      <c r="F99" s="274"/>
      <c r="G99" s="275"/>
      <c r="H99" s="244" t="s">
        <v>129</v>
      </c>
      <c r="I99" s="245"/>
      <c r="J99" s="244" t="s">
        <v>125</v>
      </c>
      <c r="K99" s="245"/>
      <c r="L99" s="244" t="s">
        <v>107</v>
      </c>
      <c r="M99" s="245"/>
      <c r="N99" s="244" t="s">
        <v>130</v>
      </c>
      <c r="O99" s="269"/>
    </row>
    <row r="100" spans="3:27" ht="11.25" customHeight="1" x14ac:dyDescent="0.2">
      <c r="D100" s="276"/>
      <c r="E100" s="277"/>
      <c r="F100" s="277"/>
      <c r="G100" s="278"/>
      <c r="H100" s="246"/>
      <c r="I100" s="247"/>
      <c r="J100" s="246"/>
      <c r="K100" s="247"/>
      <c r="L100" s="246"/>
      <c r="M100" s="247"/>
      <c r="N100" s="246"/>
      <c r="O100" s="270"/>
    </row>
    <row r="101" spans="3:27" ht="11.25" customHeight="1" x14ac:dyDescent="0.2">
      <c r="D101" s="276"/>
      <c r="E101" s="277"/>
      <c r="F101" s="277"/>
      <c r="G101" s="278"/>
      <c r="H101" s="246"/>
      <c r="I101" s="247"/>
      <c r="J101" s="246"/>
      <c r="K101" s="247"/>
      <c r="L101" s="246"/>
      <c r="M101" s="247"/>
      <c r="N101" s="246"/>
      <c r="O101" s="270"/>
    </row>
    <row r="102" spans="3:27" ht="14.25" customHeight="1" x14ac:dyDescent="0.2">
      <c r="D102" s="279"/>
      <c r="E102" s="280"/>
      <c r="F102" s="280"/>
      <c r="G102" s="281"/>
      <c r="H102" s="248"/>
      <c r="I102" s="249"/>
      <c r="J102" s="248"/>
      <c r="K102" s="249"/>
      <c r="L102" s="248"/>
      <c r="M102" s="249"/>
      <c r="N102" s="248"/>
      <c r="O102" s="271"/>
    </row>
    <row r="103" spans="3:27" ht="11.25" customHeight="1" x14ac:dyDescent="0.2">
      <c r="D103" s="258" t="s">
        <v>23</v>
      </c>
      <c r="E103" s="259"/>
      <c r="F103" s="259"/>
      <c r="G103" s="260"/>
      <c r="H103" s="239">
        <f>H104+H106</f>
        <v>13190.3</v>
      </c>
      <c r="I103" s="240"/>
      <c r="J103" s="239">
        <f>J104+J106</f>
        <v>17279.5</v>
      </c>
      <c r="K103" s="240"/>
      <c r="L103" s="239">
        <f>L104+L106</f>
        <v>7682.2</v>
      </c>
      <c r="M103" s="240"/>
      <c r="N103" s="239">
        <f>N104+N106</f>
        <v>8659.2000000000007</v>
      </c>
      <c r="O103" s="383"/>
    </row>
    <row r="104" spans="3:27" ht="15.75" customHeight="1" x14ac:dyDescent="0.2">
      <c r="D104" s="241" t="s">
        <v>24</v>
      </c>
      <c r="E104" s="242"/>
      <c r="F104" s="242"/>
      <c r="G104" s="243"/>
      <c r="H104" s="230">
        <f>L93</f>
        <v>6494.3</v>
      </c>
      <c r="I104" s="231"/>
      <c r="J104" s="230">
        <f>P93</f>
        <v>6302.7</v>
      </c>
      <c r="K104" s="231"/>
      <c r="L104" s="230">
        <v>3000</v>
      </c>
      <c r="M104" s="231"/>
      <c r="N104" s="230">
        <f>3371.3</f>
        <v>3371.3</v>
      </c>
      <c r="O104" s="282"/>
    </row>
    <row r="105" spans="3:27" ht="15.75" customHeight="1" x14ac:dyDescent="0.2">
      <c r="D105" s="227" t="s">
        <v>25</v>
      </c>
      <c r="E105" s="228"/>
      <c r="F105" s="228"/>
      <c r="G105" s="229"/>
      <c r="H105" s="230">
        <f>M93</f>
        <v>150</v>
      </c>
      <c r="I105" s="231"/>
      <c r="J105" s="230">
        <f>Q93</f>
        <v>170</v>
      </c>
      <c r="K105" s="231"/>
      <c r="L105" s="230">
        <v>185</v>
      </c>
      <c r="M105" s="231"/>
      <c r="N105" s="230">
        <v>196.5</v>
      </c>
      <c r="O105" s="282"/>
    </row>
    <row r="106" spans="3:27" ht="15.75" customHeight="1" x14ac:dyDescent="0.2">
      <c r="D106" s="241" t="s">
        <v>26</v>
      </c>
      <c r="E106" s="242"/>
      <c r="F106" s="242"/>
      <c r="G106" s="243"/>
      <c r="H106" s="230">
        <f>N93</f>
        <v>6696</v>
      </c>
      <c r="I106" s="231"/>
      <c r="J106" s="230">
        <f>R93</f>
        <v>10976.800000000001</v>
      </c>
      <c r="K106" s="231"/>
      <c r="L106" s="230">
        <f>S93-L104</f>
        <v>4682.2</v>
      </c>
      <c r="M106" s="231"/>
      <c r="N106" s="230">
        <f>T93-N104</f>
        <v>5287.9000000000005</v>
      </c>
      <c r="O106" s="282"/>
    </row>
    <row r="107" spans="3:27" ht="15.75" customHeight="1" x14ac:dyDescent="0.2">
      <c r="D107" s="258" t="s">
        <v>27</v>
      </c>
      <c r="E107" s="259"/>
      <c r="F107" s="259"/>
      <c r="G107" s="260"/>
      <c r="H107" s="239">
        <f>H108+H112+H113+H114</f>
        <v>13190.300000000001</v>
      </c>
      <c r="I107" s="240"/>
      <c r="J107" s="239">
        <f>J108+J112+J113+J114</f>
        <v>17279.5</v>
      </c>
      <c r="K107" s="240"/>
      <c r="L107" s="239">
        <f>L108+L112+L113+L114</f>
        <v>7682.2</v>
      </c>
      <c r="M107" s="240"/>
      <c r="N107" s="239">
        <f>N108+N112+N113+N114</f>
        <v>8659.2000000000007</v>
      </c>
      <c r="O107" s="383"/>
    </row>
    <row r="108" spans="3:27" ht="15.75" customHeight="1" x14ac:dyDescent="0.2">
      <c r="D108" s="232" t="s">
        <v>28</v>
      </c>
      <c r="E108" s="233"/>
      <c r="F108" s="233"/>
      <c r="G108" s="234"/>
      <c r="H108" s="235">
        <f>H109</f>
        <v>13189.300000000001</v>
      </c>
      <c r="I108" s="236"/>
      <c r="J108" s="235">
        <f>J109</f>
        <v>17278.5</v>
      </c>
      <c r="K108" s="236"/>
      <c r="L108" s="235">
        <f>L109</f>
        <v>7681.2</v>
      </c>
      <c r="M108" s="236"/>
      <c r="N108" s="235">
        <f>N109</f>
        <v>8658.2000000000007</v>
      </c>
      <c r="O108" s="378"/>
    </row>
    <row r="109" spans="3:27" ht="15.75" customHeight="1" x14ac:dyDescent="0.2">
      <c r="D109" s="241" t="s">
        <v>29</v>
      </c>
      <c r="E109" s="242"/>
      <c r="F109" s="242"/>
      <c r="G109" s="243"/>
      <c r="H109" s="256">
        <f>H110+H111</f>
        <v>13189.300000000001</v>
      </c>
      <c r="I109" s="257"/>
      <c r="J109" s="256">
        <f>J110+J111</f>
        <v>17278.5</v>
      </c>
      <c r="K109" s="257"/>
      <c r="L109" s="256">
        <f>L110+L111</f>
        <v>7681.2</v>
      </c>
      <c r="M109" s="257"/>
      <c r="N109" s="256">
        <f>N110+N111</f>
        <v>8658.2000000000007</v>
      </c>
      <c r="O109" s="380"/>
    </row>
    <row r="110" spans="3:27" ht="24" customHeight="1" x14ac:dyDescent="0.2">
      <c r="D110" s="227" t="s">
        <v>91</v>
      </c>
      <c r="E110" s="228"/>
      <c r="F110" s="228"/>
      <c r="G110" s="229"/>
      <c r="H110" s="254">
        <f>K17+K19+K21+K23+K25++K76+K27+K31+K37+K46+K48+K50+K52+K64++K68+K72+K84+K39+K74+K29+K85+K88+K89+K33</f>
        <v>11430.2</v>
      </c>
      <c r="I110" s="255"/>
      <c r="J110" s="254">
        <f>O15+O31+O37+O46+O64+O68+O72+O76+O84+O39+O85+O88+O89+O74+O29+O87+O86+O33</f>
        <v>14919.300000000001</v>
      </c>
      <c r="K110" s="255"/>
      <c r="L110" s="254">
        <f>S17+S19+S21+S23+S25+S27+S31+S37+S46+S48+S50+S68+S72+S85+S64+S76+S39+S84++S89+S52+S74+S29+S33</f>
        <v>6181.2</v>
      </c>
      <c r="M110" s="255"/>
      <c r="N110" s="254">
        <f>T17+T19+T21+T23+T25+T27+T31+T37+T46+T48+T50+T68+T72+T85+T64+T76+T39+T84+T52+T89+T74+T29+T33</f>
        <v>7158.2</v>
      </c>
      <c r="O110" s="379"/>
    </row>
    <row r="111" spans="3:27" ht="26.25" customHeight="1" x14ac:dyDescent="0.2">
      <c r="D111" s="227" t="s">
        <v>92</v>
      </c>
      <c r="E111" s="228"/>
      <c r="F111" s="228"/>
      <c r="G111" s="229"/>
      <c r="H111" s="254">
        <f>K60+K54+K56+K58</f>
        <v>1759.1</v>
      </c>
      <c r="I111" s="255"/>
      <c r="J111" s="254">
        <f>O60+O58+O56+O54</f>
        <v>2359.1999999999998</v>
      </c>
      <c r="K111" s="255"/>
      <c r="L111" s="254">
        <f>S60+S58+S56+S54</f>
        <v>1500</v>
      </c>
      <c r="M111" s="255"/>
      <c r="N111" s="254">
        <f>T60+T58+T56+T54</f>
        <v>1500</v>
      </c>
      <c r="O111" s="379"/>
    </row>
    <row r="112" spans="3:27" ht="12.75" customHeight="1" x14ac:dyDescent="0.2">
      <c r="D112" s="232" t="s">
        <v>30</v>
      </c>
      <c r="E112" s="233"/>
      <c r="F112" s="233"/>
      <c r="G112" s="234"/>
      <c r="H112" s="235">
        <f>K90</f>
        <v>1</v>
      </c>
      <c r="I112" s="236"/>
      <c r="J112" s="235">
        <f>O90</f>
        <v>1</v>
      </c>
      <c r="K112" s="236"/>
      <c r="L112" s="235">
        <f>S90</f>
        <v>1</v>
      </c>
      <c r="M112" s="236"/>
      <c r="N112" s="235">
        <f>T90</f>
        <v>1</v>
      </c>
      <c r="O112" s="378"/>
    </row>
    <row r="113" spans="4:15" ht="12.75" customHeight="1" x14ac:dyDescent="0.2">
      <c r="D113" s="232" t="s">
        <v>31</v>
      </c>
      <c r="E113" s="233"/>
      <c r="F113" s="233"/>
      <c r="G113" s="234"/>
      <c r="H113" s="235">
        <v>0</v>
      </c>
      <c r="I113" s="236"/>
      <c r="J113" s="235">
        <v>0</v>
      </c>
      <c r="K113" s="236"/>
      <c r="L113" s="235">
        <v>0</v>
      </c>
      <c r="M113" s="236"/>
      <c r="N113" s="235">
        <v>0</v>
      </c>
      <c r="O113" s="378"/>
    </row>
    <row r="114" spans="4:15" ht="13.5" customHeight="1" thickBot="1" x14ac:dyDescent="0.25">
      <c r="D114" s="251" t="s">
        <v>32</v>
      </c>
      <c r="E114" s="252"/>
      <c r="F114" s="252"/>
      <c r="G114" s="253"/>
      <c r="H114" s="237">
        <v>0</v>
      </c>
      <c r="I114" s="238"/>
      <c r="J114" s="237">
        <v>0</v>
      </c>
      <c r="K114" s="238"/>
      <c r="L114" s="237">
        <v>0</v>
      </c>
      <c r="M114" s="238"/>
      <c r="N114" s="237">
        <v>0</v>
      </c>
      <c r="O114" s="377"/>
    </row>
    <row r="116" spans="4:15" ht="1.5" customHeight="1" x14ac:dyDescent="0.2"/>
    <row r="117" spans="4:15" ht="12.75" x14ac:dyDescent="0.2">
      <c r="D117" s="261" t="s">
        <v>33</v>
      </c>
      <c r="E117" s="261"/>
      <c r="F117" s="261"/>
      <c r="G117" s="261"/>
      <c r="H117" s="261"/>
      <c r="I117" s="261"/>
      <c r="J117" s="261"/>
      <c r="K117" s="261"/>
      <c r="L117" s="261"/>
      <c r="M117" s="261"/>
      <c r="N117" s="261"/>
    </row>
    <row r="118" spans="4:15" ht="33.75" customHeight="1" x14ac:dyDescent="0.2">
      <c r="D118" s="250" t="s">
        <v>34</v>
      </c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</row>
    <row r="119" spans="4:15" ht="31.5" customHeight="1" x14ac:dyDescent="0.2">
      <c r="D119" s="250" t="s">
        <v>35</v>
      </c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</row>
  </sheetData>
  <sheetProtection selectLockedCells="1" selectUnlockedCells="1"/>
  <mergeCells count="433">
    <mergeCell ref="C32:C33"/>
    <mergeCell ref="D32:D33"/>
    <mergeCell ref="E32:E33"/>
    <mergeCell ref="F32:F33"/>
    <mergeCell ref="G32:G33"/>
    <mergeCell ref="H32:H33"/>
    <mergeCell ref="I32:I33"/>
    <mergeCell ref="E57:E58"/>
    <mergeCell ref="F57:F58"/>
    <mergeCell ref="G57:G58"/>
    <mergeCell ref="H57:H58"/>
    <mergeCell ref="I57:I58"/>
    <mergeCell ref="U57:U58"/>
    <mergeCell ref="V57:V58"/>
    <mergeCell ref="W57:W58"/>
    <mergeCell ref="X57:X58"/>
    <mergeCell ref="E55:E56"/>
    <mergeCell ref="F55:F56"/>
    <mergeCell ref="G55:G56"/>
    <mergeCell ref="H55:H56"/>
    <mergeCell ref="I55:I56"/>
    <mergeCell ref="U55:U56"/>
    <mergeCell ref="V55:V56"/>
    <mergeCell ref="W55:W56"/>
    <mergeCell ref="X55:X56"/>
    <mergeCell ref="T43:T44"/>
    <mergeCell ref="S46:S52"/>
    <mergeCell ref="Z47:Z48"/>
    <mergeCell ref="Y47:Y48"/>
    <mergeCell ref="X47:X48"/>
    <mergeCell ref="Q43:Q44"/>
    <mergeCell ref="S43:S44"/>
    <mergeCell ref="E53:E54"/>
    <mergeCell ref="F53:F54"/>
    <mergeCell ref="G53:G54"/>
    <mergeCell ref="H53:H54"/>
    <mergeCell ref="I53:I54"/>
    <mergeCell ref="U53:U54"/>
    <mergeCell ref="V53:V54"/>
    <mergeCell ref="W53:W54"/>
    <mergeCell ref="X53:X54"/>
    <mergeCell ref="Y53:Y54"/>
    <mergeCell ref="Z53:Z54"/>
    <mergeCell ref="D103:G103"/>
    <mergeCell ref="W67:W68"/>
    <mergeCell ref="V1:Z1"/>
    <mergeCell ref="H36:H39"/>
    <mergeCell ref="E40:I40"/>
    <mergeCell ref="F38:F39"/>
    <mergeCell ref="E38:E39"/>
    <mergeCell ref="Z38:Z39"/>
    <mergeCell ref="Y38:Y39"/>
    <mergeCell ref="X38:X39"/>
    <mergeCell ref="W38:W39"/>
    <mergeCell ref="E42:E52"/>
    <mergeCell ref="J43:J44"/>
    <mergeCell ref="C6:Z6"/>
    <mergeCell ref="Z14:Z16"/>
    <mergeCell ref="C73:C74"/>
    <mergeCell ref="D73:D74"/>
    <mergeCell ref="E73:E74"/>
    <mergeCell ref="F73:F74"/>
    <mergeCell ref="G73:G74"/>
    <mergeCell ref="H73:H74"/>
    <mergeCell ref="I73:I74"/>
    <mergeCell ref="U73:U74"/>
    <mergeCell ref="V73:V74"/>
    <mergeCell ref="J103:K103"/>
    <mergeCell ref="L111:M111"/>
    <mergeCell ref="E59:E60"/>
    <mergeCell ref="J82:J83"/>
    <mergeCell ref="I67:I68"/>
    <mergeCell ref="L103:M103"/>
    <mergeCell ref="C95:N95"/>
    <mergeCell ref="H71:H72"/>
    <mergeCell ref="E61:I61"/>
    <mergeCell ref="C75:C76"/>
    <mergeCell ref="F75:F76"/>
    <mergeCell ref="D79:I79"/>
    <mergeCell ref="D75:D76"/>
    <mergeCell ref="E75:E76"/>
    <mergeCell ref="C71:C72"/>
    <mergeCell ref="D71:D72"/>
    <mergeCell ref="E71:E72"/>
    <mergeCell ref="F71:F72"/>
    <mergeCell ref="G71:G72"/>
    <mergeCell ref="C67:C68"/>
    <mergeCell ref="D67:D68"/>
    <mergeCell ref="E67:E68"/>
    <mergeCell ref="F67:F68"/>
    <mergeCell ref="G67:G68"/>
    <mergeCell ref="N114:O114"/>
    <mergeCell ref="N113:O113"/>
    <mergeCell ref="N112:O112"/>
    <mergeCell ref="N111:O111"/>
    <mergeCell ref="N110:O110"/>
    <mergeCell ref="N109:O109"/>
    <mergeCell ref="V82:V83"/>
    <mergeCell ref="K82:K83"/>
    <mergeCell ref="L82:L83"/>
    <mergeCell ref="N103:O103"/>
    <mergeCell ref="L105:M105"/>
    <mergeCell ref="J108:K108"/>
    <mergeCell ref="J107:K107"/>
    <mergeCell ref="J106:K106"/>
    <mergeCell ref="J105:K105"/>
    <mergeCell ref="N108:O108"/>
    <mergeCell ref="N107:O107"/>
    <mergeCell ref="N106:O106"/>
    <mergeCell ref="L108:M108"/>
    <mergeCell ref="L106:M106"/>
    <mergeCell ref="L107:M107"/>
    <mergeCell ref="N105:O105"/>
    <mergeCell ref="J99:K102"/>
    <mergeCell ref="L99:M102"/>
    <mergeCell ref="E91:I91"/>
    <mergeCell ref="E65:I65"/>
    <mergeCell ref="Z89:Z90"/>
    <mergeCell ref="Y89:Y90"/>
    <mergeCell ref="E69:I69"/>
    <mergeCell ref="D78:I78"/>
    <mergeCell ref="E70:Z70"/>
    <mergeCell ref="H67:H68"/>
    <mergeCell ref="U65:Z65"/>
    <mergeCell ref="W75:W76"/>
    <mergeCell ref="V75:V76"/>
    <mergeCell ref="X67:X68"/>
    <mergeCell ref="V67:V68"/>
    <mergeCell ref="Y67:Y68"/>
    <mergeCell ref="E66:Z66"/>
    <mergeCell ref="U69:Z69"/>
    <mergeCell ref="U82:U83"/>
    <mergeCell ref="E81:Z81"/>
    <mergeCell ref="Q82:Q83"/>
    <mergeCell ref="W82:W83"/>
    <mergeCell ref="R82:R83"/>
    <mergeCell ref="U71:U72"/>
    <mergeCell ref="T82:T83"/>
    <mergeCell ref="U67:U68"/>
    <mergeCell ref="U93:Z93"/>
    <mergeCell ref="Z51:Z52"/>
    <mergeCell ref="Y51:Y52"/>
    <mergeCell ref="W47:W48"/>
    <mergeCell ref="W59:W60"/>
    <mergeCell ref="U59:U60"/>
    <mergeCell ref="Z49:Z50"/>
    <mergeCell ref="Z45:Z46"/>
    <mergeCell ref="Y45:Y46"/>
    <mergeCell ref="X45:X46"/>
    <mergeCell ref="W45:W46"/>
    <mergeCell ref="V47:V48"/>
    <mergeCell ref="X59:X60"/>
    <mergeCell ref="X49:X50"/>
    <mergeCell ref="W49:W50"/>
    <mergeCell ref="Z59:Z60"/>
    <mergeCell ref="X51:X52"/>
    <mergeCell ref="W51:W52"/>
    <mergeCell ref="U51:U52"/>
    <mergeCell ref="Y55:Y56"/>
    <mergeCell ref="Z55:Z56"/>
    <mergeCell ref="Y57:Y58"/>
    <mergeCell ref="Z57:Z58"/>
    <mergeCell ref="X71:X72"/>
    <mergeCell ref="U25:U26"/>
    <mergeCell ref="L9:M9"/>
    <mergeCell ref="J7:J10"/>
    <mergeCell ref="V25:V26"/>
    <mergeCell ref="U27:U31"/>
    <mergeCell ref="Y27:Y31"/>
    <mergeCell ref="R9:R10"/>
    <mergeCell ref="E7:E10"/>
    <mergeCell ref="H7:H10"/>
    <mergeCell ref="F18:F19"/>
    <mergeCell ref="Y17:Y18"/>
    <mergeCell ref="G28:G29"/>
    <mergeCell ref="H28:H29"/>
    <mergeCell ref="S7:S10"/>
    <mergeCell ref="K7:N8"/>
    <mergeCell ref="Y14:Y16"/>
    <mergeCell ref="Y25:Y26"/>
    <mergeCell ref="X25:X26"/>
    <mergeCell ref="O9:O10"/>
    <mergeCell ref="K9:K10"/>
    <mergeCell ref="Y9:Y10"/>
    <mergeCell ref="W9:W10"/>
    <mergeCell ref="V8:V10"/>
    <mergeCell ref="V21:V22"/>
    <mergeCell ref="O7:R8"/>
    <mergeCell ref="D12:Z12"/>
    <mergeCell ref="F16:F17"/>
    <mergeCell ref="Z21:Z22"/>
    <mergeCell ref="Y21:Y22"/>
    <mergeCell ref="X21:X22"/>
    <mergeCell ref="I28:I29"/>
    <mergeCell ref="G7:G10"/>
    <mergeCell ref="W21:W22"/>
    <mergeCell ref="F26:F27"/>
    <mergeCell ref="X17:X18"/>
    <mergeCell ref="V17:V18"/>
    <mergeCell ref="V23:V24"/>
    <mergeCell ref="F22:F23"/>
    <mergeCell ref="G14:G27"/>
    <mergeCell ref="H14:H27"/>
    <mergeCell ref="K17:K27"/>
    <mergeCell ref="E13:Z13"/>
    <mergeCell ref="X9:X10"/>
    <mergeCell ref="U8:U10"/>
    <mergeCell ref="T7:T10"/>
    <mergeCell ref="I7:I10"/>
    <mergeCell ref="P9:Q9"/>
    <mergeCell ref="O17:O27"/>
    <mergeCell ref="U34:Z34"/>
    <mergeCell ref="K43:K44"/>
    <mergeCell ref="P43:P44"/>
    <mergeCell ref="R43:R44"/>
    <mergeCell ref="Y19:Y20"/>
    <mergeCell ref="T17:T27"/>
    <mergeCell ref="H30:H31"/>
    <mergeCell ref="W23:W24"/>
    <mergeCell ref="N17:N27"/>
    <mergeCell ref="Z27:Z31"/>
    <mergeCell ref="W17:W18"/>
    <mergeCell ref="Z23:Z24"/>
    <mergeCell ref="Y23:Y24"/>
    <mergeCell ref="X23:X24"/>
    <mergeCell ref="H42:H52"/>
    <mergeCell ref="O46:O52"/>
    <mergeCell ref="P46:P52"/>
    <mergeCell ref="V42:V43"/>
    <mergeCell ref="U42:U43"/>
    <mergeCell ref="U38:U39"/>
    <mergeCell ref="V38:V39"/>
    <mergeCell ref="V27:V31"/>
    <mergeCell ref="U47:U48"/>
    <mergeCell ref="P17:P27"/>
    <mergeCell ref="X2:Z2"/>
    <mergeCell ref="U77:Z77"/>
    <mergeCell ref="C11:Z11"/>
    <mergeCell ref="C4:Z4"/>
    <mergeCell ref="U7:Z7"/>
    <mergeCell ref="C7:C10"/>
    <mergeCell ref="Z9:Z10"/>
    <mergeCell ref="F7:F10"/>
    <mergeCell ref="N9:N10"/>
    <mergeCell ref="D7:D10"/>
    <mergeCell ref="Y42:Y43"/>
    <mergeCell ref="U19:U20"/>
    <mergeCell ref="Z25:Z26"/>
    <mergeCell ref="U40:Z40"/>
    <mergeCell ref="E41:Z41"/>
    <mergeCell ref="X27:X31"/>
    <mergeCell ref="W27:W31"/>
    <mergeCell ref="C63:C64"/>
    <mergeCell ref="D63:D64"/>
    <mergeCell ref="V49:V50"/>
    <mergeCell ref="V51:V52"/>
    <mergeCell ref="Z42:Z43"/>
    <mergeCell ref="X42:X43"/>
    <mergeCell ref="U45:U46"/>
    <mergeCell ref="AA6:AA94"/>
    <mergeCell ref="Z82:Z83"/>
    <mergeCell ref="X19:X20"/>
    <mergeCell ref="W19:W20"/>
    <mergeCell ref="W8:Z8"/>
    <mergeCell ref="Z17:Z18"/>
    <mergeCell ref="W71:W72"/>
    <mergeCell ref="W14:W16"/>
    <mergeCell ref="W42:W43"/>
    <mergeCell ref="U91:Z91"/>
    <mergeCell ref="U92:Z92"/>
    <mergeCell ref="X82:X83"/>
    <mergeCell ref="U23:U24"/>
    <mergeCell ref="Z19:Z20"/>
    <mergeCell ref="Z67:Z68"/>
    <mergeCell ref="U14:U16"/>
    <mergeCell ref="U49:U50"/>
    <mergeCell ref="U21:U22"/>
    <mergeCell ref="V19:V20"/>
    <mergeCell ref="V14:V16"/>
    <mergeCell ref="X14:X16"/>
    <mergeCell ref="W25:W26"/>
    <mergeCell ref="U17:U18"/>
    <mergeCell ref="E35:Z35"/>
    <mergeCell ref="C28:C29"/>
    <mergeCell ref="D28:D29"/>
    <mergeCell ref="G36:G39"/>
    <mergeCell ref="L17:L27"/>
    <mergeCell ref="M17:M27"/>
    <mergeCell ref="T46:T52"/>
    <mergeCell ref="E14:E27"/>
    <mergeCell ref="F24:F25"/>
    <mergeCell ref="F14:F15"/>
    <mergeCell ref="F28:F29"/>
    <mergeCell ref="F49:F50"/>
    <mergeCell ref="D14:D27"/>
    <mergeCell ref="C14:C27"/>
    <mergeCell ref="F20:F21"/>
    <mergeCell ref="I14:I27"/>
    <mergeCell ref="C42:C60"/>
    <mergeCell ref="I30:I31"/>
    <mergeCell ref="E28:E29"/>
    <mergeCell ref="Q17:Q27"/>
    <mergeCell ref="R17:R27"/>
    <mergeCell ref="S17:S27"/>
    <mergeCell ref="O43:O44"/>
    <mergeCell ref="G59:G60"/>
    <mergeCell ref="R46:R52"/>
    <mergeCell ref="L110:M110"/>
    <mergeCell ref="L109:M109"/>
    <mergeCell ref="D117:N117"/>
    <mergeCell ref="D111:G111"/>
    <mergeCell ref="C30:C31"/>
    <mergeCell ref="D30:D31"/>
    <mergeCell ref="E30:E31"/>
    <mergeCell ref="F30:F31"/>
    <mergeCell ref="G30:G31"/>
    <mergeCell ref="E36:E37"/>
    <mergeCell ref="F36:F37"/>
    <mergeCell ref="D36:D39"/>
    <mergeCell ref="C36:C39"/>
    <mergeCell ref="E34:I34"/>
    <mergeCell ref="N99:O102"/>
    <mergeCell ref="M97:O97"/>
    <mergeCell ref="D99:G102"/>
    <mergeCell ref="E63:E64"/>
    <mergeCell ref="L104:M104"/>
    <mergeCell ref="J104:K104"/>
    <mergeCell ref="N104:O104"/>
    <mergeCell ref="I36:I39"/>
    <mergeCell ref="D92:I92"/>
    <mergeCell ref="D93:I93"/>
    <mergeCell ref="H103:I103"/>
    <mergeCell ref="H99:I102"/>
    <mergeCell ref="D118:N118"/>
    <mergeCell ref="D119:N119"/>
    <mergeCell ref="D113:G113"/>
    <mergeCell ref="D114:G114"/>
    <mergeCell ref="D109:G109"/>
    <mergeCell ref="D110:G110"/>
    <mergeCell ref="H111:I111"/>
    <mergeCell ref="H112:I112"/>
    <mergeCell ref="L114:M114"/>
    <mergeCell ref="L113:M113"/>
    <mergeCell ref="H109:I109"/>
    <mergeCell ref="H110:I110"/>
    <mergeCell ref="J114:K114"/>
    <mergeCell ref="J113:K113"/>
    <mergeCell ref="J112:K112"/>
    <mergeCell ref="J111:K111"/>
    <mergeCell ref="J110:K110"/>
    <mergeCell ref="J109:K109"/>
    <mergeCell ref="L112:M112"/>
    <mergeCell ref="D112:G112"/>
    <mergeCell ref="D106:G106"/>
    <mergeCell ref="D107:G107"/>
    <mergeCell ref="D105:G105"/>
    <mergeCell ref="H104:I104"/>
    <mergeCell ref="D108:G108"/>
    <mergeCell ref="H113:I113"/>
    <mergeCell ref="H114:I114"/>
    <mergeCell ref="H105:I105"/>
    <mergeCell ref="H106:I106"/>
    <mergeCell ref="H107:I107"/>
    <mergeCell ref="H108:I108"/>
    <mergeCell ref="D104:G104"/>
    <mergeCell ref="G75:G76"/>
    <mergeCell ref="H75:H76"/>
    <mergeCell ref="I75:I76"/>
    <mergeCell ref="I71:I72"/>
    <mergeCell ref="W73:W74"/>
    <mergeCell ref="X73:X74"/>
    <mergeCell ref="Y73:Y74"/>
    <mergeCell ref="Z73:Z74"/>
    <mergeCell ref="N82:N83"/>
    <mergeCell ref="O82:O83"/>
    <mergeCell ref="E82:E90"/>
    <mergeCell ref="D82:D90"/>
    <mergeCell ref="P82:P83"/>
    <mergeCell ref="S82:S83"/>
    <mergeCell ref="Y82:Y83"/>
    <mergeCell ref="M82:M83"/>
    <mergeCell ref="X89:X90"/>
    <mergeCell ref="W89:W90"/>
    <mergeCell ref="V89:V90"/>
    <mergeCell ref="U89:U90"/>
    <mergeCell ref="C82:C90"/>
    <mergeCell ref="F89:F90"/>
    <mergeCell ref="I82:I88"/>
    <mergeCell ref="H82:H88"/>
    <mergeCell ref="G82:G88"/>
    <mergeCell ref="I89:I90"/>
    <mergeCell ref="H89:H90"/>
    <mergeCell ref="G89:G90"/>
    <mergeCell ref="H63:H64"/>
    <mergeCell ref="F82:F83"/>
    <mergeCell ref="F63:F64"/>
    <mergeCell ref="G63:G64"/>
    <mergeCell ref="I63:I64"/>
    <mergeCell ref="D80:Z80"/>
    <mergeCell ref="E77:I77"/>
    <mergeCell ref="Y71:Y72"/>
    <mergeCell ref="Z75:Z76"/>
    <mergeCell ref="Y75:Y76"/>
    <mergeCell ref="U79:Z79"/>
    <mergeCell ref="X75:X76"/>
    <mergeCell ref="Z71:Z72"/>
    <mergeCell ref="U75:U76"/>
    <mergeCell ref="U78:Z78"/>
    <mergeCell ref="V71:V72"/>
    <mergeCell ref="E62:Z62"/>
    <mergeCell ref="U61:Z61"/>
    <mergeCell ref="Y59:Y60"/>
    <mergeCell ref="Y49:Y50"/>
    <mergeCell ref="K46:K52"/>
    <mergeCell ref="L46:L52"/>
    <mergeCell ref="M46:M52"/>
    <mergeCell ref="N46:N52"/>
    <mergeCell ref="D42:D60"/>
    <mergeCell ref="V45:V46"/>
    <mergeCell ref="L43:L44"/>
    <mergeCell ref="F45:F46"/>
    <mergeCell ref="F47:F48"/>
    <mergeCell ref="F51:F52"/>
    <mergeCell ref="I59:I60"/>
    <mergeCell ref="F59:F60"/>
    <mergeCell ref="V59:V60"/>
    <mergeCell ref="H59:H60"/>
    <mergeCell ref="F42:F44"/>
    <mergeCell ref="G42:G52"/>
    <mergeCell ref="I42:I52"/>
    <mergeCell ref="N43:N44"/>
    <mergeCell ref="M43:M44"/>
    <mergeCell ref="Q46:Q52"/>
  </mergeCells>
  <pageMargins left="0.39370078740157483" right="0.39370078740157483" top="0.59055118110236215" bottom="0.39370078740157483" header="0.31496062992125984" footer="0.31496062992125984"/>
  <pageSetup paperSize="9" scale="72" firstPageNumber="0" fitToHeight="0" orientation="landscape" r:id="rId1"/>
  <headerFooter alignWithMargins="0"/>
  <rowBreaks count="3" manualBreakCount="3">
    <brk id="31" min="1" max="25" man="1"/>
    <brk id="64" min="1" max="25" man="1"/>
    <brk id="93" min="1" max="25" man="1"/>
  </rowBreaks>
  <colBreaks count="1" manualBreakCount="1">
    <brk id="27" max="6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2022-02-18T10:02:55Z</cp:lastPrinted>
  <dcterms:created xsi:type="dcterms:W3CDTF">2012-09-04T10:49:59Z</dcterms:created>
  <dcterms:modified xsi:type="dcterms:W3CDTF">2022-02-18T10:52:30Z</dcterms:modified>
</cp:coreProperties>
</file>