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1720" windowHeight="12225" tabRatio="599" activeTab="1"/>
  </bookViews>
  <sheets>
    <sheet name="1_lentelė" sheetId="2" r:id="rId1"/>
    <sheet name="2 lentele" sheetId="4" r:id="rId2"/>
    <sheet name="3 lentele" sheetId="3" r:id="rId3"/>
  </sheets>
  <definedNames>
    <definedName name="_xlnm.Print_Area" localSheetId="1">'2 lentele'!$A$1:$U$137</definedName>
    <definedName name="_xlnm.Print_Titles" localSheetId="1">'2 lentele'!$8:$10</definedName>
  </definedNames>
  <calcPr calcId="125725"/>
</workbook>
</file>

<file path=xl/calcChain.xml><?xml version="1.0" encoding="utf-8"?>
<calcChain xmlns="http://schemas.openxmlformats.org/spreadsheetml/2006/main">
  <c r="Q131" i="4"/>
  <c r="P131"/>
  <c r="Q22"/>
  <c r="P22"/>
  <c r="O22"/>
  <c r="N22"/>
  <c r="M22"/>
  <c r="L22"/>
  <c r="K22"/>
  <c r="J22"/>
  <c r="I22"/>
  <c r="H22"/>
  <c r="H128"/>
  <c r="N32"/>
  <c r="Q55"/>
  <c r="P55"/>
  <c r="O55"/>
  <c r="N55"/>
  <c r="M55"/>
  <c r="M58"/>
  <c r="L55"/>
  <c r="K55"/>
  <c r="J59"/>
  <c r="J55"/>
  <c r="I55"/>
  <c r="H55"/>
  <c r="H24"/>
  <c r="Q26"/>
  <c r="P26"/>
  <c r="O26"/>
  <c r="N26"/>
  <c r="M26"/>
  <c r="L26"/>
  <c r="K26"/>
  <c r="J26"/>
  <c r="I26"/>
  <c r="I27" s="1"/>
  <c r="H26"/>
  <c r="Q24"/>
  <c r="Q27" s="1"/>
  <c r="P24"/>
  <c r="P27" s="1"/>
  <c r="O24"/>
  <c r="O27" s="1"/>
  <c r="N24"/>
  <c r="N27" s="1"/>
  <c r="M24"/>
  <c r="M27" s="1"/>
  <c r="L24"/>
  <c r="K24"/>
  <c r="K27" s="1"/>
  <c r="J24"/>
  <c r="J27" s="1"/>
  <c r="I24"/>
  <c r="M32"/>
  <c r="E25" i="2"/>
  <c r="E23" s="1"/>
  <c r="D25"/>
  <c r="D23" s="1"/>
  <c r="O131" i="4"/>
  <c r="N131"/>
  <c r="M131"/>
  <c r="L131"/>
  <c r="C25" i="2"/>
  <c r="C23" s="1"/>
  <c r="K131" i="4"/>
  <c r="J131"/>
  <c r="I131"/>
  <c r="H131"/>
  <c r="H120"/>
  <c r="Q57"/>
  <c r="Q130"/>
  <c r="P57"/>
  <c r="P58"/>
  <c r="O57"/>
  <c r="O58"/>
  <c r="N57"/>
  <c r="N58"/>
  <c r="M130"/>
  <c r="L57"/>
  <c r="L130" s="1"/>
  <c r="C20" i="2" s="1"/>
  <c r="K57" i="4"/>
  <c r="K58"/>
  <c r="J57"/>
  <c r="J58"/>
  <c r="I57"/>
  <c r="H57"/>
  <c r="H58" s="1"/>
  <c r="Q120"/>
  <c r="P120"/>
  <c r="M120"/>
  <c r="L120"/>
  <c r="I120"/>
  <c r="Q129"/>
  <c r="E22" i="2"/>
  <c r="P98" i="4"/>
  <c r="O97"/>
  <c r="O98" s="1"/>
  <c r="O121" s="1"/>
  <c r="N97"/>
  <c r="M129"/>
  <c r="K97"/>
  <c r="K129" s="1"/>
  <c r="J97"/>
  <c r="J129" s="1"/>
  <c r="H98"/>
  <c r="H129" s="1"/>
  <c r="B22" i="2" s="1"/>
  <c r="I129" i="4"/>
  <c r="H30"/>
  <c r="H32"/>
  <c r="H33"/>
  <c r="P30"/>
  <c r="P32"/>
  <c r="P92"/>
  <c r="P96"/>
  <c r="P121" s="1"/>
  <c r="P118"/>
  <c r="U26"/>
  <c r="T26"/>
  <c r="S26"/>
  <c r="X38"/>
  <c r="Y38"/>
  <c r="W38"/>
  <c r="Y59"/>
  <c r="Z59"/>
  <c r="X59"/>
  <c r="Y58"/>
  <c r="Z58"/>
  <c r="X58"/>
  <c r="AD56"/>
  <c r="AC56"/>
  <c r="AD55"/>
  <c r="AC55"/>
  <c r="Y56"/>
  <c r="Z56"/>
  <c r="AA56"/>
  <c r="X56"/>
  <c r="Y55"/>
  <c r="AA55"/>
  <c r="X55"/>
  <c r="U116"/>
  <c r="T116"/>
  <c r="S116"/>
  <c r="Q116"/>
  <c r="P116"/>
  <c r="O116"/>
  <c r="N116"/>
  <c r="M116"/>
  <c r="L116"/>
  <c r="K116"/>
  <c r="J116"/>
  <c r="I116"/>
  <c r="H116"/>
  <c r="U114"/>
  <c r="T114"/>
  <c r="S114"/>
  <c r="Q114"/>
  <c r="P114"/>
  <c r="O114"/>
  <c r="N114"/>
  <c r="M114"/>
  <c r="L114"/>
  <c r="K114"/>
  <c r="J114"/>
  <c r="I114"/>
  <c r="H114"/>
  <c r="U112"/>
  <c r="T112"/>
  <c r="S112"/>
  <c r="Q112"/>
  <c r="P112"/>
  <c r="O112"/>
  <c r="N112"/>
  <c r="M112"/>
  <c r="L112"/>
  <c r="K112"/>
  <c r="J112"/>
  <c r="I112"/>
  <c r="H112"/>
  <c r="U110"/>
  <c r="T110"/>
  <c r="S110"/>
  <c r="Q110"/>
  <c r="P110"/>
  <c r="O110"/>
  <c r="N110"/>
  <c r="M110"/>
  <c r="L110"/>
  <c r="K110"/>
  <c r="J110"/>
  <c r="I110"/>
  <c r="H110"/>
  <c r="U108"/>
  <c r="T108"/>
  <c r="S108"/>
  <c r="Q108"/>
  <c r="P108"/>
  <c r="O108"/>
  <c r="N108"/>
  <c r="M108"/>
  <c r="L108"/>
  <c r="K108"/>
  <c r="J108"/>
  <c r="I108"/>
  <c r="H108"/>
  <c r="U106"/>
  <c r="T106"/>
  <c r="S106"/>
  <c r="Q106"/>
  <c r="P106"/>
  <c r="O106"/>
  <c r="N106"/>
  <c r="M106"/>
  <c r="L106"/>
  <c r="K106"/>
  <c r="J106"/>
  <c r="I106"/>
  <c r="H106"/>
  <c r="U104"/>
  <c r="T104"/>
  <c r="S104"/>
  <c r="Q104"/>
  <c r="P104"/>
  <c r="O104"/>
  <c r="N104"/>
  <c r="M104"/>
  <c r="L104"/>
  <c r="K104"/>
  <c r="J104"/>
  <c r="I104"/>
  <c r="H104"/>
  <c r="U102"/>
  <c r="T102"/>
  <c r="S102"/>
  <c r="Q102"/>
  <c r="P102"/>
  <c r="O102"/>
  <c r="N102"/>
  <c r="M102"/>
  <c r="L102"/>
  <c r="K102"/>
  <c r="J102"/>
  <c r="I102"/>
  <c r="H102"/>
  <c r="U100"/>
  <c r="T100"/>
  <c r="S100"/>
  <c r="Q100"/>
  <c r="P100"/>
  <c r="O100"/>
  <c r="N100"/>
  <c r="M100"/>
  <c r="L100"/>
  <c r="K100"/>
  <c r="J100"/>
  <c r="Y98" s="1"/>
  <c r="I100"/>
  <c r="H100"/>
  <c r="U90"/>
  <c r="T90"/>
  <c r="S90"/>
  <c r="Q90"/>
  <c r="P90"/>
  <c r="O90"/>
  <c r="N90"/>
  <c r="M90"/>
  <c r="L90"/>
  <c r="K90"/>
  <c r="J90"/>
  <c r="I90"/>
  <c r="H90"/>
  <c r="U88"/>
  <c r="T88"/>
  <c r="S88"/>
  <c r="U86"/>
  <c r="T86"/>
  <c r="S86"/>
  <c r="Q86"/>
  <c r="P86"/>
  <c r="O86"/>
  <c r="N86"/>
  <c r="M86"/>
  <c r="L86"/>
  <c r="K86"/>
  <c r="J86"/>
  <c r="I86"/>
  <c r="H86"/>
  <c r="U84"/>
  <c r="T84"/>
  <c r="S84"/>
  <c r="U82"/>
  <c r="T82"/>
  <c r="S82"/>
  <c r="Q82"/>
  <c r="P82"/>
  <c r="O82"/>
  <c r="N82"/>
  <c r="M82"/>
  <c r="L82"/>
  <c r="K82"/>
  <c r="J82"/>
  <c r="I82"/>
  <c r="H82"/>
  <c r="U80"/>
  <c r="T80"/>
  <c r="S80"/>
  <c r="U78"/>
  <c r="T78"/>
  <c r="S78"/>
  <c r="Q78"/>
  <c r="P78"/>
  <c r="O78"/>
  <c r="N78"/>
  <c r="M78"/>
  <c r="L78"/>
  <c r="K78"/>
  <c r="J78"/>
  <c r="I78"/>
  <c r="H78"/>
  <c r="U76"/>
  <c r="T76"/>
  <c r="S76"/>
  <c r="U74"/>
  <c r="T74"/>
  <c r="S74"/>
  <c r="Q74"/>
  <c r="P74"/>
  <c r="O74"/>
  <c r="N74"/>
  <c r="M74"/>
  <c r="L74"/>
  <c r="K74"/>
  <c r="J74"/>
  <c r="I74"/>
  <c r="H74"/>
  <c r="U72"/>
  <c r="T72"/>
  <c r="S72"/>
  <c r="U70"/>
  <c r="T70"/>
  <c r="S70"/>
  <c r="Q70"/>
  <c r="P70"/>
  <c r="O70"/>
  <c r="N70"/>
  <c r="M70"/>
  <c r="L70"/>
  <c r="K70"/>
  <c r="J70"/>
  <c r="I70"/>
  <c r="H70"/>
  <c r="U68"/>
  <c r="T68"/>
  <c r="S68"/>
  <c r="U66"/>
  <c r="T66"/>
  <c r="S66"/>
  <c r="Q66"/>
  <c r="P66"/>
  <c r="O66"/>
  <c r="N66"/>
  <c r="M66"/>
  <c r="L66"/>
  <c r="K66"/>
  <c r="J66"/>
  <c r="I66"/>
  <c r="H66"/>
  <c r="U64"/>
  <c r="T64"/>
  <c r="S64"/>
  <c r="U62"/>
  <c r="T62"/>
  <c r="S62"/>
  <c r="Q62"/>
  <c r="P62"/>
  <c r="AC57" s="1"/>
  <c r="O62"/>
  <c r="N62"/>
  <c r="M62"/>
  <c r="L62"/>
  <c r="K62"/>
  <c r="AA57" s="1"/>
  <c r="I62"/>
  <c r="H62"/>
  <c r="U60"/>
  <c r="T60"/>
  <c r="S60"/>
  <c r="U54"/>
  <c r="T54"/>
  <c r="S54"/>
  <c r="Q54"/>
  <c r="P54"/>
  <c r="O54"/>
  <c r="N54"/>
  <c r="M54"/>
  <c r="L54"/>
  <c r="K54"/>
  <c r="J54"/>
  <c r="I54"/>
  <c r="H54"/>
  <c r="U52"/>
  <c r="T52"/>
  <c r="S52"/>
  <c r="Q52"/>
  <c r="P52"/>
  <c r="O52"/>
  <c r="N52"/>
  <c r="M52"/>
  <c r="L52"/>
  <c r="K52"/>
  <c r="J52"/>
  <c r="I52"/>
  <c r="H52"/>
  <c r="U50"/>
  <c r="T50"/>
  <c r="S50"/>
  <c r="Q50"/>
  <c r="P50"/>
  <c r="O50"/>
  <c r="N50"/>
  <c r="M50"/>
  <c r="L50"/>
  <c r="K50"/>
  <c r="J50"/>
  <c r="I50"/>
  <c r="H50"/>
  <c r="U48"/>
  <c r="T48"/>
  <c r="S48"/>
  <c r="Q48"/>
  <c r="P48"/>
  <c r="O48"/>
  <c r="N48"/>
  <c r="M48"/>
  <c r="L48"/>
  <c r="K48"/>
  <c r="J48"/>
  <c r="I48"/>
  <c r="H48"/>
  <c r="U46"/>
  <c r="T46"/>
  <c r="S46"/>
  <c r="Q46"/>
  <c r="P46"/>
  <c r="O46"/>
  <c r="N46"/>
  <c r="M46"/>
  <c r="L46"/>
  <c r="K46"/>
  <c r="J46"/>
  <c r="I46"/>
  <c r="H46"/>
  <c r="U44"/>
  <c r="T44"/>
  <c r="S44"/>
  <c r="Q44"/>
  <c r="P44"/>
  <c r="O44"/>
  <c r="N44"/>
  <c r="M44"/>
  <c r="L44"/>
  <c r="K44"/>
  <c r="J44"/>
  <c r="I44"/>
  <c r="H44"/>
  <c r="U42"/>
  <c r="T42"/>
  <c r="S42"/>
  <c r="Q42"/>
  <c r="P42"/>
  <c r="O42"/>
  <c r="N42"/>
  <c r="M42"/>
  <c r="L42"/>
  <c r="K42"/>
  <c r="J42"/>
  <c r="I42"/>
  <c r="H42"/>
  <c r="U40"/>
  <c r="T40"/>
  <c r="S40"/>
  <c r="Q40"/>
  <c r="AC37"/>
  <c r="P40"/>
  <c r="P37" s="1"/>
  <c r="O40"/>
  <c r="O37" s="1"/>
  <c r="N40"/>
  <c r="N37" s="1"/>
  <c r="M40"/>
  <c r="M37"/>
  <c r="M38" s="1"/>
  <c r="L40"/>
  <c r="L37" s="1"/>
  <c r="L38" s="1"/>
  <c r="K40"/>
  <c r="Z37"/>
  <c r="J40"/>
  <c r="J37"/>
  <c r="J38" s="1"/>
  <c r="Y37"/>
  <c r="I40"/>
  <c r="X37" s="1"/>
  <c r="H40"/>
  <c r="H37" s="1"/>
  <c r="H38" s="1"/>
  <c r="N130"/>
  <c r="I128"/>
  <c r="P128"/>
  <c r="T58"/>
  <c r="U58"/>
  <c r="S58"/>
  <c r="T56"/>
  <c r="U56"/>
  <c r="S56"/>
  <c r="J128"/>
  <c r="K128"/>
  <c r="L128"/>
  <c r="C15" i="2" s="1"/>
  <c r="C13" s="1"/>
  <c r="M128" i="4"/>
  <c r="N128"/>
  <c r="O128"/>
  <c r="Q128"/>
  <c r="E15" i="2"/>
  <c r="E13" s="1"/>
  <c r="N129" i="4"/>
  <c r="I92"/>
  <c r="J92"/>
  <c r="K92"/>
  <c r="L92"/>
  <c r="M92"/>
  <c r="N92"/>
  <c r="O92"/>
  <c r="Q92"/>
  <c r="H92"/>
  <c r="T20"/>
  <c r="U20"/>
  <c r="S20"/>
  <c r="T18"/>
  <c r="U18"/>
  <c r="S18"/>
  <c r="T16"/>
  <c r="U16"/>
  <c r="S16"/>
  <c r="T38"/>
  <c r="U38"/>
  <c r="S38"/>
  <c r="U118"/>
  <c r="T118"/>
  <c r="S118"/>
  <c r="Q118"/>
  <c r="O118"/>
  <c r="N118"/>
  <c r="M118"/>
  <c r="L118"/>
  <c r="K118"/>
  <c r="J118"/>
  <c r="I118"/>
  <c r="I96"/>
  <c r="I121" s="1"/>
  <c r="H118"/>
  <c r="U98"/>
  <c r="T98"/>
  <c r="S98"/>
  <c r="N98"/>
  <c r="U96"/>
  <c r="T96"/>
  <c r="S96"/>
  <c r="Q96"/>
  <c r="Q121"/>
  <c r="O96"/>
  <c r="N96"/>
  <c r="N121" s="1"/>
  <c r="M96"/>
  <c r="L96"/>
  <c r="K96"/>
  <c r="J96"/>
  <c r="H96"/>
  <c r="H121"/>
  <c r="U32"/>
  <c r="T32"/>
  <c r="S32"/>
  <c r="Q32"/>
  <c r="Q33" s="1"/>
  <c r="Q34" s="1"/>
  <c r="O32"/>
  <c r="O33" s="1"/>
  <c r="O34" s="1"/>
  <c r="L32"/>
  <c r="K32"/>
  <c r="J32"/>
  <c r="J33" s="1"/>
  <c r="J34" s="1"/>
  <c r="I32"/>
  <c r="I30"/>
  <c r="I33"/>
  <c r="I34" s="1"/>
  <c r="Q30"/>
  <c r="J30"/>
  <c r="K30"/>
  <c r="K33"/>
  <c r="K34" s="1"/>
  <c r="L30"/>
  <c r="L33" s="1"/>
  <c r="L34" s="1"/>
  <c r="M30"/>
  <c r="M33"/>
  <c r="M34" s="1"/>
  <c r="N30"/>
  <c r="N33" s="1"/>
  <c r="N34" s="1"/>
  <c r="O30"/>
  <c r="S22"/>
  <c r="T22"/>
  <c r="U22"/>
  <c r="S30"/>
  <c r="T30"/>
  <c r="U30"/>
  <c r="D15" i="2"/>
  <c r="D13" s="1"/>
  <c r="P33" i="4"/>
  <c r="P34" s="1"/>
  <c r="P129"/>
  <c r="D22" i="2"/>
  <c r="K98" i="4"/>
  <c r="L98"/>
  <c r="L129" s="1"/>
  <c r="C22" i="2" s="1"/>
  <c r="M98" i="4"/>
  <c r="I98"/>
  <c r="Q98"/>
  <c r="B25" i="2"/>
  <c r="B23" s="1"/>
  <c r="W98" i="4"/>
  <c r="J98"/>
  <c r="J121"/>
  <c r="Z98"/>
  <c r="O129"/>
  <c r="AB98"/>
  <c r="AC98"/>
  <c r="X98"/>
  <c r="M121"/>
  <c r="AB37"/>
  <c r="Q37"/>
  <c r="Q127" s="1"/>
  <c r="L27"/>
  <c r="L121"/>
  <c r="J62"/>
  <c r="Z55"/>
  <c r="K121"/>
  <c r="Z57"/>
  <c r="H130"/>
  <c r="AD57"/>
  <c r="P130"/>
  <c r="D20" i="2"/>
  <c r="O130" i="4"/>
  <c r="K130"/>
  <c r="J130"/>
  <c r="Y57"/>
  <c r="X57"/>
  <c r="Q58"/>
  <c r="I130"/>
  <c r="B20" i="2"/>
  <c r="B15"/>
  <c r="B13" s="1"/>
  <c r="H27" i="4"/>
  <c r="H34" s="1"/>
  <c r="Q38"/>
  <c r="Q93"/>
  <c r="Q122" s="1"/>
  <c r="Q123" s="1"/>
  <c r="E7" i="2" s="1"/>
  <c r="W37" i="4"/>
  <c r="K37"/>
  <c r="K127" s="1"/>
  <c r="K132" s="1"/>
  <c r="E20" i="2"/>
  <c r="I58" i="4"/>
  <c r="L58"/>
  <c r="Q132" l="1"/>
  <c r="E11" i="2" s="1"/>
  <c r="E19"/>
  <c r="E12" s="1"/>
  <c r="H93" i="4"/>
  <c r="H122" s="1"/>
  <c r="H127"/>
  <c r="M127"/>
  <c r="M132" s="1"/>
  <c r="M93"/>
  <c r="M122" s="1"/>
  <c r="M123" s="1"/>
  <c r="C8" i="2" s="1"/>
  <c r="P127" i="4"/>
  <c r="P38"/>
  <c r="P93" s="1"/>
  <c r="J127"/>
  <c r="J132" s="1"/>
  <c r="B9" i="2" s="1"/>
  <c r="J93" i="4"/>
  <c r="L93"/>
  <c r="L122" s="1"/>
  <c r="L123" s="1"/>
  <c r="C7" i="2" s="1"/>
  <c r="L127" i="4"/>
  <c r="O127"/>
  <c r="O132" s="1"/>
  <c r="O38"/>
  <c r="O93" s="1"/>
  <c r="H123"/>
  <c r="B7" i="2" s="1"/>
  <c r="P122" i="4"/>
  <c r="P123" s="1"/>
  <c r="D7" i="2" s="1"/>
  <c r="N38" i="4"/>
  <c r="N93" s="1"/>
  <c r="N122" s="1"/>
  <c r="N123" s="1"/>
  <c r="N127"/>
  <c r="N132" s="1"/>
  <c r="C9" i="2" s="1"/>
  <c r="J122" i="4"/>
  <c r="J123" s="1"/>
  <c r="O122"/>
  <c r="O123" s="1"/>
  <c r="C10" i="2" s="1"/>
  <c r="K38" i="4"/>
  <c r="K93" s="1"/>
  <c r="K122" s="1"/>
  <c r="K123" s="1"/>
  <c r="B10" i="2" s="1"/>
  <c r="I37" i="4"/>
  <c r="I38" s="1"/>
  <c r="I93" l="1"/>
  <c r="I122" s="1"/>
  <c r="I123" s="1"/>
  <c r="B8" i="2" s="1"/>
  <c r="I127" i="4"/>
  <c r="I132" s="1"/>
  <c r="P132"/>
  <c r="D11" i="2" s="1"/>
  <c r="D19"/>
  <c r="D12" s="1"/>
  <c r="C19"/>
  <c r="C12" s="1"/>
  <c r="L132" i="4"/>
  <c r="C11" i="2" s="1"/>
  <c r="H132" i="4"/>
  <c r="B11" i="2" s="1"/>
  <c r="B19"/>
  <c r="B12" s="1"/>
</calcChain>
</file>

<file path=xl/sharedStrings.xml><?xml version="1.0" encoding="utf-8"?>
<sst xmlns="http://schemas.openxmlformats.org/spreadsheetml/2006/main" count="439" uniqueCount="180">
  <si>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</si>
  <si>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</si>
  <si>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</si>
  <si>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</si>
  <si>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</si>
  <si>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</si>
  <si>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</si>
  <si>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</si>
  <si>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</si>
  <si>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</si>
  <si>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</si>
  <si>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</si>
  <si>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</si>
  <si>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</si>
  <si>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</si>
  <si>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</si>
  <si>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1</t>
  </si>
  <si>
    <t>2</t>
  </si>
  <si>
    <t>-</t>
  </si>
  <si>
    <t>1 lentelė</t>
  </si>
  <si>
    <t>Pavadinimas</t>
  </si>
  <si>
    <t>iš viso</t>
  </si>
  <si>
    <t>Iš viso programai</t>
  </si>
  <si>
    <t>Finansavimo šaltiniai</t>
  </si>
  <si>
    <t>04.02.01.01</t>
  </si>
  <si>
    <t>(savivaldybės, padalinio, įstaigos pavadinimas)</t>
  </si>
  <si>
    <t>TIKSLŲ, UŽDAVINIŲ, PRIEMONIŲ ASIGNAVIMŲ IR PRODUKTO VERTINIMO KRITERIJŲ SUVESTINĖ</t>
  </si>
  <si>
    <t>Savivaldybės smulkaus ir vidutinio verslo rėmimo programos įgyvendinimas</t>
  </si>
  <si>
    <t>Savivaldybės aplinkos apsaugos specialiosios rėmimo programos įgyvendinimas</t>
  </si>
  <si>
    <t>05.01.01.01.</t>
  </si>
  <si>
    <t>Beglobių gyvūnų gaudymo, karantinavimo, eutanazijos ir utilizavimo paslaugų vykdymas</t>
  </si>
  <si>
    <t>Strateginio tikslo kodas</t>
  </si>
  <si>
    <t>Programos kodas</t>
  </si>
  <si>
    <t>Vertinimo kriterijus</t>
  </si>
  <si>
    <t xml:space="preserve">Vertinimo kriterijaus kodas </t>
  </si>
  <si>
    <t>05.04.01.01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</si>
  <si>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</si>
  <si>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</si>
  <si>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</si>
  <si>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</si>
  <si>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</si>
  <si>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</si>
  <si>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</si>
  <si>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</si>
  <si>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</si>
  <si>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</si>
  <si>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Komunalinių atliekų surinkimas ir tvarkymas</t>
  </si>
  <si>
    <t>Surinktų atliekų kiekis (t)</t>
  </si>
  <si>
    <t>Aplinkos apsaugos rėmimo specialiosios programos įgyvendinimas (proc.)</t>
  </si>
  <si>
    <t>Iškvietimų, gaudyti beglobius gyvūnus, skaičius</t>
  </si>
  <si>
    <t>Kaimo vietovių, kuriose vykdyta melioracijos statinių priežiūra ir remontas, skaičius</t>
  </si>
  <si>
    <t>Apskaitomas melioruotos žemės plotas (tūkst. ha)</t>
  </si>
  <si>
    <t>Rekonstruotų griovių ilgis (km)</t>
  </si>
  <si>
    <t>PAŽANGAUS VERSLO IR ŽEMĖS ŪKIO KŪRIMO, ŠVARIOS IR SAUGIOS APLINKOS IŠSAUGOJIMO  PROGRAMOS NR. 6</t>
  </si>
  <si>
    <t>6 Programa. Pažangaus verslo ir žemės ūkio kūrimo, švarios ir saugios aplinkos išsaugojimo programa</t>
  </si>
  <si>
    <t>3 Strateginis tikslas. Sukurti augimui ir konkurencingumui palankias aplinkos sąlygas</t>
  </si>
  <si>
    <t>Gerinti verslo ir žemės ūkio veiklos sąlygas rajone</t>
  </si>
  <si>
    <t>Gerinti melioracijos statinių būklę ir žemės ūkio veiklos sąlygas rajone</t>
  </si>
  <si>
    <t>Skatinti verslo plėtrą rajone, remti verslo ir žemės ūkio subjektus</t>
  </si>
  <si>
    <t>Paremtų SVV įmonių skaičius</t>
  </si>
  <si>
    <t>Pakruojo verslo informacijos centre konsultuotų asmenų skaičius</t>
  </si>
  <si>
    <t>Pakruojo verslo informacijos centro  veiklos organizavimas</t>
  </si>
  <si>
    <t>Vykdyti priemones, nukreiptas į aplinkos išsaugojimą</t>
  </si>
  <si>
    <t>PAŽANGAUS VERSLO IR ŽEMĖS ŪKIO KŪRIMO, ŠVARIOS IR SAUGIOS APLINKOS IŠSAUGOJIMO PROGRAMOS</t>
  </si>
  <si>
    <t>13</t>
  </si>
  <si>
    <t>1, 14-21</t>
  </si>
  <si>
    <t>Veikiančių SVV dalis, nuo visų veikiančių ūkio subjektų (proc.)</t>
  </si>
  <si>
    <t>Įgyvendintų aplinkos apsaugos priemonių / projektų skaičius</t>
  </si>
  <si>
    <t>Atnaujintų melioracijos sistemų dalis, nuo visų melioracijos sistemų (proc.)</t>
  </si>
  <si>
    <t>Patenkintų SVV ir ūkininkų prašymų paramai gauti dalis, nuo visų gautų prašymų (proc.)</t>
  </si>
  <si>
    <t>E-3-1</t>
  </si>
  <si>
    <t>E-3-2</t>
  </si>
  <si>
    <t>E-3-3</t>
  </si>
  <si>
    <t>R-6-1-1</t>
  </si>
  <si>
    <t>R-6-1-2</t>
  </si>
  <si>
    <t>Viešosios komunalinių atliekų surinkimo paslaugos teikimo aprėptis (proc.)</t>
  </si>
  <si>
    <t>Į atmosferą išmetamų teršalų kiekis tenkantis 1 km2 (kg)</t>
  </si>
  <si>
    <t>Išleistų užterštų (be valymo) arba nepakankamai išvalytų nuotekų kiekis (tūkst. m3)</t>
  </si>
  <si>
    <t>P-6-1-1-1</t>
  </si>
  <si>
    <t>P-6-1-1-2</t>
  </si>
  <si>
    <t>P-6-1-1-3</t>
  </si>
  <si>
    <t>P-6-1-2-1</t>
  </si>
  <si>
    <t>P-6-1-2-2</t>
  </si>
  <si>
    <t>R-6-2-1</t>
  </si>
  <si>
    <t>R-6-2-2</t>
  </si>
  <si>
    <t>R-6-2-3</t>
  </si>
  <si>
    <t>P-6-2-1-1</t>
  </si>
  <si>
    <t>P-6-2-1-2</t>
  </si>
  <si>
    <t>P-6-2-1-3</t>
  </si>
  <si>
    <t>Gerinti rajono aplinkos kokybę, prižiūrėti viešąsias teritorijas ir inžinerinę infrastruktūrą</t>
  </si>
  <si>
    <t>Vykdyti rajono teritorijų, inžinerinės infrastruktūros ir komunalinio ūkio  priežiūros ir remonto darbus</t>
  </si>
  <si>
    <t>06.04.01.01.</t>
  </si>
  <si>
    <t>Eksploatuojamų gatvių apšvietimo tinklų ilgis (km)</t>
  </si>
  <si>
    <t>Prižiūrimų inžinerinių tinklų sistemų skaičius</t>
  </si>
  <si>
    <t>Miestų ir gyvenviečių gatvių apšvietimo tinklų eksploatacija ir remontas</t>
  </si>
  <si>
    <t>Polderių priežiūra</t>
  </si>
  <si>
    <t>Žemės melioravimo darbai</t>
  </si>
  <si>
    <t>14-21</t>
  </si>
  <si>
    <t>Vandentvarkos plėtros programai įgyvendinti UAB „Pakruojo vandentiekis“</t>
  </si>
  <si>
    <t>Palūkanų dengimas (proc.)</t>
  </si>
  <si>
    <t>06.02.01.01</t>
  </si>
  <si>
    <t>Prižiūrimų polderių skaičius</t>
  </si>
  <si>
    <t>P-6-1-1-5</t>
  </si>
  <si>
    <t xml:space="preserve"> 2.1.1.1. valstybinėms (perduotoms savivaldybėms) funkcijoms vykdyti (D)</t>
  </si>
  <si>
    <t>2.1.1.2. mokinio krepšeliui finansuoti (K)</t>
  </si>
  <si>
    <t>2.1.1.3. kita tikslinė dotacija (Z)</t>
  </si>
  <si>
    <t>2.1.1.4. tikslinė dotacija iš Valstybės investicijų programos (VIP)</t>
  </si>
  <si>
    <t>2.1.2. Savivaldybės biudžeto lėšos savarankiškoms funkcijoms (B)</t>
  </si>
  <si>
    <t>2.1.3. Biudžetinių įstaigų pajamos (S)</t>
  </si>
  <si>
    <t>2.1.4. Įmokos už išlaikymą švietimo, socialinės apsaugos ir kitose įstaigose (E)</t>
  </si>
  <si>
    <t>2.1.5. Aplinkos apsaugos rėmimo specialiosios programos lėšos (AA)</t>
  </si>
  <si>
    <t>2.2.1. Savivaldybės privatizavimo fondas (PF)</t>
  </si>
  <si>
    <t>2.2.2. Valstybės biudžeto lėšos (V)</t>
  </si>
  <si>
    <t>2.2.3. ES lėšos (ES)</t>
  </si>
  <si>
    <t>2.2.4. Kelių priežiūros ir plėtros programos lėšos (KD)</t>
  </si>
  <si>
    <t>2.2.5. Privalomojo sveikatos draudimo fondo lėšos (PSDF)</t>
  </si>
  <si>
    <t>2.2.6. Banko paskolos lėšos (Savivaldybės ilgalaikė paskola) (P)</t>
  </si>
  <si>
    <t>2.2.7. Banko paskolos lėšos (Finansų ministerijos suteikta EIB paskola) (P (EIB))</t>
  </si>
  <si>
    <t>2.2.8. 2 % soc. paramos lėšų (KT P)</t>
  </si>
  <si>
    <t>B</t>
  </si>
  <si>
    <t>D</t>
  </si>
  <si>
    <t>AA</t>
  </si>
  <si>
    <t>Savivaldybės biudžeto lėšos savarankiškoms funkcijoms</t>
  </si>
  <si>
    <t>Valstybinėms (perduotoms savivaldybėms) funkcijoms vykdyti</t>
  </si>
  <si>
    <t xml:space="preserve">Aplinkos apsaugos rėmimo specialiosios programos lėšos </t>
  </si>
  <si>
    <t>P-6-2-1-4</t>
  </si>
  <si>
    <t>Atnaujintų ar naujai įrengtų komunalinio ūkio objektų skaičius (tvarkomos teritorijos plotas, ha)</t>
  </si>
  <si>
    <t>Seniūnijų komunalinio ūkio, inžinerinių tinklų ir teritorijos tvarkymas</t>
  </si>
  <si>
    <t xml:space="preserve">Biudžetinių įstaigų pajamos </t>
  </si>
  <si>
    <t>S</t>
  </si>
  <si>
    <t>08.03.01.01</t>
  </si>
  <si>
    <t>06.03.01.01</t>
  </si>
  <si>
    <t>05.01.01.02.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</si>
  <si>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</si>
  <si>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</si>
  <si>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</si>
  <si>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</si>
  <si>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</si>
  <si>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</si>
  <si>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</si>
  <si>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</si>
  <si>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</si>
  <si>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</si>
  <si>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</si>
  <si>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</si>
  <si>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</si>
  <si>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</si>
  <si>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</si>
  <si>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</si>
  <si>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</si>
  <si>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Rajono gyvenviečių lietaus drenažo ir meliooracijos įrenginių remontas</t>
  </si>
  <si>
    <t>3</t>
  </si>
  <si>
    <t>Lėšų panaudojimas (proc.)</t>
  </si>
  <si>
    <t>P-6-1-1-6</t>
  </si>
  <si>
    <t>Bendrosios žemės ūkio produkcijos vertė (tūkst. EUR)</t>
  </si>
  <si>
    <t>TŪKST. EUR</t>
  </si>
  <si>
    <t>TŪKST EUR</t>
  </si>
  <si>
    <t>04.01.01.06</t>
  </si>
  <si>
    <t>2020-ųjų m. asignavimų projektas</t>
  </si>
  <si>
    <t>Ekstremalių situacijų likvidavimo administravimas</t>
  </si>
  <si>
    <t>05.0.01.01.</t>
  </si>
  <si>
    <t>V</t>
  </si>
  <si>
    <t>Panaudotų lėšų dalis (proc.)</t>
  </si>
  <si>
    <t>2021-ųjų m. asignavimų projektas</t>
  </si>
  <si>
    <t xml:space="preserve">2021-iesiems m. </t>
  </si>
  <si>
    <t xml:space="preserve"> LĖŠŲ POREIKIS (ASIGNAVIMAI) IR NUMATOMI FINANSAVIMO ŠALTINIAI</t>
  </si>
  <si>
    <t>Valstybės biudžeto lėšos</t>
  </si>
  <si>
    <t>2019-ųjų m. asignavimų projektas patvirtintas taryboje</t>
  </si>
  <si>
    <t>2022-ųjų m. asignavimų projektas</t>
  </si>
  <si>
    <t>2020-iesiems m.</t>
  </si>
  <si>
    <t xml:space="preserve">2022-iesiems m. </t>
  </si>
  <si>
    <t>4</t>
  </si>
  <si>
    <t>2020-2022 M. PAKRUOJO RAJONO SAVIVALDYBĖS</t>
  </si>
  <si>
    <t>2020-ųjų m.   Planas</t>
  </si>
  <si>
    <t>2021-ųjų m.   planas</t>
  </si>
  <si>
    <t>2022-ųjų m.   Planas</t>
  </si>
  <si>
    <t>2019-ųjų m. patvirtinta taryboje</t>
  </si>
  <si>
    <t>Parama melioracijos statinių naudotojų asociacijoms</t>
  </si>
  <si>
    <t>1 lentelė. PAŽANGAUS VERSLO IR ŽEMĖS ŪKIO KŪRIMO, ŠVARIOS IR SAUGIOS APLINKOS IŠSAUGOJIMO PROGRAMOS VERTINIMO KRITERIJAI</t>
  </si>
  <si>
    <t>GA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</si>
</sst>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33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b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</font>
    <font>
      <sz val="8"/>
      <color indexed="5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2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499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4" fontId="6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49" fontId="12" fillId="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12" fillId="4" borderId="17" xfId="0" applyNumberFormat="1" applyFont="1" applyFill="1" applyBorder="1" applyAlignment="1">
      <alignment horizontal="center" vertical="center"/>
    </xf>
    <xf numFmtId="49" fontId="12" fillId="5" borderId="18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12" fillId="6" borderId="24" xfId="0" applyNumberFormat="1" applyFont="1" applyFill="1" applyBorder="1" applyAlignment="1">
      <alignment horizontal="center" vertical="center"/>
    </xf>
    <xf numFmtId="164" fontId="12" fillId="6" borderId="12" xfId="0" applyNumberFormat="1" applyFont="1" applyFill="1" applyBorder="1" applyAlignment="1">
      <alignment horizontal="center" vertical="center"/>
    </xf>
    <xf numFmtId="164" fontId="12" fillId="6" borderId="1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2" fillId="3" borderId="2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2" fillId="3" borderId="23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164" fontId="12" fillId="3" borderId="28" xfId="0" applyNumberFormat="1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center" vertical="center"/>
    </xf>
    <xf numFmtId="49" fontId="12" fillId="5" borderId="14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5" borderId="30" xfId="0" applyNumberFormat="1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164" fontId="12" fillId="5" borderId="36" xfId="0" applyNumberFormat="1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164" fontId="12" fillId="4" borderId="16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164" fontId="12" fillId="4" borderId="36" xfId="0" applyNumberFormat="1" applyFont="1" applyFill="1" applyBorder="1" applyAlignment="1">
      <alignment horizontal="center" vertical="center"/>
    </xf>
    <xf numFmtId="164" fontId="12" fillId="4" borderId="31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2" fillId="3" borderId="26" xfId="0" applyFont="1" applyFill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164" fontId="12" fillId="6" borderId="22" xfId="0" applyNumberFormat="1" applyFont="1" applyFill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center" vertical="center"/>
    </xf>
    <xf numFmtId="164" fontId="12" fillId="6" borderId="9" xfId="0" applyNumberFormat="1" applyFont="1" applyFill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164" fontId="12" fillId="7" borderId="16" xfId="0" applyNumberFormat="1" applyFont="1" applyFill="1" applyBorder="1" applyAlignment="1">
      <alignment horizontal="center" vertical="center"/>
    </xf>
    <xf numFmtId="164" fontId="12" fillId="7" borderId="14" xfId="0" applyNumberFormat="1" applyFont="1" applyFill="1" applyBorder="1" applyAlignment="1">
      <alignment horizontal="center" vertical="center"/>
    </xf>
    <xf numFmtId="164" fontId="12" fillId="7" borderId="15" xfId="0" applyNumberFormat="1" applyFont="1" applyFill="1" applyBorder="1" applyAlignment="1">
      <alignment horizontal="center" vertical="center"/>
    </xf>
    <xf numFmtId="164" fontId="12" fillId="7" borderId="36" xfId="0" applyNumberFormat="1" applyFont="1" applyFill="1" applyBorder="1" applyAlignment="1">
      <alignment horizontal="center" vertical="center"/>
    </xf>
    <xf numFmtId="164" fontId="12" fillId="7" borderId="31" xfId="0" applyNumberFormat="1" applyFont="1" applyFill="1" applyBorder="1" applyAlignment="1">
      <alignment horizontal="center" vertical="center"/>
    </xf>
    <xf numFmtId="164" fontId="12" fillId="8" borderId="37" xfId="1" applyNumberFormat="1" applyFont="1" applyFill="1" applyBorder="1" applyAlignment="1">
      <alignment horizontal="center" vertical="center"/>
    </xf>
    <xf numFmtId="164" fontId="9" fillId="9" borderId="39" xfId="0" applyNumberFormat="1" applyFont="1" applyFill="1" applyBorder="1" applyAlignment="1" applyProtection="1">
      <alignment horizontal="center" vertical="center" wrapText="1"/>
    </xf>
    <xf numFmtId="164" fontId="9" fillId="9" borderId="37" xfId="0" applyNumberFormat="1" applyFont="1" applyFill="1" applyBorder="1" applyAlignment="1" applyProtection="1">
      <alignment horizontal="center" vertical="center" wrapText="1"/>
    </xf>
    <xf numFmtId="164" fontId="9" fillId="9" borderId="21" xfId="0" applyNumberFormat="1" applyFont="1" applyFill="1" applyBorder="1" applyAlignment="1" applyProtection="1">
      <alignment horizontal="center" vertical="center" wrapText="1"/>
    </xf>
    <xf numFmtId="164" fontId="9" fillId="9" borderId="19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12" fillId="8" borderId="26" xfId="1" applyNumberFormat="1" applyFont="1" applyFill="1" applyBorder="1" applyAlignment="1">
      <alignment horizontal="center" vertical="center" wrapText="1"/>
    </xf>
    <xf numFmtId="164" fontId="19" fillId="9" borderId="22" xfId="0" applyNumberFormat="1" applyFont="1" applyFill="1" applyBorder="1" applyAlignment="1" applyProtection="1">
      <alignment horizontal="center" vertical="center" wrapText="1"/>
    </xf>
    <xf numFmtId="164" fontId="19" fillId="9" borderId="8" xfId="0" applyNumberFormat="1" applyFont="1" applyFill="1" applyBorder="1" applyAlignment="1" applyProtection="1">
      <alignment horizontal="center" vertical="center" wrapText="1"/>
    </xf>
    <xf numFmtId="164" fontId="19" fillId="9" borderId="9" xfId="0" applyNumberFormat="1" applyFont="1" applyFill="1" applyBorder="1" applyAlignment="1" applyProtection="1">
      <alignment horizontal="center" vertical="center" wrapText="1"/>
    </xf>
    <xf numFmtId="164" fontId="19" fillId="9" borderId="23" xfId="0" applyNumberFormat="1" applyFont="1" applyFill="1" applyBorder="1" applyAlignment="1" applyProtection="1">
      <alignment horizontal="center" vertical="center" wrapText="1"/>
    </xf>
    <xf numFmtId="164" fontId="19" fillId="9" borderId="40" xfId="0" applyNumberFormat="1" applyFont="1" applyFill="1" applyBorder="1" applyAlignment="1" applyProtection="1">
      <alignment horizontal="center" vertical="center" wrapText="1"/>
    </xf>
    <xf numFmtId="164" fontId="9" fillId="0" borderId="41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2" fillId="8" borderId="27" xfId="1" applyNumberFormat="1" applyFont="1" applyFill="1" applyBorder="1" applyAlignment="1">
      <alignment horizontal="center" vertical="center"/>
    </xf>
    <xf numFmtId="164" fontId="9" fillId="9" borderId="22" xfId="0" applyNumberFormat="1" applyFont="1" applyFill="1" applyBorder="1" applyAlignment="1" applyProtection="1">
      <alignment horizontal="center" vertical="center" wrapText="1"/>
    </xf>
    <xf numFmtId="164" fontId="9" fillId="9" borderId="8" xfId="0" applyNumberFormat="1" applyFont="1" applyFill="1" applyBorder="1" applyAlignment="1" applyProtection="1">
      <alignment horizontal="center" vertical="center" wrapText="1"/>
    </xf>
    <xf numFmtId="164" fontId="9" fillId="9" borderId="9" xfId="0" applyNumberFormat="1" applyFont="1" applyFill="1" applyBorder="1" applyAlignment="1" applyProtection="1">
      <alignment horizontal="center" vertical="center" wrapText="1"/>
    </xf>
    <xf numFmtId="164" fontId="9" fillId="9" borderId="23" xfId="0" applyNumberFormat="1" applyFont="1" applyFill="1" applyBorder="1" applyAlignment="1" applyProtection="1">
      <alignment horizontal="center" vertical="center" wrapText="1"/>
    </xf>
    <xf numFmtId="164" fontId="9" fillId="9" borderId="4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9" fillId="9" borderId="28" xfId="0" applyNumberFormat="1" applyFont="1" applyFill="1" applyBorder="1" applyAlignment="1" applyProtection="1">
      <alignment horizontal="center" vertical="center" wrapText="1"/>
    </xf>
    <xf numFmtId="164" fontId="9" fillId="9" borderId="10" xfId="0" applyNumberFormat="1" applyFont="1" applyFill="1" applyBorder="1" applyAlignment="1" applyProtection="1">
      <alignment horizontal="center" vertical="center" wrapText="1"/>
    </xf>
    <xf numFmtId="164" fontId="9" fillId="9" borderId="11" xfId="0" applyNumberFormat="1" applyFont="1" applyFill="1" applyBorder="1" applyAlignment="1" applyProtection="1">
      <alignment horizontal="center" vertical="center" wrapText="1"/>
    </xf>
    <xf numFmtId="164" fontId="9" fillId="9" borderId="29" xfId="0" applyNumberFormat="1" applyFont="1" applyFill="1" applyBorder="1" applyAlignment="1" applyProtection="1">
      <alignment horizontal="center" vertical="center" wrapText="1"/>
    </xf>
    <xf numFmtId="164" fontId="9" fillId="9" borderId="42" xfId="0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0" fontId="22" fillId="0" borderId="0" xfId="0" applyFont="1" applyAlignment="1"/>
    <xf numFmtId="0" fontId="23" fillId="0" borderId="0" xfId="0" applyFont="1"/>
    <xf numFmtId="0" fontId="27" fillId="0" borderId="0" xfId="0" applyFont="1"/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165" fontId="23" fillId="0" borderId="20" xfId="0" applyNumberFormat="1" applyFont="1" applyFill="1" applyBorder="1" applyAlignment="1">
      <alignment horizontal="center" vertical="center" wrapText="1"/>
    </xf>
    <xf numFmtId="165" fontId="23" fillId="0" borderId="2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9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justify"/>
    </xf>
    <xf numFmtId="164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/>
    <xf numFmtId="0" fontId="23" fillId="0" borderId="0" xfId="0" applyFont="1" applyBorder="1"/>
    <xf numFmtId="0" fontId="2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12" fillId="5" borderId="43" xfId="0" applyFont="1" applyFill="1" applyBorder="1" applyAlignment="1">
      <alignment horizontal="center" vertical="center"/>
    </xf>
    <xf numFmtId="164" fontId="12" fillId="5" borderId="32" xfId="0" applyNumberFormat="1" applyFont="1" applyFill="1" applyBorder="1" applyAlignment="1">
      <alignment horizontal="center" vertical="center"/>
    </xf>
    <xf numFmtId="164" fontId="12" fillId="5" borderId="33" xfId="0" applyNumberFormat="1" applyFont="1" applyFill="1" applyBorder="1" applyAlignment="1">
      <alignment horizontal="center" vertical="center"/>
    </xf>
    <xf numFmtId="164" fontId="12" fillId="5" borderId="44" xfId="0" applyNumberFormat="1" applyFont="1" applyFill="1" applyBorder="1" applyAlignment="1">
      <alignment horizontal="center" vertical="center"/>
    </xf>
    <xf numFmtId="164" fontId="12" fillId="5" borderId="45" xfId="0" applyNumberFormat="1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2" fillId="12" borderId="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2" fillId="12" borderId="47" xfId="0" applyNumberFormat="1" applyFont="1" applyFill="1" applyBorder="1" applyAlignment="1">
      <alignment horizontal="center" vertical="center"/>
    </xf>
    <xf numFmtId="164" fontId="12" fillId="3" borderId="48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2" fillId="12" borderId="9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2" fillId="12" borderId="23" xfId="0" applyNumberFormat="1" applyFont="1" applyFill="1" applyBorder="1" applyAlignment="1">
      <alignment horizontal="center" vertical="center"/>
    </xf>
    <xf numFmtId="164" fontId="12" fillId="3" borderId="49" xfId="0" applyNumberFormat="1" applyFont="1" applyFill="1" applyBorder="1" applyAlignment="1">
      <alignment horizontal="center" vertical="center"/>
    </xf>
    <xf numFmtId="165" fontId="23" fillId="0" borderId="40" xfId="0" applyNumberFormat="1" applyFont="1" applyFill="1" applyBorder="1" applyAlignment="1">
      <alignment horizontal="center" vertical="center" wrapText="1"/>
    </xf>
    <xf numFmtId="164" fontId="12" fillId="7" borderId="32" xfId="0" applyNumberFormat="1" applyFont="1" applyFill="1" applyBorder="1" applyAlignment="1">
      <alignment horizontal="center" vertical="center"/>
    </xf>
    <xf numFmtId="164" fontId="12" fillId="7" borderId="33" xfId="0" applyNumberFormat="1" applyFont="1" applyFill="1" applyBorder="1" applyAlignment="1">
      <alignment horizontal="center" vertical="center"/>
    </xf>
    <xf numFmtId="164" fontId="12" fillId="7" borderId="44" xfId="0" applyNumberFormat="1" applyFont="1" applyFill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9" fillId="9" borderId="5" xfId="0" applyNumberFormat="1" applyFont="1" applyFill="1" applyBorder="1" applyAlignment="1" applyProtection="1">
      <alignment horizontal="center" vertical="center" wrapText="1"/>
    </xf>
    <xf numFmtId="164" fontId="9" fillId="9" borderId="6" xfId="0" applyNumberFormat="1" applyFont="1" applyFill="1" applyBorder="1" applyAlignment="1" applyProtection="1">
      <alignment horizontal="center" vertical="center" wrapText="1"/>
    </xf>
    <xf numFmtId="164" fontId="9" fillId="9" borderId="50" xfId="0" applyNumberFormat="1" applyFont="1" applyFill="1" applyBorder="1" applyAlignment="1" applyProtection="1">
      <alignment horizontal="center" vertical="center" wrapText="1"/>
    </xf>
    <xf numFmtId="164" fontId="9" fillId="9" borderId="27" xfId="0" applyNumberFormat="1" applyFont="1" applyFill="1" applyBorder="1" applyAlignment="1" applyProtection="1">
      <alignment horizontal="center" vertical="center" wrapText="1"/>
    </xf>
    <xf numFmtId="164" fontId="9" fillId="9" borderId="2" xfId="0" applyNumberFormat="1" applyFont="1" applyFill="1" applyBorder="1" applyAlignment="1" applyProtection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/>
    </xf>
    <xf numFmtId="0" fontId="9" fillId="12" borderId="26" xfId="0" applyFont="1" applyFill="1" applyBorder="1" applyAlignment="1">
      <alignment horizontal="center" vertical="center"/>
    </xf>
    <xf numFmtId="164" fontId="9" fillId="12" borderId="22" xfId="0" applyNumberFormat="1" applyFont="1" applyFill="1" applyBorder="1" applyAlignment="1">
      <alignment horizontal="center" vertical="center"/>
    </xf>
    <xf numFmtId="164" fontId="9" fillId="12" borderId="8" xfId="0" applyNumberFormat="1" applyFont="1" applyFill="1" applyBorder="1" applyAlignment="1">
      <alignment horizontal="center" vertical="center"/>
    </xf>
    <xf numFmtId="164" fontId="9" fillId="12" borderId="9" xfId="0" applyNumberFormat="1" applyFont="1" applyFill="1" applyBorder="1" applyAlignment="1">
      <alignment horizontal="center" vertical="center"/>
    </xf>
    <xf numFmtId="164" fontId="9" fillId="12" borderId="23" xfId="0" applyNumberFormat="1" applyFont="1" applyFill="1" applyBorder="1" applyAlignment="1">
      <alignment horizontal="center" vertical="center"/>
    </xf>
    <xf numFmtId="164" fontId="9" fillId="12" borderId="35" xfId="0" applyNumberFormat="1" applyFont="1" applyFill="1" applyBorder="1" applyAlignment="1">
      <alignment horizontal="center" vertical="center"/>
    </xf>
    <xf numFmtId="164" fontId="9" fillId="12" borderId="51" xfId="0" applyNumberFormat="1" applyFont="1" applyFill="1" applyBorder="1" applyAlignment="1">
      <alignment horizontal="center" vertical="center"/>
    </xf>
    <xf numFmtId="164" fontId="9" fillId="12" borderId="52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top"/>
    </xf>
    <xf numFmtId="0" fontId="30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30" fillId="0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6" fillId="2" borderId="3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49" fontId="12" fillId="4" borderId="28" xfId="0" applyNumberFormat="1" applyFont="1" applyFill="1" applyBorder="1" applyAlignment="1">
      <alignment horizontal="center" vertical="center"/>
    </xf>
    <xf numFmtId="49" fontId="12" fillId="4" borderId="32" xfId="0" applyNumberFormat="1" applyFont="1" applyFill="1" applyBorder="1" applyAlignment="1">
      <alignment horizontal="center" vertical="center"/>
    </xf>
    <xf numFmtId="49" fontId="12" fillId="5" borderId="10" xfId="0" applyNumberFormat="1" applyFont="1" applyFill="1" applyBorder="1" applyAlignment="1">
      <alignment horizontal="center" vertical="center"/>
    </xf>
    <xf numFmtId="49" fontId="12" fillId="5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49" fontId="2" fillId="0" borderId="10" xfId="2" applyNumberFormat="1" applyFont="1" applyFill="1" applyBorder="1" applyAlignment="1">
      <alignment horizontal="center" vertical="center"/>
    </xf>
    <xf numFmtId="49" fontId="9" fillId="0" borderId="33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center" vertical="center" wrapText="1"/>
    </xf>
    <xf numFmtId="49" fontId="12" fillId="4" borderId="2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18" fillId="0" borderId="8" xfId="2" applyFont="1" applyBorder="1"/>
    <xf numFmtId="164" fontId="9" fillId="0" borderId="53" xfId="0" applyNumberFormat="1" applyFont="1" applyFill="1" applyBorder="1" applyAlignment="1">
      <alignment horizontal="justify" vertical="center" wrapText="1"/>
    </xf>
    <xf numFmtId="164" fontId="9" fillId="0" borderId="54" xfId="0" applyNumberFormat="1" applyFont="1" applyFill="1" applyBorder="1" applyAlignment="1">
      <alignment horizontal="justify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18" fillId="0" borderId="10" xfId="2" applyFont="1" applyBorder="1" applyAlignment="1">
      <alignment wrapText="1"/>
    </xf>
    <xf numFmtId="49" fontId="9" fillId="0" borderId="54" xfId="0" applyNumberFormat="1" applyFont="1" applyFill="1" applyBorder="1" applyAlignment="1">
      <alignment horizontal="justify" vertical="center" wrapText="1"/>
    </xf>
    <xf numFmtId="49" fontId="9" fillId="0" borderId="55" xfId="0" applyNumberFormat="1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2" fillId="13" borderId="3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8" fillId="0" borderId="8" xfId="0" applyFont="1" applyFill="1" applyBorder="1"/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 wrapText="1"/>
    </xf>
    <xf numFmtId="0" fontId="18" fillId="0" borderId="8" xfId="2" applyFont="1" applyBorder="1" applyAlignment="1">
      <alignment wrapText="1"/>
    </xf>
    <xf numFmtId="49" fontId="9" fillId="0" borderId="8" xfId="2" applyNumberFormat="1" applyFont="1" applyFill="1" applyBorder="1" applyAlignment="1">
      <alignment horizontal="center" vertical="center" wrapText="1"/>
    </xf>
    <xf numFmtId="0" fontId="17" fillId="0" borderId="10" xfId="2" applyFont="1" applyFill="1" applyBorder="1"/>
    <xf numFmtId="0" fontId="15" fillId="5" borderId="33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horizontal="left" vertical="center"/>
    </xf>
    <xf numFmtId="0" fontId="16" fillId="5" borderId="51" xfId="0" applyFont="1" applyFill="1" applyBorder="1" applyAlignment="1">
      <alignment horizontal="left" vertical="center"/>
    </xf>
    <xf numFmtId="0" fontId="16" fillId="5" borderId="52" xfId="0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center" vertical="center"/>
    </xf>
    <xf numFmtId="0" fontId="17" fillId="0" borderId="10" xfId="2" applyFont="1" applyBorder="1"/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/>
    <xf numFmtId="166" fontId="9" fillId="0" borderId="26" xfId="0" applyNumberFormat="1" applyFont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7" fillId="0" borderId="10" xfId="0" applyFont="1" applyBorder="1"/>
    <xf numFmtId="49" fontId="17" fillId="0" borderId="10" xfId="0" applyNumberFormat="1" applyFont="1" applyBorder="1"/>
    <xf numFmtId="0" fontId="9" fillId="0" borderId="10" xfId="2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7" fillId="0" borderId="8" xfId="0" applyFont="1" applyBorder="1"/>
    <xf numFmtId="49" fontId="12" fillId="0" borderId="20" xfId="0" applyNumberFormat="1" applyFont="1" applyBorder="1" applyAlignment="1">
      <alignment horizontal="center" vertical="center"/>
    </xf>
    <xf numFmtId="49" fontId="17" fillId="0" borderId="8" xfId="0" applyNumberFormat="1" applyFont="1" applyBorder="1"/>
    <xf numFmtId="0" fontId="17" fillId="0" borderId="8" xfId="0" applyFont="1" applyFill="1" applyBorder="1"/>
    <xf numFmtId="166" fontId="9" fillId="0" borderId="20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/>
    </xf>
    <xf numFmtId="0" fontId="17" fillId="0" borderId="8" xfId="2" applyFont="1" applyBorder="1"/>
    <xf numFmtId="0" fontId="2" fillId="0" borderId="8" xfId="0" applyFont="1" applyFill="1" applyBorder="1" applyAlignment="1">
      <alignment horizontal="left" vertical="center" wrapText="1"/>
    </xf>
    <xf numFmtId="0" fontId="18" fillId="0" borderId="10" xfId="0" applyFont="1" applyFill="1" applyBorder="1"/>
    <xf numFmtId="49" fontId="9" fillId="0" borderId="20" xfId="2" applyNumberFormat="1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8" fillId="0" borderId="8" xfId="0" applyFont="1" applyBorder="1"/>
    <xf numFmtId="0" fontId="18" fillId="0" borderId="10" xfId="2" applyFont="1" applyBorder="1"/>
    <xf numFmtId="0" fontId="18" fillId="0" borderId="10" xfId="0" applyFont="1" applyBorder="1"/>
    <xf numFmtId="49" fontId="9" fillId="0" borderId="56" xfId="0" applyNumberFormat="1" applyFont="1" applyFill="1" applyBorder="1" applyAlignment="1">
      <alignment horizontal="justify" vertical="center" wrapText="1"/>
    </xf>
    <xf numFmtId="49" fontId="9" fillId="0" borderId="40" xfId="0" applyNumberFormat="1" applyFont="1" applyFill="1" applyBorder="1" applyAlignment="1">
      <alignment horizontal="justify" vertical="center" wrapText="1"/>
    </xf>
    <xf numFmtId="164" fontId="12" fillId="8" borderId="27" xfId="1" applyNumberFormat="1" applyFont="1" applyFill="1" applyBorder="1" applyAlignment="1">
      <alignment horizontal="left" vertical="center" wrapText="1"/>
    </xf>
    <xf numFmtId="164" fontId="12" fillId="8" borderId="55" xfId="1" applyNumberFormat="1" applyFont="1" applyFill="1" applyBorder="1" applyAlignment="1">
      <alignment horizontal="left" vertical="center" wrapText="1"/>
    </xf>
    <xf numFmtId="164" fontId="12" fillId="8" borderId="57" xfId="1" applyNumberFormat="1" applyFont="1" applyFill="1" applyBorder="1" applyAlignment="1">
      <alignment horizontal="left" vertical="center" wrapText="1"/>
    </xf>
    <xf numFmtId="0" fontId="12" fillId="5" borderId="58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49" fontId="12" fillId="4" borderId="19" xfId="1" applyNumberFormat="1" applyFont="1" applyFill="1" applyBorder="1" applyAlignment="1">
      <alignment horizontal="center" vertical="center" textRotation="90" wrapText="1"/>
    </xf>
    <xf numFmtId="49" fontId="12" fillId="4" borderId="20" xfId="1" applyNumberFormat="1" applyFont="1" applyFill="1" applyBorder="1" applyAlignment="1">
      <alignment horizontal="center" vertical="center" textRotation="90" wrapText="1"/>
    </xf>
    <xf numFmtId="49" fontId="12" fillId="4" borderId="22" xfId="1" applyNumberFormat="1" applyFont="1" applyFill="1" applyBorder="1" applyAlignment="1">
      <alignment horizontal="center" vertical="center" textRotation="90" wrapText="1"/>
    </xf>
    <xf numFmtId="49" fontId="12" fillId="4" borderId="8" xfId="1" applyNumberFormat="1" applyFont="1" applyFill="1" applyBorder="1" applyAlignment="1">
      <alignment horizontal="center" vertical="center" textRotation="90" wrapText="1"/>
    </xf>
    <xf numFmtId="49" fontId="12" fillId="4" borderId="28" xfId="1" applyNumberFormat="1" applyFont="1" applyFill="1" applyBorder="1" applyAlignment="1">
      <alignment horizontal="center" vertical="center" textRotation="90" wrapText="1"/>
    </xf>
    <xf numFmtId="49" fontId="12" fillId="4" borderId="27" xfId="1" applyNumberFormat="1" applyFont="1" applyFill="1" applyBorder="1" applyAlignment="1">
      <alignment horizontal="center" vertical="center" textRotation="90" wrapText="1"/>
    </xf>
    <xf numFmtId="49" fontId="12" fillId="4" borderId="50" xfId="1" applyNumberFormat="1" applyFont="1" applyFill="1" applyBorder="1" applyAlignment="1">
      <alignment horizontal="center" vertical="center" textRotation="90" wrapText="1"/>
    </xf>
    <xf numFmtId="49" fontId="12" fillId="4" borderId="60" xfId="1" applyNumberFormat="1" applyFont="1" applyFill="1" applyBorder="1" applyAlignment="1">
      <alignment horizontal="center" vertical="center" textRotation="90" wrapText="1"/>
    </xf>
    <xf numFmtId="164" fontId="12" fillId="8" borderId="37" xfId="1" applyNumberFormat="1" applyFont="1" applyFill="1" applyBorder="1" applyAlignment="1">
      <alignment horizontal="left" vertical="center" wrapText="1"/>
    </xf>
    <xf numFmtId="164" fontId="12" fillId="8" borderId="61" xfId="1" applyNumberFormat="1" applyFont="1" applyFill="1" applyBorder="1" applyAlignment="1">
      <alignment horizontal="left" vertical="center" wrapText="1"/>
    </xf>
    <xf numFmtId="164" fontId="12" fillId="8" borderId="62" xfId="1" applyNumberFormat="1" applyFont="1" applyFill="1" applyBorder="1" applyAlignment="1">
      <alignment horizontal="left" vertical="center" wrapText="1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164" fontId="12" fillId="8" borderId="8" xfId="1" applyNumberFormat="1" applyFont="1" applyFill="1" applyBorder="1" applyAlignment="1">
      <alignment horizontal="left" vertical="center" wrapText="1"/>
    </xf>
    <xf numFmtId="164" fontId="12" fillId="8" borderId="16" xfId="1" applyNumberFormat="1" applyFont="1" applyFill="1" applyBorder="1" applyAlignment="1">
      <alignment horizontal="center" vertical="center"/>
    </xf>
    <xf numFmtId="164" fontId="12" fillId="8" borderId="14" xfId="1" applyNumberFormat="1" applyFont="1" applyFill="1" applyBorder="1" applyAlignment="1">
      <alignment horizontal="center" vertical="center"/>
    </xf>
    <xf numFmtId="164" fontId="12" fillId="8" borderId="15" xfId="1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12" fillId="4" borderId="14" xfId="0" applyNumberFormat="1" applyFont="1" applyFill="1" applyBorder="1" applyAlignment="1">
      <alignment horizontal="center" vertical="center"/>
    </xf>
    <xf numFmtId="49" fontId="12" fillId="4" borderId="30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left" vertical="center" wrapText="1"/>
    </xf>
    <xf numFmtId="49" fontId="12" fillId="10" borderId="31" xfId="0" applyNumberFormat="1" applyFont="1" applyFill="1" applyBorder="1" applyAlignment="1">
      <alignment horizontal="left" vertical="center" wrapText="1"/>
    </xf>
    <xf numFmtId="49" fontId="12" fillId="10" borderId="63" xfId="0" applyNumberFormat="1" applyFont="1" applyFill="1" applyBorder="1" applyAlignment="1">
      <alignment horizontal="left" vertical="center" wrapText="1"/>
    </xf>
    <xf numFmtId="49" fontId="12" fillId="5" borderId="8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9" fillId="4" borderId="51" xfId="0" applyFont="1" applyFill="1" applyBorder="1" applyAlignment="1">
      <alignment horizontal="left" vertical="center"/>
    </xf>
    <xf numFmtId="0" fontId="9" fillId="4" borderId="52" xfId="0" applyFont="1" applyFill="1" applyBorder="1" applyAlignment="1">
      <alignment horizontal="left" vertical="center"/>
    </xf>
    <xf numFmtId="0" fontId="9" fillId="12" borderId="0" xfId="0" applyFont="1" applyFill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0" fontId="16" fillId="5" borderId="18" xfId="0" applyFont="1" applyFill="1" applyBorder="1" applyAlignment="1">
      <alignment horizontal="left" vertical="center"/>
    </xf>
    <xf numFmtId="0" fontId="16" fillId="5" borderId="34" xfId="0" applyFont="1" applyFill="1" applyBorder="1" applyAlignment="1">
      <alignment horizontal="left" vertical="center"/>
    </xf>
    <xf numFmtId="49" fontId="12" fillId="5" borderId="30" xfId="0" applyNumberFormat="1" applyFont="1" applyFill="1" applyBorder="1" applyAlignment="1">
      <alignment horizontal="center" vertical="center"/>
    </xf>
    <xf numFmtId="49" fontId="12" fillId="5" borderId="31" xfId="0" applyNumberFormat="1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49" fontId="12" fillId="4" borderId="2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49" fontId="9" fillId="0" borderId="51" xfId="2" applyNumberFormat="1" applyFont="1" applyFill="1" applyBorder="1" applyAlignment="1">
      <alignment horizontal="center" vertical="center" wrapText="1"/>
    </xf>
    <xf numFmtId="0" fontId="9" fillId="0" borderId="51" xfId="2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left" vertical="center" wrapText="1"/>
    </xf>
    <xf numFmtId="0" fontId="9" fillId="12" borderId="5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center"/>
    </xf>
    <xf numFmtId="49" fontId="12" fillId="4" borderId="19" xfId="0" applyNumberFormat="1" applyFont="1" applyFill="1" applyBorder="1" applyAlignment="1">
      <alignment horizontal="center" vertical="center"/>
    </xf>
    <xf numFmtId="49" fontId="12" fillId="5" borderId="20" xfId="0" applyNumberFormat="1" applyFont="1" applyFill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left" vertical="center" wrapText="1"/>
    </xf>
    <xf numFmtId="0" fontId="12" fillId="11" borderId="31" xfId="0" applyFont="1" applyFill="1" applyBorder="1" applyAlignment="1">
      <alignment horizontal="left" vertical="center" wrapText="1"/>
    </xf>
    <xf numFmtId="0" fontId="12" fillId="11" borderId="63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4" borderId="43" xfId="0" applyFont="1" applyFill="1" applyBorder="1" applyAlignment="1">
      <alignment horizontal="left" vertical="center" wrapText="1"/>
    </xf>
    <xf numFmtId="0" fontId="12" fillId="4" borderId="5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66" xfId="0" applyFont="1" applyFill="1" applyBorder="1" applyAlignment="1">
      <alignment horizontal="justify" vertical="center" wrapText="1"/>
    </xf>
    <xf numFmtId="0" fontId="9" fillId="0" borderId="53" xfId="0" applyFont="1" applyFill="1" applyBorder="1" applyAlignment="1">
      <alignment horizontal="justify" vertical="center" wrapText="1"/>
    </xf>
    <xf numFmtId="0" fontId="2" fillId="0" borderId="67" xfId="0" applyFont="1" applyBorder="1" applyAlignment="1">
      <alignment horizontal="center" vertical="center" textRotation="90" wrapText="1"/>
    </xf>
    <xf numFmtId="0" fontId="9" fillId="0" borderId="68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9" fillId="0" borderId="8" xfId="2" applyNumberFormat="1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54" xfId="0" applyFont="1" applyFill="1" applyBorder="1" applyAlignment="1">
      <alignment horizontal="justify" vertical="center" wrapText="1"/>
    </xf>
    <xf numFmtId="0" fontId="9" fillId="0" borderId="55" xfId="0" applyFont="1" applyFill="1" applyBorder="1" applyAlignment="1">
      <alignment horizontal="justify" vertical="center" wrapText="1"/>
    </xf>
    <xf numFmtId="0" fontId="9" fillId="0" borderId="43" xfId="0" applyFont="1" applyBorder="1" applyAlignment="1">
      <alignment horizontal="right" vertical="center"/>
    </xf>
    <xf numFmtId="0" fontId="11" fillId="0" borderId="0" xfId="3" applyFont="1" applyAlignment="1">
      <alignment horizontal="center" vertical="top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2" fontId="9" fillId="0" borderId="5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top"/>
    </xf>
    <xf numFmtId="2" fontId="9" fillId="0" borderId="28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164" fontId="12" fillId="8" borderId="10" xfId="1" applyNumberFormat="1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 wrapText="1"/>
    </xf>
    <xf numFmtId="0" fontId="15" fillId="5" borderId="66" xfId="0" applyFont="1" applyFill="1" applyBorder="1" applyAlignment="1">
      <alignment horizontal="left" vertical="center" wrapText="1"/>
    </xf>
    <xf numFmtId="0" fontId="15" fillId="5" borderId="69" xfId="0" applyFont="1" applyFill="1" applyBorder="1" applyAlignment="1">
      <alignment horizontal="left" vertical="center" wrapText="1"/>
    </xf>
    <xf numFmtId="49" fontId="9" fillId="0" borderId="20" xfId="2" applyNumberFormat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67" xfId="0" applyNumberFormat="1" applyFont="1" applyBorder="1" applyAlignment="1">
      <alignment horizontal="center" vertical="center"/>
    </xf>
    <xf numFmtId="164" fontId="9" fillId="0" borderId="68" xfId="0" applyNumberFormat="1" applyFont="1" applyBorder="1" applyAlignment="1">
      <alignment horizontal="center" vertical="center"/>
    </xf>
    <xf numFmtId="164" fontId="9" fillId="0" borderId="65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</cellXfs>
  <cellStyles count="4">
    <cellStyle name="Normal_3_1 Programos 1 lentele" xfId="1"/>
    <cellStyle name="Normal_5 programa (11.14)" xfId="2"/>
    <cellStyle name="Normal_Sheet1" xfId="3"/>
    <cellStyle name="Paprastas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Normal="100" workbookViewId="0">
      <selection activeCell="O22" sqref="O22"/>
    </sheetView>
  </sheetViews>
  <sheetFormatPr defaultRowHeight="12.75"/>
  <cols>
    <col min="1" max="1" width="44.28515625" style="1" customWidth="1"/>
    <col min="2" max="2" width="12.5703125" style="1" customWidth="1"/>
    <col min="3" max="4" width="10.85546875" style="1" customWidth="1"/>
    <col min="5" max="5" width="11.85546875" style="1" customWidth="1"/>
    <col min="6" max="16384" width="9.140625" style="1"/>
  </cols>
  <sheetData>
    <row r="1" spans="1:5" ht="30.75" customHeight="1">
      <c r="A1" s="243" t="s">
        <v>63</v>
      </c>
      <c r="B1" s="244"/>
      <c r="C1" s="244"/>
      <c r="D1" s="244"/>
      <c r="E1" s="244"/>
    </row>
    <row r="2" spans="1:5">
      <c r="A2" s="244" t="s">
        <v>165</v>
      </c>
      <c r="B2" s="244"/>
      <c r="C2" s="244"/>
      <c r="D2" s="244"/>
      <c r="E2" s="244"/>
    </row>
    <row r="4" spans="1:5" ht="13.5" thickBot="1">
      <c r="A4" s="245" t="s">
        <v>156</v>
      </c>
      <c r="B4" s="245"/>
      <c r="C4" s="245"/>
      <c r="D4" s="245"/>
      <c r="E4" s="245"/>
    </row>
    <row r="5" spans="1:5" ht="12.75" customHeight="1">
      <c r="A5" s="246" t="s">
        <v>36</v>
      </c>
      <c r="B5" s="239" t="s">
        <v>176</v>
      </c>
      <c r="C5" s="239" t="s">
        <v>158</v>
      </c>
      <c r="D5" s="239" t="s">
        <v>163</v>
      </c>
      <c r="E5" s="241" t="s">
        <v>168</v>
      </c>
    </row>
    <row r="6" spans="1:5" ht="36.75" customHeight="1" thickBot="1">
      <c r="A6" s="247"/>
      <c r="B6" s="240"/>
      <c r="C6" s="248"/>
      <c r="D6" s="240"/>
      <c r="E6" s="242"/>
    </row>
    <row r="7" spans="1:5" ht="13.5" thickBot="1">
      <c r="A7" s="12" t="s">
        <v>37</v>
      </c>
      <c r="B7" s="30">
        <f>'2 lentele'!H123</f>
        <v>1829.5</v>
      </c>
      <c r="C7" s="30">
        <f>'2 lentele'!L123</f>
        <v>1957.1000000000001</v>
      </c>
      <c r="D7" s="30">
        <f>'2 lentele'!P123</f>
        <v>2592.8999999999996</v>
      </c>
      <c r="E7" s="31">
        <f>'2 lentele'!Q123</f>
        <v>2617.5</v>
      </c>
    </row>
    <row r="8" spans="1:5">
      <c r="A8" s="10" t="s">
        <v>38</v>
      </c>
      <c r="B8" s="26">
        <f>'2 lentele'!I123</f>
        <v>1815.5</v>
      </c>
      <c r="C8" s="27">
        <f>'2 lentele'!M123</f>
        <v>1932.1000000000001</v>
      </c>
      <c r="D8" s="27"/>
      <c r="E8" s="28"/>
    </row>
    <row r="9" spans="1:5">
      <c r="A9" s="3" t="s">
        <v>39</v>
      </c>
      <c r="B9" s="18">
        <f>'2 lentele'!J132</f>
        <v>170.39999999999998</v>
      </c>
      <c r="C9" s="19">
        <f>'2 lentele'!N132</f>
        <v>112.29999999999998</v>
      </c>
      <c r="D9" s="19"/>
      <c r="E9" s="20"/>
    </row>
    <row r="10" spans="1:5" ht="26.25" thickBot="1">
      <c r="A10" s="9" t="s">
        <v>40</v>
      </c>
      <c r="B10" s="23">
        <f>'2 lentele'!K123</f>
        <v>14</v>
      </c>
      <c r="C10" s="24">
        <f>'2 lentele'!O123</f>
        <v>25</v>
      </c>
      <c r="D10" s="24"/>
      <c r="E10" s="25"/>
    </row>
    <row r="11" spans="1:5" ht="13.5" thickBot="1">
      <c r="A11" s="13" t="s">
        <v>41</v>
      </c>
      <c r="B11" s="30">
        <f>'2 lentele'!H132</f>
        <v>1829.5</v>
      </c>
      <c r="C11" s="30">
        <f>'2 lentele'!L132</f>
        <v>1957.1</v>
      </c>
      <c r="D11" s="30">
        <f>'2 lentele'!P132</f>
        <v>2592.9</v>
      </c>
      <c r="E11" s="31">
        <f>'2 lentele'!Q132</f>
        <v>2617.5</v>
      </c>
    </row>
    <row r="12" spans="1:5">
      <c r="A12" s="11" t="s">
        <v>42</v>
      </c>
      <c r="B12" s="26">
        <f>B13+B19+B20+B21+B22</f>
        <v>1824.5</v>
      </c>
      <c r="C12" s="26">
        <f>C13+C19+C20+C21+C22</f>
        <v>1952.1</v>
      </c>
      <c r="D12" s="26">
        <f>D13+D19+D20+D21+D22</f>
        <v>2006.9</v>
      </c>
      <c r="E12" s="29">
        <f>E13+E19+E20+E21+E22</f>
        <v>2031.5</v>
      </c>
    </row>
    <row r="13" spans="1:5">
      <c r="A13" s="4" t="s">
        <v>43</v>
      </c>
      <c r="B13" s="18">
        <f>B15+B16+B17+B18</f>
        <v>329</v>
      </c>
      <c r="C13" s="18">
        <f>C15+C16+C17+C18</f>
        <v>329</v>
      </c>
      <c r="D13" s="18">
        <f>D15+D16+D17+D18</f>
        <v>320</v>
      </c>
      <c r="E13" s="22">
        <f>E15+E16+E17+E18</f>
        <v>320</v>
      </c>
    </row>
    <row r="14" spans="1:5">
      <c r="A14" s="4" t="s">
        <v>44</v>
      </c>
      <c r="B14" s="18"/>
      <c r="C14" s="18"/>
      <c r="D14" s="18"/>
      <c r="E14" s="22"/>
    </row>
    <row r="15" spans="1:5" ht="25.5">
      <c r="A15" s="5" t="s">
        <v>103</v>
      </c>
      <c r="B15" s="18">
        <f>'2 lentele'!H128</f>
        <v>329</v>
      </c>
      <c r="C15" s="18">
        <f>'2 lentele'!L128</f>
        <v>329</v>
      </c>
      <c r="D15" s="18">
        <f>'2 lentele'!P128</f>
        <v>320</v>
      </c>
      <c r="E15" s="22">
        <f>'2 lentele'!Q128</f>
        <v>320</v>
      </c>
    </row>
    <row r="16" spans="1:5">
      <c r="A16" s="4" t="s">
        <v>104</v>
      </c>
      <c r="B16" s="18"/>
      <c r="C16" s="18"/>
      <c r="D16" s="18"/>
      <c r="E16" s="22"/>
    </row>
    <row r="17" spans="1:5">
      <c r="A17" s="4" t="s">
        <v>105</v>
      </c>
      <c r="B17" s="18"/>
      <c r="C17" s="18"/>
      <c r="D17" s="18"/>
      <c r="E17" s="22"/>
    </row>
    <row r="18" spans="1:5" ht="25.5">
      <c r="A18" s="4" t="s">
        <v>106</v>
      </c>
      <c r="B18" s="18"/>
      <c r="C18" s="18"/>
      <c r="D18" s="18"/>
      <c r="E18" s="22"/>
    </row>
    <row r="19" spans="1:5" ht="25.5">
      <c r="A19" s="4" t="s">
        <v>107</v>
      </c>
      <c r="B19" s="18">
        <f>'2 lentele'!H127</f>
        <v>1139.5</v>
      </c>
      <c r="C19" s="18">
        <f>'2 lentele'!L127</f>
        <v>1234.0999999999999</v>
      </c>
      <c r="D19" s="18">
        <f>'2 lentele'!P127</f>
        <v>1264.9000000000001</v>
      </c>
      <c r="E19" s="22">
        <f>'2 lentele'!Q127</f>
        <v>1289.5</v>
      </c>
    </row>
    <row r="20" spans="1:5">
      <c r="A20" s="4" t="s">
        <v>108</v>
      </c>
      <c r="B20" s="18">
        <f>'2 lentele'!H130</f>
        <v>0</v>
      </c>
      <c r="C20" s="18">
        <f>'2 lentele'!L130</f>
        <v>0</v>
      </c>
      <c r="D20" s="18">
        <f>'2 lentele'!P130</f>
        <v>0</v>
      </c>
      <c r="E20" s="22">
        <f>'2 lentele'!Q130</f>
        <v>0</v>
      </c>
    </row>
    <row r="21" spans="1:5" ht="25.5">
      <c r="A21" s="4" t="s">
        <v>109</v>
      </c>
      <c r="B21" s="18"/>
      <c r="C21" s="18"/>
      <c r="D21" s="18"/>
      <c r="E21" s="22"/>
    </row>
    <row r="22" spans="1:5" ht="25.5">
      <c r="A22" s="3" t="s">
        <v>110</v>
      </c>
      <c r="B22" s="18">
        <f>'2 lentele'!H129</f>
        <v>356</v>
      </c>
      <c r="C22" s="18">
        <f>'2 lentele'!L129</f>
        <v>389</v>
      </c>
      <c r="D22" s="18">
        <f>'2 lentele'!P129</f>
        <v>422</v>
      </c>
      <c r="E22" s="22">
        <f>'2 lentele'!Q129</f>
        <v>422</v>
      </c>
    </row>
    <row r="23" spans="1:5">
      <c r="A23" s="2" t="s">
        <v>45</v>
      </c>
      <c r="B23" s="17">
        <f>SUM(B24:B31)</f>
        <v>5</v>
      </c>
      <c r="C23" s="17">
        <f>SUM(C24:C31)</f>
        <v>5</v>
      </c>
      <c r="D23" s="17">
        <f>SUM(D24:D31)</f>
        <v>586</v>
      </c>
      <c r="E23" s="21">
        <f>SUM(E24:E31)</f>
        <v>586</v>
      </c>
    </row>
    <row r="24" spans="1:5">
      <c r="A24" s="6" t="s">
        <v>111</v>
      </c>
      <c r="B24" s="18"/>
      <c r="C24" s="18"/>
      <c r="D24" s="18"/>
      <c r="E24" s="22"/>
    </row>
    <row r="25" spans="1:5">
      <c r="A25" s="7" t="s">
        <v>112</v>
      </c>
      <c r="B25" s="18">
        <f>'2 lentele'!H131</f>
        <v>5</v>
      </c>
      <c r="C25" s="18">
        <f>'2 lentele'!L131</f>
        <v>5</v>
      </c>
      <c r="D25" s="18">
        <f>'2 lentele'!P131</f>
        <v>586</v>
      </c>
      <c r="E25" s="22">
        <f>'2 lentele'!Q131</f>
        <v>586</v>
      </c>
    </row>
    <row r="26" spans="1:5">
      <c r="A26" s="7" t="s">
        <v>113</v>
      </c>
      <c r="B26" s="18"/>
      <c r="C26" s="18"/>
      <c r="D26" s="18"/>
      <c r="E26" s="22"/>
    </row>
    <row r="27" spans="1:5">
      <c r="A27" s="7" t="s">
        <v>114</v>
      </c>
      <c r="B27" s="18"/>
      <c r="C27" s="18"/>
      <c r="D27" s="18"/>
      <c r="E27" s="22"/>
    </row>
    <row r="28" spans="1:5" ht="25.5">
      <c r="A28" s="7" t="s">
        <v>115</v>
      </c>
      <c r="B28" s="18"/>
      <c r="C28" s="18"/>
      <c r="D28" s="18"/>
      <c r="E28" s="22"/>
    </row>
    <row r="29" spans="1:5" ht="25.5">
      <c r="A29" s="8" t="s">
        <v>116</v>
      </c>
      <c r="B29" s="18"/>
      <c r="C29" s="18"/>
      <c r="D29" s="18"/>
      <c r="E29" s="22"/>
    </row>
    <row r="30" spans="1:5" ht="25.5">
      <c r="A30" s="8" t="s">
        <v>117</v>
      </c>
      <c r="B30" s="18"/>
      <c r="C30" s="18"/>
      <c r="D30" s="18"/>
      <c r="E30" s="22"/>
    </row>
    <row r="31" spans="1:5" ht="13.5" thickBot="1">
      <c r="A31" s="16" t="s">
        <v>118</v>
      </c>
      <c r="B31" s="14"/>
      <c r="C31" s="14"/>
      <c r="D31" s="14"/>
      <c r="E31" s="15"/>
    </row>
  </sheetData>
  <mergeCells count="8">
    <mergeCell ref="D5:D6"/>
    <mergeCell ref="E5:E6"/>
    <mergeCell ref="A1:E1"/>
    <mergeCell ref="A2:E2"/>
    <mergeCell ref="A4:E4"/>
    <mergeCell ref="A5:A6"/>
    <mergeCell ref="B5:B6"/>
    <mergeCell ref="C5:C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firstPageNumber="6" orientation="portrait" useFirstPageNumber="1" r:id="rId1"/>
  <headerFooter alignWithMargins="0">
    <oddHeader>&amp;C71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0"/>
  <sheetViews>
    <sheetView tabSelected="1" topLeftCell="B1" zoomScale="140" zoomScaleNormal="140" workbookViewId="0">
      <selection activeCell="T128" sqref="T128"/>
    </sheetView>
  </sheetViews>
  <sheetFormatPr defaultRowHeight="11.25" outlineLevelRow="1"/>
  <cols>
    <col min="1" max="1" width="3.5703125" style="32" customWidth="1"/>
    <col min="2" max="2" width="3.7109375" style="32" customWidth="1"/>
    <col min="3" max="3" width="4.28515625" style="32" customWidth="1"/>
    <col min="4" max="4" width="17.85546875" style="32" customWidth="1"/>
    <col min="5" max="5" width="9.5703125" style="32" customWidth="1"/>
    <col min="6" max="6" width="5.42578125" style="32" customWidth="1"/>
    <col min="7" max="7" width="10.5703125" style="33" customWidth="1"/>
    <col min="8" max="8" width="9.42578125" style="32" customWidth="1"/>
    <col min="9" max="9" width="9.28515625" style="32" customWidth="1"/>
    <col min="10" max="10" width="7.7109375" style="32" customWidth="1"/>
    <col min="11" max="11" width="6.140625" style="32" customWidth="1"/>
    <col min="12" max="13" width="5.7109375" style="32" bestFit="1" customWidth="1"/>
    <col min="14" max="14" width="5.85546875" style="32" customWidth="1"/>
    <col min="15" max="15" width="6.7109375" style="32" customWidth="1"/>
    <col min="16" max="16" width="13.28515625" style="32" customWidth="1"/>
    <col min="17" max="17" width="10" style="32" customWidth="1"/>
    <col min="18" max="18" width="17.42578125" style="32" customWidth="1"/>
    <col min="19" max="20" width="6.5703125" style="32" customWidth="1"/>
    <col min="21" max="21" width="7" style="32" customWidth="1"/>
    <col min="22" max="32" width="9.140625" style="230"/>
    <col min="33" max="16384" width="9.140625" style="32"/>
  </cols>
  <sheetData>
    <row r="1" spans="1:32" ht="36.75" customHeight="1">
      <c r="R1" s="425"/>
      <c r="S1" s="425"/>
      <c r="T1" s="425"/>
      <c r="U1" s="425"/>
      <c r="V1" s="229"/>
      <c r="W1" s="229"/>
      <c r="X1" s="229"/>
    </row>
    <row r="2" spans="1:32" ht="15.75" customHeight="1">
      <c r="A2" s="435" t="s">
        <v>19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32" s="34" customFormat="1" ht="12" customHeight="1">
      <c r="A3" s="457" t="s">
        <v>172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230"/>
      <c r="W3" s="230"/>
      <c r="X3" s="230"/>
      <c r="Y3" s="230"/>
      <c r="Z3" s="230"/>
      <c r="AA3" s="230"/>
      <c r="AB3" s="231"/>
      <c r="AC3" s="231"/>
      <c r="AD3" s="231"/>
      <c r="AE3" s="231"/>
      <c r="AF3" s="231"/>
    </row>
    <row r="4" spans="1:32" s="35" customFormat="1" ht="15.75" customHeight="1">
      <c r="A4" s="461" t="s">
        <v>25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</row>
    <row r="5" spans="1:32" s="34" customFormat="1" ht="12.75" customHeight="1">
      <c r="A5" s="458" t="s">
        <v>53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</row>
    <row r="6" spans="1:32" ht="13.5" customHeight="1">
      <c r="A6" s="442" t="s">
        <v>26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233"/>
      <c r="W6" s="233"/>
      <c r="X6" s="233"/>
      <c r="Y6" s="233"/>
      <c r="Z6" s="233"/>
      <c r="AA6" s="233"/>
    </row>
    <row r="7" spans="1:32" ht="14.25" customHeight="1" thickBot="1">
      <c r="A7" s="441" t="s">
        <v>155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</row>
    <row r="8" spans="1:32" ht="23.25" customHeight="1">
      <c r="A8" s="446" t="s">
        <v>0</v>
      </c>
      <c r="B8" s="393" t="s">
        <v>1</v>
      </c>
      <c r="C8" s="393" t="s">
        <v>2</v>
      </c>
      <c r="D8" s="451" t="s">
        <v>3</v>
      </c>
      <c r="E8" s="467" t="s">
        <v>4</v>
      </c>
      <c r="F8" s="393" t="s">
        <v>5</v>
      </c>
      <c r="G8" s="443" t="s">
        <v>6</v>
      </c>
      <c r="H8" s="432" t="s">
        <v>167</v>
      </c>
      <c r="I8" s="433"/>
      <c r="J8" s="433"/>
      <c r="K8" s="434"/>
      <c r="L8" s="432" t="s">
        <v>158</v>
      </c>
      <c r="M8" s="433"/>
      <c r="N8" s="433"/>
      <c r="O8" s="434"/>
      <c r="P8" s="428" t="s">
        <v>163</v>
      </c>
      <c r="Q8" s="464" t="s">
        <v>168</v>
      </c>
      <c r="R8" s="454" t="s">
        <v>7</v>
      </c>
      <c r="S8" s="455"/>
      <c r="T8" s="455"/>
      <c r="U8" s="456"/>
    </row>
    <row r="9" spans="1:32" ht="20.25" customHeight="1">
      <c r="A9" s="447"/>
      <c r="B9" s="394"/>
      <c r="C9" s="394"/>
      <c r="D9" s="452"/>
      <c r="E9" s="468"/>
      <c r="F9" s="394"/>
      <c r="G9" s="444"/>
      <c r="H9" s="459" t="s">
        <v>8</v>
      </c>
      <c r="I9" s="431" t="s">
        <v>9</v>
      </c>
      <c r="J9" s="431"/>
      <c r="K9" s="449" t="s">
        <v>10</v>
      </c>
      <c r="L9" s="459" t="s">
        <v>8</v>
      </c>
      <c r="M9" s="431" t="s">
        <v>9</v>
      </c>
      <c r="N9" s="431"/>
      <c r="O9" s="449" t="s">
        <v>10</v>
      </c>
      <c r="P9" s="429"/>
      <c r="Q9" s="465"/>
      <c r="R9" s="462" t="s">
        <v>20</v>
      </c>
      <c r="S9" s="431" t="s">
        <v>11</v>
      </c>
      <c r="T9" s="431"/>
      <c r="U9" s="418"/>
    </row>
    <row r="10" spans="1:32" ht="93.75" customHeight="1" thickBot="1">
      <c r="A10" s="448"/>
      <c r="B10" s="395"/>
      <c r="C10" s="395"/>
      <c r="D10" s="453"/>
      <c r="E10" s="469"/>
      <c r="F10" s="395"/>
      <c r="G10" s="445"/>
      <c r="H10" s="460"/>
      <c r="I10" s="36" t="s">
        <v>8</v>
      </c>
      <c r="J10" s="37" t="s">
        <v>12</v>
      </c>
      <c r="K10" s="450"/>
      <c r="L10" s="460"/>
      <c r="M10" s="36" t="s">
        <v>8</v>
      </c>
      <c r="N10" s="37" t="s">
        <v>12</v>
      </c>
      <c r="O10" s="450"/>
      <c r="P10" s="430"/>
      <c r="Q10" s="466"/>
      <c r="R10" s="463"/>
      <c r="S10" s="172" t="s">
        <v>169</v>
      </c>
      <c r="T10" s="172" t="s">
        <v>164</v>
      </c>
      <c r="U10" s="173" t="s">
        <v>170</v>
      </c>
    </row>
    <row r="11" spans="1:32" ht="15" customHeight="1" thickBot="1">
      <c r="A11" s="376" t="s">
        <v>55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8"/>
    </row>
    <row r="12" spans="1:32" ht="15" customHeight="1" thickBot="1">
      <c r="A12" s="408" t="s">
        <v>54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10"/>
    </row>
    <row r="13" spans="1:32" ht="15" customHeight="1" thickBot="1">
      <c r="A13" s="38" t="s">
        <v>16</v>
      </c>
      <c r="B13" s="411" t="s">
        <v>56</v>
      </c>
      <c r="C13" s="412"/>
      <c r="D13" s="412"/>
      <c r="E13" s="412"/>
      <c r="F13" s="412"/>
      <c r="G13" s="412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4"/>
    </row>
    <row r="14" spans="1:32" ht="15" customHeight="1" thickBot="1">
      <c r="A14" s="40" t="s">
        <v>16</v>
      </c>
      <c r="B14" s="41" t="s">
        <v>16</v>
      </c>
      <c r="C14" s="471" t="s">
        <v>57</v>
      </c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3"/>
    </row>
    <row r="15" spans="1:32" ht="14.25" customHeight="1">
      <c r="A15" s="403" t="s">
        <v>16</v>
      </c>
      <c r="B15" s="404" t="s">
        <v>16</v>
      </c>
      <c r="C15" s="325" t="s">
        <v>16</v>
      </c>
      <c r="D15" s="296" t="s">
        <v>96</v>
      </c>
      <c r="E15" s="334" t="s">
        <v>24</v>
      </c>
      <c r="F15" s="474" t="s">
        <v>64</v>
      </c>
      <c r="G15" s="419" t="s">
        <v>120</v>
      </c>
      <c r="H15" s="486">
        <v>309</v>
      </c>
      <c r="I15" s="481">
        <v>309</v>
      </c>
      <c r="J15" s="481">
        <v>0</v>
      </c>
      <c r="K15" s="480">
        <v>0</v>
      </c>
      <c r="L15" s="477">
        <v>309</v>
      </c>
      <c r="M15" s="421">
        <v>309</v>
      </c>
      <c r="N15" s="421">
        <v>0</v>
      </c>
      <c r="O15" s="491">
        <v>0</v>
      </c>
      <c r="P15" s="482">
        <v>300</v>
      </c>
      <c r="Q15" s="482">
        <v>300</v>
      </c>
      <c r="R15" s="406" t="s">
        <v>52</v>
      </c>
      <c r="S15" s="42">
        <v>25</v>
      </c>
      <c r="T15" s="43">
        <v>30</v>
      </c>
      <c r="U15" s="44">
        <v>30</v>
      </c>
    </row>
    <row r="16" spans="1:32" ht="12.75" customHeight="1">
      <c r="A16" s="270"/>
      <c r="B16" s="405"/>
      <c r="C16" s="290"/>
      <c r="D16" s="400"/>
      <c r="E16" s="269"/>
      <c r="F16" s="402"/>
      <c r="G16" s="420"/>
      <c r="H16" s="250"/>
      <c r="I16" s="253"/>
      <c r="J16" s="253"/>
      <c r="K16" s="256"/>
      <c r="L16" s="478"/>
      <c r="M16" s="422"/>
      <c r="N16" s="422"/>
      <c r="O16" s="492"/>
      <c r="P16" s="483"/>
      <c r="Q16" s="483"/>
      <c r="R16" s="407"/>
      <c r="S16" s="50">
        <f>SUM(S15)</f>
        <v>25</v>
      </c>
      <c r="T16" s="51">
        <f>SUM(T15)</f>
        <v>30</v>
      </c>
      <c r="U16" s="52">
        <f>SUM(U15)</f>
        <v>30</v>
      </c>
    </row>
    <row r="17" spans="1:28" ht="30" customHeight="1">
      <c r="A17" s="270"/>
      <c r="B17" s="405"/>
      <c r="C17" s="290"/>
      <c r="D17" s="400"/>
      <c r="E17" s="269"/>
      <c r="F17" s="402"/>
      <c r="G17" s="420"/>
      <c r="H17" s="250"/>
      <c r="I17" s="253"/>
      <c r="J17" s="253"/>
      <c r="K17" s="256"/>
      <c r="L17" s="478"/>
      <c r="M17" s="422"/>
      <c r="N17" s="422"/>
      <c r="O17" s="492"/>
      <c r="P17" s="483"/>
      <c r="Q17" s="483"/>
      <c r="R17" s="406" t="s">
        <v>50</v>
      </c>
      <c r="S17" s="45">
        <v>14</v>
      </c>
      <c r="T17" s="46">
        <v>14</v>
      </c>
      <c r="U17" s="47">
        <v>14</v>
      </c>
    </row>
    <row r="18" spans="1:28" ht="15" customHeight="1">
      <c r="A18" s="270"/>
      <c r="B18" s="405"/>
      <c r="C18" s="290"/>
      <c r="D18" s="400"/>
      <c r="E18" s="269"/>
      <c r="F18" s="402"/>
      <c r="G18" s="420"/>
      <c r="H18" s="251"/>
      <c r="I18" s="254"/>
      <c r="J18" s="254"/>
      <c r="K18" s="257"/>
      <c r="L18" s="479"/>
      <c r="M18" s="423"/>
      <c r="N18" s="423"/>
      <c r="O18" s="490"/>
      <c r="P18" s="484"/>
      <c r="Q18" s="484"/>
      <c r="R18" s="407"/>
      <c r="S18" s="50">
        <f>SUM(S17)</f>
        <v>14</v>
      </c>
      <c r="T18" s="51">
        <f>SUM(T17)</f>
        <v>14</v>
      </c>
      <c r="U18" s="52">
        <f>SUM(U17)</f>
        <v>14</v>
      </c>
    </row>
    <row r="19" spans="1:28" ht="18.75" customHeight="1">
      <c r="A19" s="270"/>
      <c r="B19" s="405"/>
      <c r="C19" s="290"/>
      <c r="D19" s="400"/>
      <c r="E19" s="269"/>
      <c r="F19" s="402"/>
      <c r="G19" s="417" t="s">
        <v>161</v>
      </c>
      <c r="H19" s="390">
        <v>0</v>
      </c>
      <c r="I19" s="252">
        <v>0</v>
      </c>
      <c r="J19" s="252">
        <v>0</v>
      </c>
      <c r="K19" s="255">
        <v>0</v>
      </c>
      <c r="L19" s="487">
        <v>0</v>
      </c>
      <c r="M19" s="488">
        <v>0</v>
      </c>
      <c r="N19" s="488">
        <v>0</v>
      </c>
      <c r="O19" s="489">
        <v>0</v>
      </c>
      <c r="P19" s="485">
        <v>581</v>
      </c>
      <c r="Q19" s="485">
        <v>581</v>
      </c>
      <c r="R19" s="415" t="s">
        <v>152</v>
      </c>
      <c r="S19" s="53">
        <v>0</v>
      </c>
      <c r="T19" s="54">
        <v>100</v>
      </c>
      <c r="U19" s="55">
        <v>100</v>
      </c>
    </row>
    <row r="20" spans="1:28" ht="16.5" customHeight="1">
      <c r="A20" s="270"/>
      <c r="B20" s="405"/>
      <c r="C20" s="290"/>
      <c r="D20" s="400"/>
      <c r="E20" s="269"/>
      <c r="F20" s="402"/>
      <c r="G20" s="418"/>
      <c r="H20" s="391"/>
      <c r="I20" s="254"/>
      <c r="J20" s="254"/>
      <c r="K20" s="257"/>
      <c r="L20" s="479"/>
      <c r="M20" s="423"/>
      <c r="N20" s="423"/>
      <c r="O20" s="490"/>
      <c r="P20" s="484"/>
      <c r="Q20" s="484"/>
      <c r="R20" s="416"/>
      <c r="S20" s="50">
        <f>SUM(S19)</f>
        <v>0</v>
      </c>
      <c r="T20" s="51">
        <f>SUM(T19)</f>
        <v>100</v>
      </c>
      <c r="U20" s="52">
        <f>SUM(U19)</f>
        <v>100</v>
      </c>
    </row>
    <row r="21" spans="1:28" ht="17.25" customHeight="1">
      <c r="A21" s="392" t="s">
        <v>16</v>
      </c>
      <c r="B21" s="379" t="s">
        <v>16</v>
      </c>
      <c r="C21" s="291" t="s">
        <v>17</v>
      </c>
      <c r="D21" s="314" t="s">
        <v>95</v>
      </c>
      <c r="E21" s="304" t="s">
        <v>24</v>
      </c>
      <c r="F21" s="436" t="s">
        <v>64</v>
      </c>
      <c r="G21" s="61" t="s">
        <v>120</v>
      </c>
      <c r="H21" s="45">
        <v>20</v>
      </c>
      <c r="I21" s="46">
        <v>20</v>
      </c>
      <c r="J21" s="46">
        <v>0</v>
      </c>
      <c r="K21" s="47">
        <v>0</v>
      </c>
      <c r="L21" s="45">
        <v>20</v>
      </c>
      <c r="M21" s="46">
        <v>20</v>
      </c>
      <c r="N21" s="46">
        <v>0</v>
      </c>
      <c r="O21" s="47">
        <v>0</v>
      </c>
      <c r="P21" s="62">
        <v>20</v>
      </c>
      <c r="Q21" s="62">
        <v>20</v>
      </c>
      <c r="R21" s="439" t="s">
        <v>101</v>
      </c>
      <c r="S21" s="45">
        <v>2</v>
      </c>
      <c r="T21" s="46">
        <v>2</v>
      </c>
      <c r="U21" s="47">
        <v>2</v>
      </c>
    </row>
    <row r="22" spans="1:28" ht="18" customHeight="1">
      <c r="A22" s="258"/>
      <c r="B22" s="260"/>
      <c r="C22" s="262"/>
      <c r="D22" s="315"/>
      <c r="E22" s="268"/>
      <c r="F22" s="401"/>
      <c r="G22" s="63" t="s">
        <v>13</v>
      </c>
      <c r="H22" s="64">
        <f t="shared" ref="H22:Q22" si="0">SUM(H15+H19+H21)</f>
        <v>329</v>
      </c>
      <c r="I22" s="65">
        <f t="shared" si="0"/>
        <v>329</v>
      </c>
      <c r="J22" s="65">
        <f t="shared" si="0"/>
        <v>0</v>
      </c>
      <c r="K22" s="66">
        <f t="shared" si="0"/>
        <v>0</v>
      </c>
      <c r="L22" s="64">
        <f t="shared" si="0"/>
        <v>329</v>
      </c>
      <c r="M22" s="65">
        <f t="shared" si="0"/>
        <v>329</v>
      </c>
      <c r="N22" s="65">
        <f t="shared" si="0"/>
        <v>0</v>
      </c>
      <c r="O22" s="66">
        <f t="shared" si="0"/>
        <v>0</v>
      </c>
      <c r="P22" s="67">
        <f t="shared" si="0"/>
        <v>901</v>
      </c>
      <c r="Q22" s="67">
        <f t="shared" si="0"/>
        <v>901</v>
      </c>
      <c r="R22" s="440"/>
      <c r="S22" s="64">
        <f>SUM(S21)</f>
        <v>2</v>
      </c>
      <c r="T22" s="65">
        <f>SUM(T21)</f>
        <v>2</v>
      </c>
      <c r="U22" s="66">
        <f>SUM(U21)</f>
        <v>2</v>
      </c>
    </row>
    <row r="23" spans="1:28" ht="24.75" customHeight="1">
      <c r="A23" s="258" t="s">
        <v>16</v>
      </c>
      <c r="B23" s="260" t="s">
        <v>16</v>
      </c>
      <c r="C23" s="262" t="s">
        <v>151</v>
      </c>
      <c r="D23" s="315" t="s">
        <v>150</v>
      </c>
      <c r="E23" s="268" t="s">
        <v>24</v>
      </c>
      <c r="F23" s="401" t="s">
        <v>64</v>
      </c>
      <c r="G23" s="61" t="s">
        <v>119</v>
      </c>
      <c r="H23" s="45">
        <v>10</v>
      </c>
      <c r="I23" s="46">
        <v>10</v>
      </c>
      <c r="J23" s="46">
        <v>0</v>
      </c>
      <c r="K23" s="47">
        <v>0</v>
      </c>
      <c r="L23" s="45">
        <v>15</v>
      </c>
      <c r="M23" s="46">
        <v>15</v>
      </c>
      <c r="N23" s="46">
        <v>0</v>
      </c>
      <c r="O23" s="47">
        <v>0</v>
      </c>
      <c r="P23" s="62">
        <v>15</v>
      </c>
      <c r="Q23" s="62">
        <v>15</v>
      </c>
      <c r="R23" s="439" t="s">
        <v>152</v>
      </c>
      <c r="S23" s="249">
        <v>100</v>
      </c>
      <c r="T23" s="252">
        <v>100</v>
      </c>
      <c r="U23" s="255">
        <v>100</v>
      </c>
    </row>
    <row r="24" spans="1:28" ht="24.75" customHeight="1">
      <c r="A24" s="270"/>
      <c r="B24" s="405"/>
      <c r="C24" s="290"/>
      <c r="D24" s="400"/>
      <c r="E24" s="269"/>
      <c r="F24" s="402"/>
      <c r="G24" s="63" t="s">
        <v>13</v>
      </c>
      <c r="H24" s="64">
        <f>H23</f>
        <v>10</v>
      </c>
      <c r="I24" s="65">
        <f t="shared" ref="I24:Q24" si="1">SUM(I23)</f>
        <v>10</v>
      </c>
      <c r="J24" s="65">
        <f t="shared" si="1"/>
        <v>0</v>
      </c>
      <c r="K24" s="66">
        <f t="shared" si="1"/>
        <v>0</v>
      </c>
      <c r="L24" s="64">
        <f t="shared" si="1"/>
        <v>15</v>
      </c>
      <c r="M24" s="65">
        <f t="shared" si="1"/>
        <v>15</v>
      </c>
      <c r="N24" s="65">
        <f t="shared" si="1"/>
        <v>0</v>
      </c>
      <c r="O24" s="66">
        <f t="shared" si="1"/>
        <v>0</v>
      </c>
      <c r="P24" s="67">
        <f t="shared" si="1"/>
        <v>15</v>
      </c>
      <c r="Q24" s="67">
        <f t="shared" si="1"/>
        <v>15</v>
      </c>
      <c r="R24" s="440"/>
      <c r="S24" s="250"/>
      <c r="T24" s="253"/>
      <c r="U24" s="256"/>
    </row>
    <row r="25" spans="1:28" ht="24.75" customHeight="1">
      <c r="A25" s="258" t="s">
        <v>16</v>
      </c>
      <c r="B25" s="260" t="s">
        <v>16</v>
      </c>
      <c r="C25" s="262" t="s">
        <v>171</v>
      </c>
      <c r="D25" s="264" t="s">
        <v>177</v>
      </c>
      <c r="E25" s="268" t="s">
        <v>24</v>
      </c>
      <c r="F25" s="266" t="s">
        <v>64</v>
      </c>
      <c r="G25" s="222" t="s">
        <v>119</v>
      </c>
      <c r="H25" s="218">
        <v>13</v>
      </c>
      <c r="I25" s="218">
        <v>13</v>
      </c>
      <c r="J25" s="219">
        <v>0</v>
      </c>
      <c r="K25" s="220">
        <v>0</v>
      </c>
      <c r="L25" s="218">
        <v>23.1</v>
      </c>
      <c r="M25" s="219">
        <v>23.1</v>
      </c>
      <c r="N25" s="219">
        <v>0</v>
      </c>
      <c r="O25" s="220">
        <v>0</v>
      </c>
      <c r="P25" s="221">
        <v>0</v>
      </c>
      <c r="Q25" s="221">
        <v>0</v>
      </c>
      <c r="R25" s="440"/>
      <c r="S25" s="251"/>
      <c r="T25" s="254"/>
      <c r="U25" s="257"/>
    </row>
    <row r="26" spans="1:28" ht="30.75" customHeight="1" thickBot="1">
      <c r="A26" s="259"/>
      <c r="B26" s="261"/>
      <c r="C26" s="263"/>
      <c r="D26" s="265"/>
      <c r="E26" s="269"/>
      <c r="F26" s="267"/>
      <c r="G26" s="63" t="s">
        <v>13</v>
      </c>
      <c r="H26" s="64">
        <f t="shared" ref="H26:Q26" si="2">SUM(H25)</f>
        <v>13</v>
      </c>
      <c r="I26" s="65">
        <f t="shared" si="2"/>
        <v>13</v>
      </c>
      <c r="J26" s="65">
        <f t="shared" si="2"/>
        <v>0</v>
      </c>
      <c r="K26" s="66">
        <f t="shared" si="2"/>
        <v>0</v>
      </c>
      <c r="L26" s="64">
        <f t="shared" si="2"/>
        <v>23.1</v>
      </c>
      <c r="M26" s="65">
        <f t="shared" si="2"/>
        <v>23.1</v>
      </c>
      <c r="N26" s="65">
        <f t="shared" si="2"/>
        <v>0</v>
      </c>
      <c r="O26" s="66">
        <f t="shared" si="2"/>
        <v>0</v>
      </c>
      <c r="P26" s="67">
        <f t="shared" si="2"/>
        <v>0</v>
      </c>
      <c r="Q26" s="67">
        <f t="shared" si="2"/>
        <v>0</v>
      </c>
      <c r="R26" s="440"/>
      <c r="S26" s="64">
        <f>SUM(S23)</f>
        <v>100</v>
      </c>
      <c r="T26" s="65">
        <f>SUM(T23)</f>
        <v>100</v>
      </c>
      <c r="U26" s="66">
        <f>SUM(U23)</f>
        <v>100</v>
      </c>
    </row>
    <row r="27" spans="1:28" ht="14.25" customHeight="1" thickBot="1">
      <c r="A27" s="68" t="s">
        <v>16</v>
      </c>
      <c r="B27" s="69" t="s">
        <v>16</v>
      </c>
      <c r="C27" s="388" t="s">
        <v>14</v>
      </c>
      <c r="D27" s="389"/>
      <c r="E27" s="389"/>
      <c r="F27" s="389"/>
      <c r="G27" s="389"/>
      <c r="H27" s="70">
        <f>SUM(H22+H24+H26)</f>
        <v>352</v>
      </c>
      <c r="I27" s="71">
        <f>SUM(I26,I24,I22)</f>
        <v>352</v>
      </c>
      <c r="J27" s="71">
        <f t="shared" ref="J27:Q27" si="3">SUM(J22+J24+J26)</f>
        <v>0</v>
      </c>
      <c r="K27" s="72">
        <f t="shared" si="3"/>
        <v>0</v>
      </c>
      <c r="L27" s="70">
        <f t="shared" si="3"/>
        <v>367.1</v>
      </c>
      <c r="M27" s="71">
        <f t="shared" si="3"/>
        <v>367.1</v>
      </c>
      <c r="N27" s="71">
        <f t="shared" si="3"/>
        <v>0</v>
      </c>
      <c r="O27" s="72">
        <f t="shared" si="3"/>
        <v>0</v>
      </c>
      <c r="P27" s="73">
        <f t="shared" si="3"/>
        <v>916</v>
      </c>
      <c r="Q27" s="73">
        <f t="shared" si="3"/>
        <v>916</v>
      </c>
      <c r="R27" s="74" t="s">
        <v>18</v>
      </c>
      <c r="S27" s="75" t="s">
        <v>18</v>
      </c>
      <c r="T27" s="76" t="s">
        <v>18</v>
      </c>
      <c r="U27" s="77" t="s">
        <v>18</v>
      </c>
    </row>
    <row r="28" spans="1:28" ht="13.5" customHeight="1" thickBot="1">
      <c r="A28" s="78">
        <v>1</v>
      </c>
      <c r="B28" s="79">
        <v>2</v>
      </c>
      <c r="C28" s="306" t="s">
        <v>58</v>
      </c>
      <c r="D28" s="307"/>
      <c r="E28" s="307"/>
      <c r="F28" s="307"/>
      <c r="G28" s="307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7"/>
      <c r="S28" s="307"/>
      <c r="T28" s="307"/>
      <c r="U28" s="437"/>
    </row>
    <row r="29" spans="1:28" ht="27" customHeight="1">
      <c r="A29" s="319">
        <v>1</v>
      </c>
      <c r="B29" s="282">
        <v>2</v>
      </c>
      <c r="C29" s="284">
        <v>1</v>
      </c>
      <c r="D29" s="438" t="s">
        <v>27</v>
      </c>
      <c r="E29" s="268" t="s">
        <v>157</v>
      </c>
      <c r="F29" s="322">
        <v>1</v>
      </c>
      <c r="G29" s="61" t="s">
        <v>119</v>
      </c>
      <c r="H29" s="223">
        <v>30</v>
      </c>
      <c r="I29" s="224">
        <v>30</v>
      </c>
      <c r="J29" s="225">
        <v>0</v>
      </c>
      <c r="K29" s="226">
        <v>0</v>
      </c>
      <c r="L29" s="223">
        <v>50</v>
      </c>
      <c r="M29" s="224">
        <v>50</v>
      </c>
      <c r="N29" s="224">
        <v>0</v>
      </c>
      <c r="O29" s="227">
        <v>0</v>
      </c>
      <c r="P29" s="228">
        <v>60</v>
      </c>
      <c r="Q29" s="228">
        <v>60</v>
      </c>
      <c r="R29" s="426" t="s">
        <v>59</v>
      </c>
      <c r="S29" s="80">
        <v>25</v>
      </c>
      <c r="T29" s="81">
        <v>25</v>
      </c>
      <c r="U29" s="82">
        <v>25</v>
      </c>
    </row>
    <row r="30" spans="1:28" ht="18.75" customHeight="1">
      <c r="A30" s="286"/>
      <c r="B30" s="288"/>
      <c r="C30" s="298"/>
      <c r="D30" s="292"/>
      <c r="E30" s="269"/>
      <c r="F30" s="424"/>
      <c r="G30" s="83" t="s">
        <v>21</v>
      </c>
      <c r="H30" s="57">
        <f>SUM(H29)</f>
        <v>30</v>
      </c>
      <c r="I30" s="58">
        <f t="shared" ref="I30:Q30" si="4">SUM(I29)</f>
        <v>30</v>
      </c>
      <c r="J30" s="58">
        <f t="shared" si="4"/>
        <v>0</v>
      </c>
      <c r="K30" s="59">
        <f t="shared" si="4"/>
        <v>0</v>
      </c>
      <c r="L30" s="57">
        <f t="shared" si="4"/>
        <v>50</v>
      </c>
      <c r="M30" s="58">
        <f t="shared" si="4"/>
        <v>50</v>
      </c>
      <c r="N30" s="58">
        <f t="shared" si="4"/>
        <v>0</v>
      </c>
      <c r="O30" s="59">
        <f t="shared" si="4"/>
        <v>0</v>
      </c>
      <c r="P30" s="60">
        <f t="shared" si="4"/>
        <v>60</v>
      </c>
      <c r="Q30" s="60">
        <f t="shared" si="4"/>
        <v>60</v>
      </c>
      <c r="R30" s="427"/>
      <c r="S30" s="57">
        <f>SUM(S29)</f>
        <v>25</v>
      </c>
      <c r="T30" s="58">
        <f>SUM(T29)</f>
        <v>25</v>
      </c>
      <c r="U30" s="59">
        <f>SUM(U29)</f>
        <v>25</v>
      </c>
    </row>
    <row r="31" spans="1:28" ht="25.5" customHeight="1">
      <c r="A31" s="319">
        <v>1</v>
      </c>
      <c r="B31" s="282">
        <v>2</v>
      </c>
      <c r="C31" s="284">
        <v>2</v>
      </c>
      <c r="D31" s="398" t="s">
        <v>61</v>
      </c>
      <c r="E31" s="268" t="s">
        <v>130</v>
      </c>
      <c r="F31" s="322">
        <v>1</v>
      </c>
      <c r="G31" s="210" t="s">
        <v>119</v>
      </c>
      <c r="H31" s="211">
        <v>36</v>
      </c>
      <c r="I31" s="212">
        <v>36</v>
      </c>
      <c r="J31" s="212">
        <v>36</v>
      </c>
      <c r="K31" s="213">
        <v>0</v>
      </c>
      <c r="L31" s="211">
        <v>51.6</v>
      </c>
      <c r="M31" s="212">
        <v>51.6</v>
      </c>
      <c r="N31" s="212">
        <v>0</v>
      </c>
      <c r="O31" s="213">
        <v>0</v>
      </c>
      <c r="P31" s="214">
        <v>56.8</v>
      </c>
      <c r="Q31" s="214">
        <v>56.8</v>
      </c>
      <c r="R31" s="383" t="s">
        <v>60</v>
      </c>
      <c r="S31" s="215">
        <v>620</v>
      </c>
      <c r="T31" s="216">
        <v>700</v>
      </c>
      <c r="U31" s="217">
        <v>700</v>
      </c>
      <c r="W31" s="234"/>
      <c r="X31" s="234"/>
      <c r="Y31" s="234"/>
      <c r="Z31" s="234"/>
      <c r="AA31" s="234"/>
      <c r="AB31" s="234"/>
    </row>
    <row r="32" spans="1:28" ht="18.75" customHeight="1" thickBot="1">
      <c r="A32" s="371"/>
      <c r="B32" s="372"/>
      <c r="C32" s="373"/>
      <c r="D32" s="399"/>
      <c r="E32" s="396"/>
      <c r="F32" s="397"/>
      <c r="G32" s="83" t="s">
        <v>21</v>
      </c>
      <c r="H32" s="64">
        <f>SUM(H31)</f>
        <v>36</v>
      </c>
      <c r="I32" s="65">
        <f t="shared" ref="I32:Q32" si="5">SUM(I31)</f>
        <v>36</v>
      </c>
      <c r="J32" s="65">
        <f t="shared" si="5"/>
        <v>36</v>
      </c>
      <c r="K32" s="66">
        <f t="shared" si="5"/>
        <v>0</v>
      </c>
      <c r="L32" s="64">
        <f t="shared" si="5"/>
        <v>51.6</v>
      </c>
      <c r="M32" s="65">
        <f t="shared" si="5"/>
        <v>51.6</v>
      </c>
      <c r="N32" s="65">
        <f>SUM(N31)</f>
        <v>0</v>
      </c>
      <c r="O32" s="66">
        <f t="shared" si="5"/>
        <v>0</v>
      </c>
      <c r="P32" s="67">
        <f t="shared" si="5"/>
        <v>56.8</v>
      </c>
      <c r="Q32" s="67">
        <f t="shared" si="5"/>
        <v>56.8</v>
      </c>
      <c r="R32" s="383"/>
      <c r="S32" s="64">
        <f>SUM(S31)</f>
        <v>620</v>
      </c>
      <c r="T32" s="65">
        <f>SUM(T31)</f>
        <v>700</v>
      </c>
      <c r="U32" s="66">
        <f>SUM(U31)</f>
        <v>700</v>
      </c>
    </row>
    <row r="33" spans="1:29" ht="15" customHeight="1" thickBot="1">
      <c r="A33" s="68" t="s">
        <v>16</v>
      </c>
      <c r="B33" s="69" t="s">
        <v>17</v>
      </c>
      <c r="C33" s="388" t="s">
        <v>14</v>
      </c>
      <c r="D33" s="389"/>
      <c r="E33" s="389"/>
      <c r="F33" s="389"/>
      <c r="G33" s="389"/>
      <c r="H33" s="73">
        <f>SUM(H32,H30)</f>
        <v>66</v>
      </c>
      <c r="I33" s="85">
        <f t="shared" ref="I33:Q33" si="6">SUM(I32,I30)</f>
        <v>66</v>
      </c>
      <c r="J33" s="85">
        <f t="shared" si="6"/>
        <v>36</v>
      </c>
      <c r="K33" s="72">
        <f t="shared" si="6"/>
        <v>0</v>
      </c>
      <c r="L33" s="73">
        <f t="shared" si="6"/>
        <v>101.6</v>
      </c>
      <c r="M33" s="85">
        <f t="shared" si="6"/>
        <v>101.6</v>
      </c>
      <c r="N33" s="85">
        <f t="shared" si="6"/>
        <v>0</v>
      </c>
      <c r="O33" s="72">
        <f t="shared" si="6"/>
        <v>0</v>
      </c>
      <c r="P33" s="86">
        <f t="shared" si="6"/>
        <v>116.8</v>
      </c>
      <c r="Q33" s="86">
        <f t="shared" si="6"/>
        <v>116.8</v>
      </c>
      <c r="R33" s="74" t="s">
        <v>18</v>
      </c>
      <c r="S33" s="75" t="s">
        <v>18</v>
      </c>
      <c r="T33" s="87" t="s">
        <v>18</v>
      </c>
      <c r="U33" s="77" t="s">
        <v>18</v>
      </c>
    </row>
    <row r="34" spans="1:29" ht="12.75" customHeight="1" thickBot="1">
      <c r="A34" s="68" t="s">
        <v>16</v>
      </c>
      <c r="B34" s="374" t="s">
        <v>15</v>
      </c>
      <c r="C34" s="374"/>
      <c r="D34" s="374"/>
      <c r="E34" s="374"/>
      <c r="F34" s="374"/>
      <c r="G34" s="375"/>
      <c r="H34" s="88">
        <f>SUM(H27+H33)</f>
        <v>418</v>
      </c>
      <c r="I34" s="89">
        <f t="shared" ref="I34:Q34" si="7">SUM(I33,I27)</f>
        <v>418</v>
      </c>
      <c r="J34" s="89">
        <f t="shared" si="7"/>
        <v>36</v>
      </c>
      <c r="K34" s="90">
        <f t="shared" si="7"/>
        <v>0</v>
      </c>
      <c r="L34" s="88">
        <f t="shared" si="7"/>
        <v>468.70000000000005</v>
      </c>
      <c r="M34" s="89">
        <f t="shared" si="7"/>
        <v>468.70000000000005</v>
      </c>
      <c r="N34" s="89">
        <f t="shared" si="7"/>
        <v>0</v>
      </c>
      <c r="O34" s="90">
        <f t="shared" si="7"/>
        <v>0</v>
      </c>
      <c r="P34" s="91">
        <f t="shared" si="7"/>
        <v>1032.8</v>
      </c>
      <c r="Q34" s="91">
        <f t="shared" si="7"/>
        <v>1032.8</v>
      </c>
      <c r="R34" s="92" t="s">
        <v>18</v>
      </c>
      <c r="S34" s="88" t="s">
        <v>18</v>
      </c>
      <c r="T34" s="89" t="s">
        <v>18</v>
      </c>
      <c r="U34" s="90" t="s">
        <v>18</v>
      </c>
    </row>
    <row r="35" spans="1:29" ht="15" customHeight="1" thickBot="1">
      <c r="A35" s="84">
        <v>2</v>
      </c>
      <c r="B35" s="380" t="s">
        <v>89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2"/>
    </row>
    <row r="36" spans="1:29" ht="14.25" customHeight="1" thickBot="1">
      <c r="A36" s="93">
        <v>2</v>
      </c>
      <c r="B36" s="76">
        <v>1</v>
      </c>
      <c r="C36" s="384" t="s">
        <v>90</v>
      </c>
      <c r="D36" s="385"/>
      <c r="E36" s="385"/>
      <c r="F36" s="385"/>
      <c r="G36" s="385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7"/>
    </row>
    <row r="37" spans="1:29" ht="20.25" customHeight="1">
      <c r="A37" s="300">
        <v>2</v>
      </c>
      <c r="B37" s="323">
        <v>1</v>
      </c>
      <c r="C37" s="367">
        <v>1</v>
      </c>
      <c r="D37" s="296" t="s">
        <v>94</v>
      </c>
      <c r="E37" s="328" t="s">
        <v>91</v>
      </c>
      <c r="F37" s="330" t="s">
        <v>97</v>
      </c>
      <c r="G37" s="94" t="s">
        <v>119</v>
      </c>
      <c r="H37" s="42">
        <f>SUM(H40+H42+H44+H46+H48+H50+H52+H54)</f>
        <v>119.7</v>
      </c>
      <c r="I37" s="43">
        <f>SUM(I40++I42+I44+I46+I48+I50+I52+I54)</f>
        <v>105.7</v>
      </c>
      <c r="J37" s="43">
        <f t="shared" ref="J37:Q37" si="8">SUM(J40+J42+J44+J46+J48+J50+J52+J54)</f>
        <v>0</v>
      </c>
      <c r="K37" s="44">
        <f t="shared" si="8"/>
        <v>14</v>
      </c>
      <c r="L37" s="42">
        <f t="shared" si="8"/>
        <v>135.5</v>
      </c>
      <c r="M37" s="43">
        <f t="shared" si="8"/>
        <v>115.5</v>
      </c>
      <c r="N37" s="43">
        <f t="shared" si="8"/>
        <v>0</v>
      </c>
      <c r="O37" s="44">
        <f t="shared" si="8"/>
        <v>20</v>
      </c>
      <c r="P37" s="95">
        <f t="shared" si="8"/>
        <v>137.80000000000001</v>
      </c>
      <c r="Q37" s="95">
        <f t="shared" si="8"/>
        <v>144.80000000000001</v>
      </c>
      <c r="R37" s="279" t="s">
        <v>92</v>
      </c>
      <c r="S37" s="42">
        <v>161</v>
      </c>
      <c r="T37" s="43">
        <v>161</v>
      </c>
      <c r="U37" s="44">
        <v>161</v>
      </c>
      <c r="W37" s="235">
        <f>H40+H42+H44+H46+H48+H50+H52+H54</f>
        <v>119.7</v>
      </c>
      <c r="X37" s="235">
        <f>I40+I42+I44+I46+I48+I50+I52+I54</f>
        <v>105.7</v>
      </c>
      <c r="Y37" s="235">
        <f>J40+J42+J44+J46+J48+J50+J52+J54</f>
        <v>0</v>
      </c>
      <c r="Z37" s="235">
        <f>K40+K42+K44+K46+K48+K50+K52+K54</f>
        <v>14</v>
      </c>
      <c r="AB37" s="235">
        <f>P40+P42+P44+P46+P48+P50+P52+P54</f>
        <v>137.80000000000001</v>
      </c>
      <c r="AC37" s="235">
        <f>Q40+Q42+Q44+Q46+Q48+Q50+Q52+Q54</f>
        <v>144.80000000000001</v>
      </c>
    </row>
    <row r="38" spans="1:29" ht="15.75" customHeight="1">
      <c r="A38" s="287"/>
      <c r="B38" s="324"/>
      <c r="C38" s="324"/>
      <c r="D38" s="327"/>
      <c r="E38" s="329"/>
      <c r="F38" s="331"/>
      <c r="G38" s="98" t="s">
        <v>21</v>
      </c>
      <c r="H38" s="57">
        <f>SUM(H37)</f>
        <v>119.7</v>
      </c>
      <c r="I38" s="58">
        <f t="shared" ref="I38:Q38" si="9">SUM(I37)</f>
        <v>105.7</v>
      </c>
      <c r="J38" s="58">
        <f t="shared" si="9"/>
        <v>0</v>
      </c>
      <c r="K38" s="59">
        <f t="shared" si="9"/>
        <v>14</v>
      </c>
      <c r="L38" s="57">
        <f t="shared" si="9"/>
        <v>135.5</v>
      </c>
      <c r="M38" s="58">
        <f t="shared" si="9"/>
        <v>115.5</v>
      </c>
      <c r="N38" s="58">
        <f t="shared" si="9"/>
        <v>0</v>
      </c>
      <c r="O38" s="59">
        <f t="shared" si="9"/>
        <v>20</v>
      </c>
      <c r="P38" s="60">
        <f t="shared" si="9"/>
        <v>137.80000000000001</v>
      </c>
      <c r="Q38" s="60">
        <f t="shared" si="9"/>
        <v>144.80000000000001</v>
      </c>
      <c r="R38" s="279"/>
      <c r="S38" s="57">
        <f>SUM(S37)</f>
        <v>161</v>
      </c>
      <c r="T38" s="58">
        <f>SUM(T37)</f>
        <v>161</v>
      </c>
      <c r="U38" s="59">
        <f>SUM(U37)</f>
        <v>161</v>
      </c>
      <c r="W38" s="235">
        <f>S39+S41+S43+S45+S47+S49+S51+S53</f>
        <v>161.98000000000002</v>
      </c>
      <c r="X38" s="235">
        <f>T39+T41+T43+T45+T47+T49+T51+T53</f>
        <v>161.98000000000002</v>
      </c>
      <c r="Y38" s="235">
        <f>U39+U41+U43+U45+U47+U49+U51+U53</f>
        <v>161.98000000000002</v>
      </c>
    </row>
    <row r="39" spans="1:29" ht="20.25" hidden="1" customHeight="1" outlineLevel="1">
      <c r="A39" s="300">
        <v>2</v>
      </c>
      <c r="B39" s="323">
        <v>1</v>
      </c>
      <c r="C39" s="325" t="s">
        <v>133</v>
      </c>
      <c r="D39" s="296" t="s">
        <v>94</v>
      </c>
      <c r="E39" s="328" t="s">
        <v>91</v>
      </c>
      <c r="F39" s="330">
        <v>14</v>
      </c>
      <c r="G39" s="94" t="s">
        <v>119</v>
      </c>
      <c r="H39" s="42">
        <v>14.7</v>
      </c>
      <c r="I39" s="43">
        <v>14.7</v>
      </c>
      <c r="J39" s="43">
        <v>0</v>
      </c>
      <c r="K39" s="44">
        <v>0</v>
      </c>
      <c r="L39" s="42">
        <v>16.5</v>
      </c>
      <c r="M39" s="43">
        <v>16.5</v>
      </c>
      <c r="N39" s="43">
        <v>0</v>
      </c>
      <c r="O39" s="44">
        <v>0</v>
      </c>
      <c r="P39" s="95">
        <v>18.2</v>
      </c>
      <c r="Q39" s="95">
        <v>18.2</v>
      </c>
      <c r="R39" s="279" t="s">
        <v>92</v>
      </c>
      <c r="S39" s="42">
        <v>30.18</v>
      </c>
      <c r="T39" s="43">
        <v>30.18</v>
      </c>
      <c r="U39" s="44">
        <v>30.18</v>
      </c>
    </row>
    <row r="40" spans="1:29" ht="15.75" hidden="1" customHeight="1" outlineLevel="1" thickBot="1">
      <c r="A40" s="287"/>
      <c r="B40" s="324"/>
      <c r="C40" s="326"/>
      <c r="D40" s="327"/>
      <c r="E40" s="329"/>
      <c r="F40" s="331"/>
      <c r="G40" s="98" t="s">
        <v>21</v>
      </c>
      <c r="H40" s="57">
        <f>SUM(H39)</f>
        <v>14.7</v>
      </c>
      <c r="I40" s="58">
        <f t="shared" ref="I40:Q40" si="10">SUM(I39)</f>
        <v>14.7</v>
      </c>
      <c r="J40" s="58">
        <f t="shared" si="10"/>
        <v>0</v>
      </c>
      <c r="K40" s="59">
        <f t="shared" si="10"/>
        <v>0</v>
      </c>
      <c r="L40" s="57">
        <f t="shared" si="10"/>
        <v>16.5</v>
      </c>
      <c r="M40" s="58">
        <f t="shared" si="10"/>
        <v>16.5</v>
      </c>
      <c r="N40" s="58">
        <f t="shared" si="10"/>
        <v>0</v>
      </c>
      <c r="O40" s="59">
        <f t="shared" si="10"/>
        <v>0</v>
      </c>
      <c r="P40" s="60">
        <f t="shared" si="10"/>
        <v>18.2</v>
      </c>
      <c r="Q40" s="60">
        <f t="shared" si="10"/>
        <v>18.2</v>
      </c>
      <c r="R40" s="279"/>
      <c r="S40" s="57">
        <f>SUM(S39)</f>
        <v>30.18</v>
      </c>
      <c r="T40" s="58">
        <f>SUM(T39)</f>
        <v>30.18</v>
      </c>
      <c r="U40" s="59">
        <f>SUM(U39)</f>
        <v>30.18</v>
      </c>
    </row>
    <row r="41" spans="1:29" ht="20.25" hidden="1" customHeight="1" outlineLevel="1">
      <c r="A41" s="300">
        <v>2</v>
      </c>
      <c r="B41" s="323">
        <v>1</v>
      </c>
      <c r="C41" s="325" t="s">
        <v>134</v>
      </c>
      <c r="D41" s="296" t="s">
        <v>94</v>
      </c>
      <c r="E41" s="328" t="s">
        <v>91</v>
      </c>
      <c r="F41" s="330">
        <v>15</v>
      </c>
      <c r="G41" s="94" t="s">
        <v>119</v>
      </c>
      <c r="H41" s="42">
        <v>9</v>
      </c>
      <c r="I41" s="43">
        <v>9</v>
      </c>
      <c r="J41" s="43">
        <v>0</v>
      </c>
      <c r="K41" s="44">
        <v>0</v>
      </c>
      <c r="L41" s="42">
        <v>9</v>
      </c>
      <c r="M41" s="43">
        <v>9</v>
      </c>
      <c r="N41" s="43">
        <v>0</v>
      </c>
      <c r="O41" s="44">
        <v>0</v>
      </c>
      <c r="P41" s="95">
        <v>10</v>
      </c>
      <c r="Q41" s="95">
        <v>10</v>
      </c>
      <c r="R41" s="279" t="s">
        <v>92</v>
      </c>
      <c r="S41" s="42">
        <v>29</v>
      </c>
      <c r="T41" s="43">
        <v>29</v>
      </c>
      <c r="U41" s="44">
        <v>29</v>
      </c>
    </row>
    <row r="42" spans="1:29" ht="15.75" hidden="1" customHeight="1" outlineLevel="1" thickBot="1">
      <c r="A42" s="287"/>
      <c r="B42" s="324"/>
      <c r="C42" s="326"/>
      <c r="D42" s="327"/>
      <c r="E42" s="329"/>
      <c r="F42" s="331"/>
      <c r="G42" s="98" t="s">
        <v>21</v>
      </c>
      <c r="H42" s="57">
        <f>SUM(H41)</f>
        <v>9</v>
      </c>
      <c r="I42" s="58">
        <f t="shared" ref="I42:Q42" si="11">SUM(I41)</f>
        <v>9</v>
      </c>
      <c r="J42" s="58">
        <f t="shared" si="11"/>
        <v>0</v>
      </c>
      <c r="K42" s="59">
        <f t="shared" si="11"/>
        <v>0</v>
      </c>
      <c r="L42" s="57">
        <f t="shared" si="11"/>
        <v>9</v>
      </c>
      <c r="M42" s="58">
        <f t="shared" si="11"/>
        <v>9</v>
      </c>
      <c r="N42" s="58">
        <f t="shared" si="11"/>
        <v>0</v>
      </c>
      <c r="O42" s="59">
        <f t="shared" si="11"/>
        <v>0</v>
      </c>
      <c r="P42" s="60">
        <f t="shared" si="11"/>
        <v>10</v>
      </c>
      <c r="Q42" s="60">
        <f t="shared" si="11"/>
        <v>10</v>
      </c>
      <c r="R42" s="279"/>
      <c r="S42" s="57">
        <f>SUM(S41)</f>
        <v>29</v>
      </c>
      <c r="T42" s="58">
        <f>SUM(T41)</f>
        <v>29</v>
      </c>
      <c r="U42" s="59">
        <f>SUM(U41)</f>
        <v>29</v>
      </c>
    </row>
    <row r="43" spans="1:29" ht="20.25" hidden="1" customHeight="1" outlineLevel="1">
      <c r="A43" s="300">
        <v>2</v>
      </c>
      <c r="B43" s="323">
        <v>1</v>
      </c>
      <c r="C43" s="325" t="s">
        <v>135</v>
      </c>
      <c r="D43" s="296" t="s">
        <v>94</v>
      </c>
      <c r="E43" s="328" t="s">
        <v>91</v>
      </c>
      <c r="F43" s="330">
        <v>16</v>
      </c>
      <c r="G43" s="94" t="s">
        <v>119</v>
      </c>
      <c r="H43" s="42">
        <v>8</v>
      </c>
      <c r="I43" s="43">
        <v>8</v>
      </c>
      <c r="J43" s="43">
        <v>0</v>
      </c>
      <c r="K43" s="44">
        <v>0</v>
      </c>
      <c r="L43" s="42">
        <v>8</v>
      </c>
      <c r="M43" s="43">
        <v>8</v>
      </c>
      <c r="N43" s="43">
        <v>0</v>
      </c>
      <c r="O43" s="44">
        <v>0</v>
      </c>
      <c r="P43" s="95">
        <v>8</v>
      </c>
      <c r="Q43" s="95">
        <v>8</v>
      </c>
      <c r="R43" s="279" t="s">
        <v>92</v>
      </c>
      <c r="S43" s="42">
        <v>15</v>
      </c>
      <c r="T43" s="43">
        <v>15</v>
      </c>
      <c r="U43" s="44">
        <v>15</v>
      </c>
    </row>
    <row r="44" spans="1:29" ht="15.75" hidden="1" customHeight="1" outlineLevel="1" thickBot="1">
      <c r="A44" s="287"/>
      <c r="B44" s="324"/>
      <c r="C44" s="326"/>
      <c r="D44" s="327"/>
      <c r="E44" s="329"/>
      <c r="F44" s="331"/>
      <c r="G44" s="98" t="s">
        <v>21</v>
      </c>
      <c r="H44" s="57">
        <f>SUM(H43)</f>
        <v>8</v>
      </c>
      <c r="I44" s="58">
        <f t="shared" ref="I44:Q44" si="12">SUM(I43)</f>
        <v>8</v>
      </c>
      <c r="J44" s="58">
        <f t="shared" si="12"/>
        <v>0</v>
      </c>
      <c r="K44" s="59">
        <f t="shared" si="12"/>
        <v>0</v>
      </c>
      <c r="L44" s="57">
        <f t="shared" si="12"/>
        <v>8</v>
      </c>
      <c r="M44" s="58">
        <f t="shared" si="12"/>
        <v>8</v>
      </c>
      <c r="N44" s="58">
        <f t="shared" si="12"/>
        <v>0</v>
      </c>
      <c r="O44" s="59">
        <f t="shared" si="12"/>
        <v>0</v>
      </c>
      <c r="P44" s="60">
        <f t="shared" si="12"/>
        <v>8</v>
      </c>
      <c r="Q44" s="60">
        <f t="shared" si="12"/>
        <v>8</v>
      </c>
      <c r="R44" s="279"/>
      <c r="S44" s="57">
        <f>SUM(S43)</f>
        <v>15</v>
      </c>
      <c r="T44" s="58">
        <f>SUM(T43)</f>
        <v>15</v>
      </c>
      <c r="U44" s="59">
        <f>SUM(U43)</f>
        <v>15</v>
      </c>
    </row>
    <row r="45" spans="1:29" ht="20.25" hidden="1" customHeight="1" outlineLevel="1">
      <c r="A45" s="300">
        <v>2</v>
      </c>
      <c r="B45" s="323">
        <v>1</v>
      </c>
      <c r="C45" s="325" t="s">
        <v>136</v>
      </c>
      <c r="D45" s="296" t="s">
        <v>94</v>
      </c>
      <c r="E45" s="328" t="s">
        <v>91</v>
      </c>
      <c r="F45" s="330">
        <v>17</v>
      </c>
      <c r="G45" s="94" t="s">
        <v>119</v>
      </c>
      <c r="H45" s="42">
        <v>7</v>
      </c>
      <c r="I45" s="43">
        <v>3</v>
      </c>
      <c r="J45" s="43">
        <v>0</v>
      </c>
      <c r="K45" s="44">
        <v>4</v>
      </c>
      <c r="L45" s="42">
        <v>14</v>
      </c>
      <c r="M45" s="43">
        <v>6</v>
      </c>
      <c r="N45" s="43">
        <v>0</v>
      </c>
      <c r="O45" s="44">
        <v>8</v>
      </c>
      <c r="P45" s="95">
        <v>6.6</v>
      </c>
      <c r="Q45" s="95">
        <v>6.6</v>
      </c>
      <c r="R45" s="279" t="s">
        <v>92</v>
      </c>
      <c r="S45" s="42">
        <v>16</v>
      </c>
      <c r="T45" s="43">
        <v>16</v>
      </c>
      <c r="U45" s="44">
        <v>16</v>
      </c>
    </row>
    <row r="46" spans="1:29" ht="15.75" hidden="1" customHeight="1" outlineLevel="1" thickBot="1">
      <c r="A46" s="287"/>
      <c r="B46" s="324"/>
      <c r="C46" s="326"/>
      <c r="D46" s="327"/>
      <c r="E46" s="329"/>
      <c r="F46" s="331"/>
      <c r="G46" s="98" t="s">
        <v>21</v>
      </c>
      <c r="H46" s="57">
        <f>SUM(H45)</f>
        <v>7</v>
      </c>
      <c r="I46" s="58">
        <f t="shared" ref="I46:Q46" si="13">SUM(I45)</f>
        <v>3</v>
      </c>
      <c r="J46" s="58">
        <f t="shared" si="13"/>
        <v>0</v>
      </c>
      <c r="K46" s="59">
        <f t="shared" si="13"/>
        <v>4</v>
      </c>
      <c r="L46" s="57">
        <f t="shared" si="13"/>
        <v>14</v>
      </c>
      <c r="M46" s="58">
        <f t="shared" si="13"/>
        <v>6</v>
      </c>
      <c r="N46" s="58">
        <f t="shared" si="13"/>
        <v>0</v>
      </c>
      <c r="O46" s="59">
        <f t="shared" si="13"/>
        <v>8</v>
      </c>
      <c r="P46" s="60">
        <f t="shared" si="13"/>
        <v>6.6</v>
      </c>
      <c r="Q46" s="60">
        <f t="shared" si="13"/>
        <v>6.6</v>
      </c>
      <c r="R46" s="279"/>
      <c r="S46" s="57">
        <f>SUM(S45)</f>
        <v>16</v>
      </c>
      <c r="T46" s="58">
        <f>SUM(T45)</f>
        <v>16</v>
      </c>
      <c r="U46" s="59">
        <f>SUM(U45)</f>
        <v>16</v>
      </c>
    </row>
    <row r="47" spans="1:29" ht="20.25" hidden="1" customHeight="1" outlineLevel="1">
      <c r="A47" s="300">
        <v>2</v>
      </c>
      <c r="B47" s="323">
        <v>1</v>
      </c>
      <c r="C47" s="325" t="s">
        <v>137</v>
      </c>
      <c r="D47" s="296" t="s">
        <v>94</v>
      </c>
      <c r="E47" s="328" t="s">
        <v>91</v>
      </c>
      <c r="F47" s="330">
        <v>18</v>
      </c>
      <c r="G47" s="94" t="s">
        <v>119</v>
      </c>
      <c r="H47" s="42">
        <v>59</v>
      </c>
      <c r="I47" s="43">
        <v>59</v>
      </c>
      <c r="J47" s="43">
        <v>0</v>
      </c>
      <c r="K47" s="44">
        <v>0</v>
      </c>
      <c r="L47" s="42">
        <v>62</v>
      </c>
      <c r="M47" s="43">
        <v>62</v>
      </c>
      <c r="N47" s="43">
        <v>0</v>
      </c>
      <c r="O47" s="44">
        <v>0</v>
      </c>
      <c r="P47" s="95">
        <v>68</v>
      </c>
      <c r="Q47" s="95">
        <v>75</v>
      </c>
      <c r="R47" s="279" t="s">
        <v>92</v>
      </c>
      <c r="S47" s="42">
        <v>19.3</v>
      </c>
      <c r="T47" s="43">
        <v>19.3</v>
      </c>
      <c r="U47" s="44">
        <v>19.3</v>
      </c>
    </row>
    <row r="48" spans="1:29" ht="15.75" hidden="1" customHeight="1" outlineLevel="1" thickBot="1">
      <c r="A48" s="287"/>
      <c r="B48" s="324"/>
      <c r="C48" s="326"/>
      <c r="D48" s="327"/>
      <c r="E48" s="329"/>
      <c r="F48" s="331"/>
      <c r="G48" s="98" t="s">
        <v>21</v>
      </c>
      <c r="H48" s="57">
        <f>SUM(H47)</f>
        <v>59</v>
      </c>
      <c r="I48" s="58">
        <f t="shared" ref="I48:Q48" si="14">SUM(I47)</f>
        <v>59</v>
      </c>
      <c r="J48" s="58">
        <f t="shared" si="14"/>
        <v>0</v>
      </c>
      <c r="K48" s="59">
        <f t="shared" si="14"/>
        <v>0</v>
      </c>
      <c r="L48" s="57">
        <f t="shared" si="14"/>
        <v>62</v>
      </c>
      <c r="M48" s="58">
        <f t="shared" si="14"/>
        <v>62</v>
      </c>
      <c r="N48" s="58">
        <f t="shared" si="14"/>
        <v>0</v>
      </c>
      <c r="O48" s="59">
        <f t="shared" si="14"/>
        <v>0</v>
      </c>
      <c r="P48" s="60">
        <f t="shared" si="14"/>
        <v>68</v>
      </c>
      <c r="Q48" s="60">
        <f t="shared" si="14"/>
        <v>75</v>
      </c>
      <c r="R48" s="279"/>
      <c r="S48" s="57">
        <f>SUM(S47)</f>
        <v>19.3</v>
      </c>
      <c r="T48" s="58">
        <f>SUM(T47)</f>
        <v>19.3</v>
      </c>
      <c r="U48" s="59">
        <f>SUM(U47)</f>
        <v>19.3</v>
      </c>
    </row>
    <row r="49" spans="1:30" ht="20.25" hidden="1" customHeight="1" outlineLevel="1">
      <c r="A49" s="300">
        <v>2</v>
      </c>
      <c r="B49" s="323">
        <v>1</v>
      </c>
      <c r="C49" s="325" t="s">
        <v>138</v>
      </c>
      <c r="D49" s="296" t="s">
        <v>94</v>
      </c>
      <c r="E49" s="328" t="s">
        <v>91</v>
      </c>
      <c r="F49" s="330">
        <v>19</v>
      </c>
      <c r="G49" s="94" t="s">
        <v>119</v>
      </c>
      <c r="H49" s="42">
        <v>5</v>
      </c>
      <c r="I49" s="43">
        <v>5</v>
      </c>
      <c r="J49" s="43">
        <v>0</v>
      </c>
      <c r="K49" s="44">
        <v>0</v>
      </c>
      <c r="L49" s="42">
        <v>5</v>
      </c>
      <c r="M49" s="43">
        <v>5</v>
      </c>
      <c r="N49" s="43">
        <v>0</v>
      </c>
      <c r="O49" s="44">
        <v>0</v>
      </c>
      <c r="P49" s="95">
        <v>5.5</v>
      </c>
      <c r="Q49" s="95">
        <v>5.5</v>
      </c>
      <c r="R49" s="279" t="s">
        <v>92</v>
      </c>
      <c r="S49" s="42">
        <v>15.2</v>
      </c>
      <c r="T49" s="43">
        <v>15.2</v>
      </c>
      <c r="U49" s="44">
        <v>15.2</v>
      </c>
    </row>
    <row r="50" spans="1:30" ht="15.75" hidden="1" customHeight="1" outlineLevel="1" thickBot="1">
      <c r="A50" s="287"/>
      <c r="B50" s="324"/>
      <c r="C50" s="326"/>
      <c r="D50" s="327"/>
      <c r="E50" s="329"/>
      <c r="F50" s="331"/>
      <c r="G50" s="98" t="s">
        <v>21</v>
      </c>
      <c r="H50" s="57">
        <f>SUM(H49)</f>
        <v>5</v>
      </c>
      <c r="I50" s="58">
        <f t="shared" ref="I50:Q50" si="15">SUM(I49)</f>
        <v>5</v>
      </c>
      <c r="J50" s="58">
        <f t="shared" si="15"/>
        <v>0</v>
      </c>
      <c r="K50" s="59">
        <f t="shared" si="15"/>
        <v>0</v>
      </c>
      <c r="L50" s="57">
        <f t="shared" si="15"/>
        <v>5</v>
      </c>
      <c r="M50" s="58">
        <f t="shared" si="15"/>
        <v>5</v>
      </c>
      <c r="N50" s="58">
        <f t="shared" si="15"/>
        <v>0</v>
      </c>
      <c r="O50" s="59">
        <f t="shared" si="15"/>
        <v>0</v>
      </c>
      <c r="P50" s="60">
        <f t="shared" si="15"/>
        <v>5.5</v>
      </c>
      <c r="Q50" s="60">
        <f t="shared" si="15"/>
        <v>5.5</v>
      </c>
      <c r="R50" s="279"/>
      <c r="S50" s="57">
        <f>SUM(S49)</f>
        <v>15.2</v>
      </c>
      <c r="T50" s="58">
        <f>SUM(T49)</f>
        <v>15.2</v>
      </c>
      <c r="U50" s="59">
        <f>SUM(U49)</f>
        <v>15.2</v>
      </c>
    </row>
    <row r="51" spans="1:30" ht="20.25" hidden="1" customHeight="1" outlineLevel="1">
      <c r="A51" s="300">
        <v>2</v>
      </c>
      <c r="B51" s="323">
        <v>1</v>
      </c>
      <c r="C51" s="325" t="s">
        <v>139</v>
      </c>
      <c r="D51" s="296" t="s">
        <v>94</v>
      </c>
      <c r="E51" s="328" t="s">
        <v>91</v>
      </c>
      <c r="F51" s="330">
        <v>20</v>
      </c>
      <c r="G51" s="94" t="s">
        <v>119</v>
      </c>
      <c r="H51" s="42">
        <v>4</v>
      </c>
      <c r="I51" s="43">
        <v>4</v>
      </c>
      <c r="J51" s="43">
        <v>0</v>
      </c>
      <c r="K51" s="44">
        <v>0</v>
      </c>
      <c r="L51" s="42">
        <v>6</v>
      </c>
      <c r="M51" s="43">
        <v>6</v>
      </c>
      <c r="N51" s="43">
        <v>0</v>
      </c>
      <c r="O51" s="44">
        <v>0</v>
      </c>
      <c r="P51" s="95">
        <v>6.5</v>
      </c>
      <c r="Q51" s="95">
        <v>6.5</v>
      </c>
      <c r="R51" s="279" t="s">
        <v>92</v>
      </c>
      <c r="S51" s="42">
        <v>23</v>
      </c>
      <c r="T51" s="43">
        <v>23</v>
      </c>
      <c r="U51" s="44">
        <v>23</v>
      </c>
    </row>
    <row r="52" spans="1:30" ht="15.75" hidden="1" customHeight="1" outlineLevel="1" thickBot="1">
      <c r="A52" s="287"/>
      <c r="B52" s="324"/>
      <c r="C52" s="326"/>
      <c r="D52" s="327"/>
      <c r="E52" s="329"/>
      <c r="F52" s="331"/>
      <c r="G52" s="98" t="s">
        <v>21</v>
      </c>
      <c r="H52" s="57">
        <f>SUM(H51)</f>
        <v>4</v>
      </c>
      <c r="I52" s="58">
        <f t="shared" ref="I52:Q52" si="16">SUM(I51)</f>
        <v>4</v>
      </c>
      <c r="J52" s="58">
        <f t="shared" si="16"/>
        <v>0</v>
      </c>
      <c r="K52" s="59">
        <f t="shared" si="16"/>
        <v>0</v>
      </c>
      <c r="L52" s="57">
        <f t="shared" si="16"/>
        <v>6</v>
      </c>
      <c r="M52" s="58">
        <f t="shared" si="16"/>
        <v>6</v>
      </c>
      <c r="N52" s="58">
        <f t="shared" si="16"/>
        <v>0</v>
      </c>
      <c r="O52" s="59">
        <f t="shared" si="16"/>
        <v>0</v>
      </c>
      <c r="P52" s="60">
        <f t="shared" si="16"/>
        <v>6.5</v>
      </c>
      <c r="Q52" s="60">
        <f t="shared" si="16"/>
        <v>6.5</v>
      </c>
      <c r="R52" s="279"/>
      <c r="S52" s="57">
        <f>SUM(S51)</f>
        <v>23</v>
      </c>
      <c r="T52" s="58">
        <f>SUM(T51)</f>
        <v>23</v>
      </c>
      <c r="U52" s="59">
        <f>SUM(U51)</f>
        <v>23</v>
      </c>
    </row>
    <row r="53" spans="1:30" ht="20.25" hidden="1" customHeight="1" outlineLevel="1">
      <c r="A53" s="300">
        <v>2</v>
      </c>
      <c r="B53" s="323">
        <v>1</v>
      </c>
      <c r="C53" s="325" t="s">
        <v>140</v>
      </c>
      <c r="D53" s="296" t="s">
        <v>94</v>
      </c>
      <c r="E53" s="328" t="s">
        <v>91</v>
      </c>
      <c r="F53" s="330">
        <v>21</v>
      </c>
      <c r="G53" s="94" t="s">
        <v>119</v>
      </c>
      <c r="H53" s="42">
        <v>13</v>
      </c>
      <c r="I53" s="43">
        <v>3</v>
      </c>
      <c r="J53" s="43">
        <v>0</v>
      </c>
      <c r="K53" s="44">
        <v>10</v>
      </c>
      <c r="L53" s="42">
        <v>15</v>
      </c>
      <c r="M53" s="43">
        <v>3</v>
      </c>
      <c r="N53" s="43">
        <v>0</v>
      </c>
      <c r="O53" s="44">
        <v>12</v>
      </c>
      <c r="P53" s="95">
        <v>15</v>
      </c>
      <c r="Q53" s="95">
        <v>15</v>
      </c>
      <c r="R53" s="279" t="s">
        <v>92</v>
      </c>
      <c r="S53" s="42">
        <v>14.3</v>
      </c>
      <c r="T53" s="43">
        <v>14.3</v>
      </c>
      <c r="U53" s="44">
        <v>14.3</v>
      </c>
    </row>
    <row r="54" spans="1:30" ht="15.75" hidden="1" customHeight="1" outlineLevel="1">
      <c r="A54" s="287"/>
      <c r="B54" s="324"/>
      <c r="C54" s="326"/>
      <c r="D54" s="327"/>
      <c r="E54" s="329"/>
      <c r="F54" s="331"/>
      <c r="G54" s="98" t="s">
        <v>21</v>
      </c>
      <c r="H54" s="57">
        <f>SUM(H53)</f>
        <v>13</v>
      </c>
      <c r="I54" s="58">
        <f t="shared" ref="I54:Q54" si="17">SUM(I53)</f>
        <v>3</v>
      </c>
      <c r="J54" s="58">
        <f t="shared" si="17"/>
        <v>0</v>
      </c>
      <c r="K54" s="59">
        <f t="shared" si="17"/>
        <v>10</v>
      </c>
      <c r="L54" s="57">
        <f t="shared" si="17"/>
        <v>15</v>
      </c>
      <c r="M54" s="58">
        <f t="shared" si="17"/>
        <v>3</v>
      </c>
      <c r="N54" s="58">
        <f t="shared" si="17"/>
        <v>0</v>
      </c>
      <c r="O54" s="59">
        <f t="shared" si="17"/>
        <v>12</v>
      </c>
      <c r="P54" s="60">
        <f t="shared" si="17"/>
        <v>15</v>
      </c>
      <c r="Q54" s="60">
        <f t="shared" si="17"/>
        <v>15</v>
      </c>
      <c r="R54" s="279"/>
      <c r="S54" s="57">
        <f>SUM(S53)</f>
        <v>14.3</v>
      </c>
      <c r="T54" s="58">
        <f>SUM(T53)</f>
        <v>14.3</v>
      </c>
      <c r="U54" s="59">
        <f>SUM(U53)</f>
        <v>14.3</v>
      </c>
    </row>
    <row r="55" spans="1:30" ht="23.25" customHeight="1" collapsed="1">
      <c r="A55" s="287">
        <v>2</v>
      </c>
      <c r="B55" s="289">
        <v>1</v>
      </c>
      <c r="C55" s="299">
        <v>2</v>
      </c>
      <c r="D55" s="314" t="s">
        <v>127</v>
      </c>
      <c r="E55" s="304" t="s">
        <v>100</v>
      </c>
      <c r="F55" s="310" t="s">
        <v>97</v>
      </c>
      <c r="G55" s="317" t="s">
        <v>119</v>
      </c>
      <c r="H55" s="318">
        <f t="shared" ref="H55:Q55" si="18">SUM(H59+H63+H67+H71+H75+H79+H83+H87)</f>
        <v>257.89999999999998</v>
      </c>
      <c r="I55" s="312">
        <f t="shared" si="18"/>
        <v>257.89999999999998</v>
      </c>
      <c r="J55" s="312">
        <f t="shared" si="18"/>
        <v>128.39999999999998</v>
      </c>
      <c r="K55" s="313">
        <f t="shared" si="18"/>
        <v>0</v>
      </c>
      <c r="L55" s="318">
        <f t="shared" si="18"/>
        <v>269</v>
      </c>
      <c r="M55" s="312">
        <f t="shared" si="18"/>
        <v>264</v>
      </c>
      <c r="N55" s="312">
        <f t="shared" si="18"/>
        <v>104.29999999999998</v>
      </c>
      <c r="O55" s="313">
        <f t="shared" si="18"/>
        <v>5</v>
      </c>
      <c r="P55" s="301">
        <f t="shared" si="18"/>
        <v>294.7</v>
      </c>
      <c r="Q55" s="301">
        <f t="shared" si="18"/>
        <v>311.7</v>
      </c>
      <c r="R55" s="295" t="s">
        <v>93</v>
      </c>
      <c r="S55" s="45">
        <v>5</v>
      </c>
      <c r="T55" s="46">
        <v>5</v>
      </c>
      <c r="U55" s="47">
        <v>5</v>
      </c>
      <c r="W55" s="230" t="s">
        <v>119</v>
      </c>
      <c r="X55" s="235">
        <f>H59+H63+H67+H71+H75+H79+H83+H87</f>
        <v>257.89999999999998</v>
      </c>
      <c r="Y55" s="235">
        <f>I59+I63+I67+I71+I75+I79+I83+I87</f>
        <v>257.89999999999998</v>
      </c>
      <c r="Z55" s="235">
        <f>J59+J63+J67+J71+J75+J79+J83+J87</f>
        <v>128.39999999999998</v>
      </c>
      <c r="AA55" s="235">
        <f>K59+K63+K67+K71+K75+K79+K83+K87</f>
        <v>0</v>
      </c>
      <c r="AC55" s="235">
        <f>P59+P63+P67+P71+P75+P79+P83+P87</f>
        <v>294.7</v>
      </c>
      <c r="AD55" s="235">
        <f>Q59+Q63+Q67+Q71+Q75+Q79+Q83+Q87</f>
        <v>311.7</v>
      </c>
    </row>
    <row r="56" spans="1:30" ht="14.25" customHeight="1">
      <c r="A56" s="319"/>
      <c r="B56" s="282"/>
      <c r="C56" s="284"/>
      <c r="D56" s="315"/>
      <c r="E56" s="268"/>
      <c r="F56" s="322"/>
      <c r="G56" s="317"/>
      <c r="H56" s="318"/>
      <c r="I56" s="312"/>
      <c r="J56" s="312"/>
      <c r="K56" s="313"/>
      <c r="L56" s="318"/>
      <c r="M56" s="312"/>
      <c r="N56" s="312"/>
      <c r="O56" s="313"/>
      <c r="P56" s="301"/>
      <c r="Q56" s="301"/>
      <c r="R56" s="295"/>
      <c r="S56" s="100">
        <f>SUM(S55)</f>
        <v>5</v>
      </c>
      <c r="T56" s="101">
        <f>SUM(T55)</f>
        <v>5</v>
      </c>
      <c r="U56" s="102">
        <f>SUM(U55)</f>
        <v>5</v>
      </c>
      <c r="W56" s="230" t="s">
        <v>129</v>
      </c>
      <c r="X56" s="235">
        <f t="shared" ref="X56:AA57" si="19">H61+H65+H69+H73+H77+H81+H85+H89</f>
        <v>0</v>
      </c>
      <c r="Y56" s="235">
        <f t="shared" si="19"/>
        <v>0</v>
      </c>
      <c r="Z56" s="235">
        <f t="shared" si="19"/>
        <v>0</v>
      </c>
      <c r="AA56" s="235">
        <f t="shared" si="19"/>
        <v>0</v>
      </c>
      <c r="AC56" s="235">
        <f>P61+P65+P69+P73+P77+P81+P85+P89</f>
        <v>0</v>
      </c>
      <c r="AD56" s="235">
        <f>Q61+Q65+Q69+Q73+Q77+Q81+Q85+Q89</f>
        <v>0</v>
      </c>
    </row>
    <row r="57" spans="1:30" ht="43.5" customHeight="1">
      <c r="A57" s="319"/>
      <c r="B57" s="282"/>
      <c r="C57" s="284"/>
      <c r="D57" s="315"/>
      <c r="E57" s="268"/>
      <c r="F57" s="322"/>
      <c r="G57" s="99" t="s">
        <v>129</v>
      </c>
      <c r="H57" s="45">
        <f t="shared" ref="H57:Q57" si="20">SUM(H61+H65+H69+H73+H77+H81+H85+H89)</f>
        <v>0</v>
      </c>
      <c r="I57" s="46">
        <f t="shared" si="20"/>
        <v>0</v>
      </c>
      <c r="J57" s="46">
        <f t="shared" si="20"/>
        <v>0</v>
      </c>
      <c r="K57" s="47">
        <f t="shared" si="20"/>
        <v>0</v>
      </c>
      <c r="L57" s="45">
        <f t="shared" si="20"/>
        <v>0</v>
      </c>
      <c r="M57" s="46">
        <v>0</v>
      </c>
      <c r="N57" s="46">
        <f t="shared" si="20"/>
        <v>0</v>
      </c>
      <c r="O57" s="47">
        <f t="shared" si="20"/>
        <v>0</v>
      </c>
      <c r="P57" s="62">
        <f t="shared" si="20"/>
        <v>0</v>
      </c>
      <c r="Q57" s="62">
        <f t="shared" si="20"/>
        <v>0</v>
      </c>
      <c r="R57" s="295" t="s">
        <v>126</v>
      </c>
      <c r="S57" s="45">
        <v>446.2</v>
      </c>
      <c r="T57" s="46">
        <v>446.2</v>
      </c>
      <c r="U57" s="47">
        <v>446.2</v>
      </c>
      <c r="X57" s="235">
        <f t="shared" si="19"/>
        <v>257.89999999999998</v>
      </c>
      <c r="Y57" s="235">
        <f t="shared" si="19"/>
        <v>257.89999999999998</v>
      </c>
      <c r="Z57" s="235">
        <f t="shared" si="19"/>
        <v>128.39999999999998</v>
      </c>
      <c r="AA57" s="235">
        <f t="shared" si="19"/>
        <v>0</v>
      </c>
      <c r="AC57" s="235">
        <f>P62+P66+P70+P74+P78+P82+P86+P90</f>
        <v>294.7</v>
      </c>
      <c r="AD57" s="235">
        <f>Q62+Q66+Q70+Q74+Q78+Q82+Q86+Q90</f>
        <v>311.7</v>
      </c>
    </row>
    <row r="58" spans="1:30" ht="15" customHeight="1">
      <c r="A58" s="319"/>
      <c r="B58" s="320"/>
      <c r="C58" s="320"/>
      <c r="D58" s="316"/>
      <c r="E58" s="311"/>
      <c r="F58" s="311"/>
      <c r="G58" s="83" t="s">
        <v>21</v>
      </c>
      <c r="H58" s="57">
        <f>SUM(H55:H57)</f>
        <v>257.89999999999998</v>
      </c>
      <c r="I58" s="58">
        <f t="shared" ref="I58:Q58" si="21">SUM(I55:I57)</f>
        <v>257.89999999999998</v>
      </c>
      <c r="J58" s="58">
        <f t="shared" si="21"/>
        <v>128.39999999999998</v>
      </c>
      <c r="K58" s="59">
        <f t="shared" si="21"/>
        <v>0</v>
      </c>
      <c r="L58" s="57">
        <f t="shared" si="21"/>
        <v>269</v>
      </c>
      <c r="M58" s="58">
        <f t="shared" si="21"/>
        <v>264</v>
      </c>
      <c r="N58" s="58">
        <f t="shared" si="21"/>
        <v>104.29999999999998</v>
      </c>
      <c r="O58" s="59">
        <f t="shared" si="21"/>
        <v>5</v>
      </c>
      <c r="P58" s="60">
        <f t="shared" si="21"/>
        <v>294.7</v>
      </c>
      <c r="Q58" s="60">
        <f t="shared" si="21"/>
        <v>311.7</v>
      </c>
      <c r="R58" s="295"/>
      <c r="S58" s="57">
        <f>SUM(S57)</f>
        <v>446.2</v>
      </c>
      <c r="T58" s="58">
        <f>SUM(T57)</f>
        <v>446.2</v>
      </c>
      <c r="U58" s="59">
        <f>SUM(U57)</f>
        <v>446.2</v>
      </c>
      <c r="X58" s="235">
        <f>S59+S63+S67+S71+S75+S79+S83+S87</f>
        <v>5</v>
      </c>
      <c r="Y58" s="235">
        <f>T59+T63+T67+T71+T75+T79+T83+T87</f>
        <v>5</v>
      </c>
      <c r="Z58" s="235">
        <f>U59+U63+U67+U71+U75+U79+U83+U87</f>
        <v>5</v>
      </c>
    </row>
    <row r="59" spans="1:30" ht="23.25" hidden="1" customHeight="1" outlineLevel="1">
      <c r="A59" s="287">
        <v>2</v>
      </c>
      <c r="B59" s="289">
        <v>1</v>
      </c>
      <c r="C59" s="291" t="s">
        <v>141</v>
      </c>
      <c r="D59" s="314" t="s">
        <v>127</v>
      </c>
      <c r="E59" s="304" t="s">
        <v>100</v>
      </c>
      <c r="F59" s="310">
        <v>14</v>
      </c>
      <c r="G59" s="317" t="s">
        <v>119</v>
      </c>
      <c r="H59" s="318">
        <v>27.1</v>
      </c>
      <c r="I59" s="312">
        <v>27.1</v>
      </c>
      <c r="J59" s="312">
        <f>SUM(J63+J67+J71+J75+J79+J83+J87)</f>
        <v>64.199999999999989</v>
      </c>
      <c r="K59" s="313">
        <v>0</v>
      </c>
      <c r="L59" s="318">
        <v>29.6</v>
      </c>
      <c r="M59" s="312">
        <v>29.6</v>
      </c>
      <c r="N59" s="312">
        <v>20.5</v>
      </c>
      <c r="O59" s="313">
        <v>0</v>
      </c>
      <c r="P59" s="301">
        <v>32.6</v>
      </c>
      <c r="Q59" s="301">
        <v>32.6</v>
      </c>
      <c r="R59" s="295" t="s">
        <v>93</v>
      </c>
      <c r="S59" s="45">
        <v>1</v>
      </c>
      <c r="T59" s="46">
        <v>1</v>
      </c>
      <c r="U59" s="47">
        <v>1</v>
      </c>
      <c r="X59" s="235">
        <f>S61+S65+S69+S73+S77+S81+S85+S89</f>
        <v>448.7</v>
      </c>
      <c r="Y59" s="235">
        <f>T61+T65+T69+T73+T77+T81+T85+T89</f>
        <v>448.7</v>
      </c>
      <c r="Z59" s="235">
        <f>U61+U65+U69+U73+U77+U81+U85+U89</f>
        <v>448.7</v>
      </c>
    </row>
    <row r="60" spans="1:30" ht="14.25" hidden="1" customHeight="1" outlineLevel="1">
      <c r="A60" s="319"/>
      <c r="B60" s="282"/>
      <c r="C60" s="262"/>
      <c r="D60" s="315"/>
      <c r="E60" s="268"/>
      <c r="F60" s="322"/>
      <c r="G60" s="317"/>
      <c r="H60" s="318"/>
      <c r="I60" s="312"/>
      <c r="J60" s="312"/>
      <c r="K60" s="313"/>
      <c r="L60" s="318"/>
      <c r="M60" s="312"/>
      <c r="N60" s="312"/>
      <c r="O60" s="313"/>
      <c r="P60" s="301"/>
      <c r="Q60" s="301"/>
      <c r="R60" s="295"/>
      <c r="S60" s="100">
        <f>SUM(S59)</f>
        <v>1</v>
      </c>
      <c r="T60" s="101">
        <f>SUM(T59)</f>
        <v>1</v>
      </c>
      <c r="U60" s="102">
        <f>SUM(U59)</f>
        <v>1</v>
      </c>
    </row>
    <row r="61" spans="1:30" ht="43.5" hidden="1" customHeight="1" outlineLevel="1">
      <c r="A61" s="319"/>
      <c r="B61" s="282"/>
      <c r="C61" s="262"/>
      <c r="D61" s="315"/>
      <c r="E61" s="268"/>
      <c r="F61" s="322"/>
      <c r="G61" s="99" t="s">
        <v>129</v>
      </c>
      <c r="H61" s="45">
        <v>0</v>
      </c>
      <c r="I61" s="46">
        <v>0</v>
      </c>
      <c r="J61" s="46">
        <v>0</v>
      </c>
      <c r="K61" s="47">
        <v>0</v>
      </c>
      <c r="L61" s="45">
        <v>0</v>
      </c>
      <c r="M61" s="46">
        <v>0</v>
      </c>
      <c r="N61" s="46">
        <v>0</v>
      </c>
      <c r="O61" s="47">
        <v>0</v>
      </c>
      <c r="P61" s="62">
        <v>0</v>
      </c>
      <c r="Q61" s="62">
        <v>0</v>
      </c>
      <c r="R61" s="295" t="s">
        <v>126</v>
      </c>
      <c r="S61" s="45">
        <v>140</v>
      </c>
      <c r="T61" s="46">
        <v>140</v>
      </c>
      <c r="U61" s="47">
        <v>140</v>
      </c>
    </row>
    <row r="62" spans="1:30" ht="15" hidden="1" customHeight="1" outlineLevel="1">
      <c r="A62" s="319"/>
      <c r="B62" s="320"/>
      <c r="C62" s="321"/>
      <c r="D62" s="316"/>
      <c r="E62" s="311"/>
      <c r="F62" s="311"/>
      <c r="G62" s="83" t="s">
        <v>21</v>
      </c>
      <c r="H62" s="57">
        <f>SUM(H59:H61)</f>
        <v>27.1</v>
      </c>
      <c r="I62" s="58">
        <f t="shared" ref="I62:Q62" si="22">SUM(I59:I61)</f>
        <v>27.1</v>
      </c>
      <c r="J62" s="58">
        <f t="shared" si="22"/>
        <v>64.199999999999989</v>
      </c>
      <c r="K62" s="59">
        <f t="shared" si="22"/>
        <v>0</v>
      </c>
      <c r="L62" s="57">
        <f t="shared" si="22"/>
        <v>29.6</v>
      </c>
      <c r="M62" s="58">
        <f t="shared" si="22"/>
        <v>29.6</v>
      </c>
      <c r="N62" s="58">
        <f t="shared" si="22"/>
        <v>20.5</v>
      </c>
      <c r="O62" s="59">
        <f t="shared" si="22"/>
        <v>0</v>
      </c>
      <c r="P62" s="60">
        <f t="shared" si="22"/>
        <v>32.6</v>
      </c>
      <c r="Q62" s="60">
        <f t="shared" si="22"/>
        <v>32.6</v>
      </c>
      <c r="R62" s="295"/>
      <c r="S62" s="57">
        <f>SUM(S61)</f>
        <v>140</v>
      </c>
      <c r="T62" s="58">
        <f>SUM(T61)</f>
        <v>140</v>
      </c>
      <c r="U62" s="59">
        <f>SUM(U61)</f>
        <v>140</v>
      </c>
    </row>
    <row r="63" spans="1:30" ht="23.25" hidden="1" customHeight="1" outlineLevel="1">
      <c r="A63" s="287">
        <v>2</v>
      </c>
      <c r="B63" s="289">
        <v>1</v>
      </c>
      <c r="C63" s="291" t="s">
        <v>142</v>
      </c>
      <c r="D63" s="314" t="s">
        <v>127</v>
      </c>
      <c r="E63" s="304" t="s">
        <v>100</v>
      </c>
      <c r="F63" s="310">
        <v>15</v>
      </c>
      <c r="G63" s="317" t="s">
        <v>119</v>
      </c>
      <c r="H63" s="318">
        <v>19.7</v>
      </c>
      <c r="I63" s="312">
        <v>19.7</v>
      </c>
      <c r="J63" s="312">
        <v>15</v>
      </c>
      <c r="K63" s="313">
        <v>0</v>
      </c>
      <c r="L63" s="318">
        <v>20.8</v>
      </c>
      <c r="M63" s="312">
        <v>20.8</v>
      </c>
      <c r="N63" s="312">
        <v>16.399999999999999</v>
      </c>
      <c r="O63" s="313">
        <v>0</v>
      </c>
      <c r="P63" s="301">
        <v>23</v>
      </c>
      <c r="Q63" s="301">
        <v>23</v>
      </c>
      <c r="R63" s="295" t="s">
        <v>93</v>
      </c>
      <c r="S63" s="45">
        <v>1</v>
      </c>
      <c r="T63" s="46">
        <v>1</v>
      </c>
      <c r="U63" s="47">
        <v>1</v>
      </c>
    </row>
    <row r="64" spans="1:30" ht="14.25" hidden="1" customHeight="1" outlineLevel="1">
      <c r="A64" s="319"/>
      <c r="B64" s="282"/>
      <c r="C64" s="262"/>
      <c r="D64" s="315"/>
      <c r="E64" s="268"/>
      <c r="F64" s="322"/>
      <c r="G64" s="317"/>
      <c r="H64" s="318"/>
      <c r="I64" s="312"/>
      <c r="J64" s="312"/>
      <c r="K64" s="313"/>
      <c r="L64" s="318"/>
      <c r="M64" s="312"/>
      <c r="N64" s="312"/>
      <c r="O64" s="313"/>
      <c r="P64" s="301"/>
      <c r="Q64" s="301"/>
      <c r="R64" s="295"/>
      <c r="S64" s="100">
        <f>SUM(S63)</f>
        <v>1</v>
      </c>
      <c r="T64" s="101">
        <f>SUM(T63)</f>
        <v>1</v>
      </c>
      <c r="U64" s="102">
        <f>SUM(U63)</f>
        <v>1</v>
      </c>
    </row>
    <row r="65" spans="1:21" ht="43.5" hidden="1" customHeight="1" outlineLevel="1">
      <c r="A65" s="319"/>
      <c r="B65" s="282"/>
      <c r="C65" s="262"/>
      <c r="D65" s="315"/>
      <c r="E65" s="268"/>
      <c r="F65" s="322"/>
      <c r="G65" s="99" t="s">
        <v>129</v>
      </c>
      <c r="H65" s="45">
        <v>0</v>
      </c>
      <c r="I65" s="46">
        <v>0</v>
      </c>
      <c r="J65" s="46">
        <v>0</v>
      </c>
      <c r="K65" s="47">
        <v>0</v>
      </c>
      <c r="L65" s="45">
        <v>0</v>
      </c>
      <c r="M65" s="46">
        <v>0</v>
      </c>
      <c r="N65" s="46">
        <v>0</v>
      </c>
      <c r="O65" s="47">
        <v>0</v>
      </c>
      <c r="P65" s="62">
        <v>0</v>
      </c>
      <c r="Q65" s="62">
        <v>0</v>
      </c>
      <c r="R65" s="295" t="s">
        <v>126</v>
      </c>
      <c r="S65" s="45">
        <v>35</v>
      </c>
      <c r="T65" s="46">
        <v>35</v>
      </c>
      <c r="U65" s="47">
        <v>35</v>
      </c>
    </row>
    <row r="66" spans="1:21" ht="15" hidden="1" customHeight="1" outlineLevel="1">
      <c r="A66" s="319"/>
      <c r="B66" s="320"/>
      <c r="C66" s="321"/>
      <c r="D66" s="316"/>
      <c r="E66" s="311"/>
      <c r="F66" s="311"/>
      <c r="G66" s="83" t="s">
        <v>21</v>
      </c>
      <c r="H66" s="57">
        <f>SUM(H63:H65)</f>
        <v>19.7</v>
      </c>
      <c r="I66" s="58">
        <f t="shared" ref="I66:Q66" si="23">SUM(I63:I65)</f>
        <v>19.7</v>
      </c>
      <c r="J66" s="58">
        <f t="shared" si="23"/>
        <v>15</v>
      </c>
      <c r="K66" s="59">
        <f t="shared" si="23"/>
        <v>0</v>
      </c>
      <c r="L66" s="57">
        <f t="shared" si="23"/>
        <v>20.8</v>
      </c>
      <c r="M66" s="58">
        <f t="shared" si="23"/>
        <v>20.8</v>
      </c>
      <c r="N66" s="58">
        <f t="shared" si="23"/>
        <v>16.399999999999999</v>
      </c>
      <c r="O66" s="59">
        <f t="shared" si="23"/>
        <v>0</v>
      </c>
      <c r="P66" s="60">
        <f t="shared" si="23"/>
        <v>23</v>
      </c>
      <c r="Q66" s="60">
        <f t="shared" si="23"/>
        <v>23</v>
      </c>
      <c r="R66" s="295"/>
      <c r="S66" s="57">
        <f>SUM(S65)</f>
        <v>35</v>
      </c>
      <c r="T66" s="58">
        <f>SUM(T65)</f>
        <v>35</v>
      </c>
      <c r="U66" s="59">
        <f>SUM(U65)</f>
        <v>35</v>
      </c>
    </row>
    <row r="67" spans="1:21" ht="23.25" hidden="1" customHeight="1" outlineLevel="1">
      <c r="A67" s="287">
        <v>2</v>
      </c>
      <c r="B67" s="289">
        <v>1</v>
      </c>
      <c r="C67" s="291" t="s">
        <v>143</v>
      </c>
      <c r="D67" s="314" t="s">
        <v>127</v>
      </c>
      <c r="E67" s="304" t="s">
        <v>100</v>
      </c>
      <c r="F67" s="310">
        <v>16</v>
      </c>
      <c r="G67" s="317" t="s">
        <v>119</v>
      </c>
      <c r="H67" s="318">
        <v>7</v>
      </c>
      <c r="I67" s="312">
        <v>7</v>
      </c>
      <c r="J67" s="312">
        <v>5</v>
      </c>
      <c r="K67" s="313">
        <v>0</v>
      </c>
      <c r="L67" s="318">
        <v>7.9</v>
      </c>
      <c r="M67" s="312">
        <v>7.9</v>
      </c>
      <c r="N67" s="312">
        <v>7.3</v>
      </c>
      <c r="O67" s="313">
        <v>0</v>
      </c>
      <c r="P67" s="301">
        <v>8.5</v>
      </c>
      <c r="Q67" s="301">
        <v>8.5</v>
      </c>
      <c r="R67" s="295" t="s">
        <v>93</v>
      </c>
      <c r="S67" s="45"/>
      <c r="T67" s="46"/>
      <c r="U67" s="47"/>
    </row>
    <row r="68" spans="1:21" ht="14.25" hidden="1" customHeight="1" outlineLevel="1">
      <c r="A68" s="319"/>
      <c r="B68" s="282"/>
      <c r="C68" s="262"/>
      <c r="D68" s="315"/>
      <c r="E68" s="268"/>
      <c r="F68" s="322"/>
      <c r="G68" s="317"/>
      <c r="H68" s="318"/>
      <c r="I68" s="312"/>
      <c r="J68" s="312"/>
      <c r="K68" s="313"/>
      <c r="L68" s="318"/>
      <c r="M68" s="312"/>
      <c r="N68" s="312"/>
      <c r="O68" s="313"/>
      <c r="P68" s="301"/>
      <c r="Q68" s="301"/>
      <c r="R68" s="295"/>
      <c r="S68" s="100">
        <f>SUM(S67)</f>
        <v>0</v>
      </c>
      <c r="T68" s="101">
        <f>SUM(T67)</f>
        <v>0</v>
      </c>
      <c r="U68" s="102">
        <f>SUM(U67)</f>
        <v>0</v>
      </c>
    </row>
    <row r="69" spans="1:21" ht="43.5" hidden="1" customHeight="1" outlineLevel="1">
      <c r="A69" s="319"/>
      <c r="B69" s="282"/>
      <c r="C69" s="262"/>
      <c r="D69" s="315"/>
      <c r="E69" s="268"/>
      <c r="F69" s="322"/>
      <c r="G69" s="99" t="s">
        <v>129</v>
      </c>
      <c r="H69" s="45">
        <v>0</v>
      </c>
      <c r="I69" s="46">
        <v>0</v>
      </c>
      <c r="J69" s="46">
        <v>0</v>
      </c>
      <c r="K69" s="47">
        <v>0</v>
      </c>
      <c r="L69" s="45">
        <v>0</v>
      </c>
      <c r="M69" s="46">
        <v>0</v>
      </c>
      <c r="N69" s="46">
        <v>0</v>
      </c>
      <c r="O69" s="47">
        <v>0</v>
      </c>
      <c r="P69" s="62">
        <v>0</v>
      </c>
      <c r="Q69" s="62">
        <v>0</v>
      </c>
      <c r="R69" s="295" t="s">
        <v>126</v>
      </c>
      <c r="S69" s="45">
        <v>4.5</v>
      </c>
      <c r="T69" s="46">
        <v>4.5</v>
      </c>
      <c r="U69" s="47">
        <v>4.5</v>
      </c>
    </row>
    <row r="70" spans="1:21" ht="15" hidden="1" customHeight="1" outlineLevel="1">
      <c r="A70" s="319"/>
      <c r="B70" s="320"/>
      <c r="C70" s="321"/>
      <c r="D70" s="316"/>
      <c r="E70" s="311"/>
      <c r="F70" s="311"/>
      <c r="G70" s="83" t="s">
        <v>21</v>
      </c>
      <c r="H70" s="57">
        <f>SUM(H67:H69)</f>
        <v>7</v>
      </c>
      <c r="I70" s="58">
        <f t="shared" ref="I70:Q70" si="24">SUM(I67:I69)</f>
        <v>7</v>
      </c>
      <c r="J70" s="58">
        <f t="shared" si="24"/>
        <v>5</v>
      </c>
      <c r="K70" s="59">
        <f t="shared" si="24"/>
        <v>0</v>
      </c>
      <c r="L70" s="57">
        <f t="shared" si="24"/>
        <v>7.9</v>
      </c>
      <c r="M70" s="58">
        <f t="shared" si="24"/>
        <v>7.9</v>
      </c>
      <c r="N70" s="58">
        <f t="shared" si="24"/>
        <v>7.3</v>
      </c>
      <c r="O70" s="59">
        <f t="shared" si="24"/>
        <v>0</v>
      </c>
      <c r="P70" s="60">
        <f t="shared" si="24"/>
        <v>8.5</v>
      </c>
      <c r="Q70" s="60">
        <f t="shared" si="24"/>
        <v>8.5</v>
      </c>
      <c r="R70" s="295"/>
      <c r="S70" s="57">
        <f>SUM(S69)</f>
        <v>4.5</v>
      </c>
      <c r="T70" s="58">
        <f>SUM(T69)</f>
        <v>4.5</v>
      </c>
      <c r="U70" s="59">
        <f>SUM(U69)</f>
        <v>4.5</v>
      </c>
    </row>
    <row r="71" spans="1:21" ht="23.25" hidden="1" customHeight="1" outlineLevel="1">
      <c r="A71" s="287">
        <v>2</v>
      </c>
      <c r="B71" s="289">
        <v>1</v>
      </c>
      <c r="C71" s="291" t="s">
        <v>144</v>
      </c>
      <c r="D71" s="314" t="s">
        <v>127</v>
      </c>
      <c r="E71" s="304" t="s">
        <v>100</v>
      </c>
      <c r="F71" s="310">
        <v>17</v>
      </c>
      <c r="G71" s="317" t="s">
        <v>119</v>
      </c>
      <c r="H71" s="318">
        <v>11.9</v>
      </c>
      <c r="I71" s="312">
        <v>11.9</v>
      </c>
      <c r="J71" s="312">
        <v>0</v>
      </c>
      <c r="K71" s="313">
        <v>0</v>
      </c>
      <c r="L71" s="318">
        <v>11.6</v>
      </c>
      <c r="M71" s="312">
        <v>11.6</v>
      </c>
      <c r="N71" s="312">
        <v>0</v>
      </c>
      <c r="O71" s="313">
        <v>0</v>
      </c>
      <c r="P71" s="301">
        <v>12.8</v>
      </c>
      <c r="Q71" s="301">
        <v>12.8</v>
      </c>
      <c r="R71" s="295" t="s">
        <v>93</v>
      </c>
      <c r="S71" s="45"/>
      <c r="T71" s="46"/>
      <c r="U71" s="47"/>
    </row>
    <row r="72" spans="1:21" ht="14.25" hidden="1" customHeight="1" outlineLevel="1">
      <c r="A72" s="319"/>
      <c r="B72" s="282"/>
      <c r="C72" s="262"/>
      <c r="D72" s="315"/>
      <c r="E72" s="268"/>
      <c r="F72" s="322"/>
      <c r="G72" s="317"/>
      <c r="H72" s="318"/>
      <c r="I72" s="312"/>
      <c r="J72" s="312"/>
      <c r="K72" s="313"/>
      <c r="L72" s="318"/>
      <c r="M72" s="312"/>
      <c r="N72" s="312"/>
      <c r="O72" s="313"/>
      <c r="P72" s="301"/>
      <c r="Q72" s="301"/>
      <c r="R72" s="295"/>
      <c r="S72" s="100">
        <f>SUM(S71)</f>
        <v>0</v>
      </c>
      <c r="T72" s="101">
        <f>SUM(T71)</f>
        <v>0</v>
      </c>
      <c r="U72" s="102">
        <f>SUM(U71)</f>
        <v>0</v>
      </c>
    </row>
    <row r="73" spans="1:21" ht="43.5" hidden="1" customHeight="1" outlineLevel="1">
      <c r="A73" s="319"/>
      <c r="B73" s="282"/>
      <c r="C73" s="262"/>
      <c r="D73" s="315"/>
      <c r="E73" s="268"/>
      <c r="F73" s="322"/>
      <c r="G73" s="99" t="s">
        <v>129</v>
      </c>
      <c r="H73" s="45">
        <v>0</v>
      </c>
      <c r="I73" s="46">
        <v>0</v>
      </c>
      <c r="J73" s="46">
        <v>0</v>
      </c>
      <c r="K73" s="47">
        <v>0</v>
      </c>
      <c r="L73" s="45">
        <v>0</v>
      </c>
      <c r="M73" s="46">
        <v>0</v>
      </c>
      <c r="N73" s="46">
        <v>0</v>
      </c>
      <c r="O73" s="47">
        <v>0</v>
      </c>
      <c r="P73" s="62">
        <v>0</v>
      </c>
      <c r="Q73" s="62">
        <v>0</v>
      </c>
      <c r="R73" s="295" t="s">
        <v>126</v>
      </c>
      <c r="S73" s="45">
        <v>2</v>
      </c>
      <c r="T73" s="46">
        <v>2</v>
      </c>
      <c r="U73" s="47">
        <v>2</v>
      </c>
    </row>
    <row r="74" spans="1:21" ht="15" hidden="1" customHeight="1" outlineLevel="1">
      <c r="A74" s="319"/>
      <c r="B74" s="320"/>
      <c r="C74" s="321"/>
      <c r="D74" s="316"/>
      <c r="E74" s="311"/>
      <c r="F74" s="311"/>
      <c r="G74" s="83" t="s">
        <v>21</v>
      </c>
      <c r="H74" s="57">
        <f>SUM(H71:H73)</f>
        <v>11.9</v>
      </c>
      <c r="I74" s="58">
        <f t="shared" ref="I74:Q74" si="25">SUM(I71:I73)</f>
        <v>11.9</v>
      </c>
      <c r="J74" s="58">
        <f t="shared" si="25"/>
        <v>0</v>
      </c>
      <c r="K74" s="59">
        <f t="shared" si="25"/>
        <v>0</v>
      </c>
      <c r="L74" s="57">
        <f t="shared" si="25"/>
        <v>11.6</v>
      </c>
      <c r="M74" s="58">
        <f t="shared" si="25"/>
        <v>11.6</v>
      </c>
      <c r="N74" s="58">
        <f t="shared" si="25"/>
        <v>0</v>
      </c>
      <c r="O74" s="59">
        <f t="shared" si="25"/>
        <v>0</v>
      </c>
      <c r="P74" s="60">
        <f t="shared" si="25"/>
        <v>12.8</v>
      </c>
      <c r="Q74" s="60">
        <f t="shared" si="25"/>
        <v>12.8</v>
      </c>
      <c r="R74" s="295"/>
      <c r="S74" s="57">
        <f>SUM(S73)</f>
        <v>2</v>
      </c>
      <c r="T74" s="58">
        <f>SUM(T73)</f>
        <v>2</v>
      </c>
      <c r="U74" s="59">
        <f>SUM(U73)</f>
        <v>2</v>
      </c>
    </row>
    <row r="75" spans="1:21" ht="23.25" hidden="1" customHeight="1" outlineLevel="1">
      <c r="A75" s="287">
        <v>2</v>
      </c>
      <c r="B75" s="289">
        <v>1</v>
      </c>
      <c r="C75" s="291" t="s">
        <v>145</v>
      </c>
      <c r="D75" s="314" t="s">
        <v>127</v>
      </c>
      <c r="E75" s="304" t="s">
        <v>100</v>
      </c>
      <c r="F75" s="310">
        <v>18</v>
      </c>
      <c r="G75" s="317" t="s">
        <v>119</v>
      </c>
      <c r="H75" s="318">
        <v>150</v>
      </c>
      <c r="I75" s="312">
        <v>150</v>
      </c>
      <c r="J75" s="312">
        <v>12.5</v>
      </c>
      <c r="K75" s="313">
        <v>0</v>
      </c>
      <c r="L75" s="318">
        <v>150</v>
      </c>
      <c r="M75" s="312">
        <v>145</v>
      </c>
      <c r="N75" s="312">
        <v>22</v>
      </c>
      <c r="O75" s="313">
        <v>5</v>
      </c>
      <c r="P75" s="301">
        <v>165</v>
      </c>
      <c r="Q75" s="301">
        <v>182</v>
      </c>
      <c r="R75" s="295" t="s">
        <v>93</v>
      </c>
      <c r="S75" s="45">
        <v>1</v>
      </c>
      <c r="T75" s="46">
        <v>1</v>
      </c>
      <c r="U75" s="47">
        <v>1</v>
      </c>
    </row>
    <row r="76" spans="1:21" ht="14.25" hidden="1" customHeight="1" outlineLevel="1">
      <c r="A76" s="319"/>
      <c r="B76" s="282"/>
      <c r="C76" s="262"/>
      <c r="D76" s="315"/>
      <c r="E76" s="268"/>
      <c r="F76" s="322"/>
      <c r="G76" s="317"/>
      <c r="H76" s="318"/>
      <c r="I76" s="312"/>
      <c r="J76" s="312"/>
      <c r="K76" s="313"/>
      <c r="L76" s="318"/>
      <c r="M76" s="312"/>
      <c r="N76" s="312"/>
      <c r="O76" s="313"/>
      <c r="P76" s="301"/>
      <c r="Q76" s="301"/>
      <c r="R76" s="295"/>
      <c r="S76" s="100">
        <f>SUM(S75)</f>
        <v>1</v>
      </c>
      <c r="T76" s="101">
        <f>SUM(T75)</f>
        <v>1</v>
      </c>
      <c r="U76" s="102">
        <f>SUM(U75)</f>
        <v>1</v>
      </c>
    </row>
    <row r="77" spans="1:21" ht="43.5" hidden="1" customHeight="1" outlineLevel="1">
      <c r="A77" s="319"/>
      <c r="B77" s="282"/>
      <c r="C77" s="262"/>
      <c r="D77" s="315"/>
      <c r="E77" s="268"/>
      <c r="F77" s="322"/>
      <c r="G77" s="99" t="s">
        <v>129</v>
      </c>
      <c r="H77" s="45">
        <v>0</v>
      </c>
      <c r="I77" s="46">
        <v>0</v>
      </c>
      <c r="J77" s="46">
        <v>0</v>
      </c>
      <c r="K77" s="47">
        <v>0</v>
      </c>
      <c r="L77" s="45">
        <v>0</v>
      </c>
      <c r="M77" s="46">
        <v>0</v>
      </c>
      <c r="N77" s="46">
        <v>0</v>
      </c>
      <c r="O77" s="47">
        <v>0</v>
      </c>
      <c r="P77" s="62">
        <v>0</v>
      </c>
      <c r="Q77" s="62">
        <v>0</v>
      </c>
      <c r="R77" s="295" t="s">
        <v>126</v>
      </c>
      <c r="S77" s="45">
        <v>231.4</v>
      </c>
      <c r="T77" s="46">
        <v>231.4</v>
      </c>
      <c r="U77" s="47">
        <v>231.4</v>
      </c>
    </row>
    <row r="78" spans="1:21" ht="15" hidden="1" customHeight="1" outlineLevel="1">
      <c r="A78" s="319"/>
      <c r="B78" s="320"/>
      <c r="C78" s="321"/>
      <c r="D78" s="316"/>
      <c r="E78" s="311"/>
      <c r="F78" s="311"/>
      <c r="G78" s="83" t="s">
        <v>21</v>
      </c>
      <c r="H78" s="57">
        <f>SUM(H75:H77)</f>
        <v>150</v>
      </c>
      <c r="I78" s="58">
        <f t="shared" ref="I78:Q78" si="26">SUM(I75:I77)</f>
        <v>150</v>
      </c>
      <c r="J78" s="58">
        <f t="shared" si="26"/>
        <v>12.5</v>
      </c>
      <c r="K78" s="59">
        <f t="shared" si="26"/>
        <v>0</v>
      </c>
      <c r="L78" s="57">
        <f t="shared" si="26"/>
        <v>150</v>
      </c>
      <c r="M78" s="58">
        <f t="shared" si="26"/>
        <v>145</v>
      </c>
      <c r="N78" s="58">
        <f t="shared" si="26"/>
        <v>22</v>
      </c>
      <c r="O78" s="59">
        <f t="shared" si="26"/>
        <v>5</v>
      </c>
      <c r="P78" s="60">
        <f t="shared" si="26"/>
        <v>165</v>
      </c>
      <c r="Q78" s="60">
        <f t="shared" si="26"/>
        <v>182</v>
      </c>
      <c r="R78" s="295"/>
      <c r="S78" s="57">
        <f>SUM(S77)</f>
        <v>231.4</v>
      </c>
      <c r="T78" s="58">
        <f>SUM(T77)</f>
        <v>231.4</v>
      </c>
      <c r="U78" s="59">
        <f>SUM(U77)</f>
        <v>231.4</v>
      </c>
    </row>
    <row r="79" spans="1:21" ht="23.25" hidden="1" customHeight="1" outlineLevel="1">
      <c r="A79" s="287">
        <v>2</v>
      </c>
      <c r="B79" s="289">
        <v>1</v>
      </c>
      <c r="C79" s="291" t="s">
        <v>146</v>
      </c>
      <c r="D79" s="314" t="s">
        <v>127</v>
      </c>
      <c r="E79" s="304" t="s">
        <v>100</v>
      </c>
      <c r="F79" s="310">
        <v>19</v>
      </c>
      <c r="G79" s="317" t="s">
        <v>119</v>
      </c>
      <c r="H79" s="318">
        <v>19.399999999999999</v>
      </c>
      <c r="I79" s="312">
        <v>19.399999999999999</v>
      </c>
      <c r="J79" s="312">
        <v>13.3</v>
      </c>
      <c r="K79" s="313">
        <v>0</v>
      </c>
      <c r="L79" s="318">
        <v>22.5</v>
      </c>
      <c r="M79" s="312">
        <v>22.5</v>
      </c>
      <c r="N79" s="312">
        <v>13.3</v>
      </c>
      <c r="O79" s="313">
        <v>0</v>
      </c>
      <c r="P79" s="301">
        <v>24.8</v>
      </c>
      <c r="Q79" s="301">
        <v>24.8</v>
      </c>
      <c r="R79" s="295" t="s">
        <v>93</v>
      </c>
      <c r="S79" s="45"/>
      <c r="T79" s="46"/>
      <c r="U79" s="47"/>
    </row>
    <row r="80" spans="1:21" ht="14.25" hidden="1" customHeight="1" outlineLevel="1">
      <c r="A80" s="319"/>
      <c r="B80" s="282"/>
      <c r="C80" s="262"/>
      <c r="D80" s="315"/>
      <c r="E80" s="268"/>
      <c r="F80" s="322"/>
      <c r="G80" s="317"/>
      <c r="H80" s="318"/>
      <c r="I80" s="312"/>
      <c r="J80" s="312"/>
      <c r="K80" s="313"/>
      <c r="L80" s="318"/>
      <c r="M80" s="312"/>
      <c r="N80" s="312"/>
      <c r="O80" s="313"/>
      <c r="P80" s="301"/>
      <c r="Q80" s="301"/>
      <c r="R80" s="295"/>
      <c r="S80" s="100">
        <f>SUM(S79)</f>
        <v>0</v>
      </c>
      <c r="T80" s="101">
        <f>SUM(T79)</f>
        <v>0</v>
      </c>
      <c r="U80" s="102">
        <f>SUM(U79)</f>
        <v>0</v>
      </c>
    </row>
    <row r="81" spans="1:29" ht="43.5" hidden="1" customHeight="1" outlineLevel="1">
      <c r="A81" s="319"/>
      <c r="B81" s="282"/>
      <c r="C81" s="262"/>
      <c r="D81" s="315"/>
      <c r="E81" s="268"/>
      <c r="F81" s="322"/>
      <c r="G81" s="99" t="s">
        <v>129</v>
      </c>
      <c r="H81" s="45">
        <v>0</v>
      </c>
      <c r="I81" s="46">
        <v>0</v>
      </c>
      <c r="J81" s="46">
        <v>0</v>
      </c>
      <c r="K81" s="47">
        <v>0</v>
      </c>
      <c r="L81" s="45">
        <v>0</v>
      </c>
      <c r="M81" s="46">
        <v>0</v>
      </c>
      <c r="N81" s="46">
        <v>0</v>
      </c>
      <c r="O81" s="47">
        <v>0</v>
      </c>
      <c r="P81" s="62">
        <v>0</v>
      </c>
      <c r="Q81" s="62">
        <v>0</v>
      </c>
      <c r="R81" s="295" t="s">
        <v>126</v>
      </c>
      <c r="S81" s="45">
        <v>7</v>
      </c>
      <c r="T81" s="46">
        <v>7</v>
      </c>
      <c r="U81" s="47">
        <v>7</v>
      </c>
    </row>
    <row r="82" spans="1:29" ht="15" hidden="1" customHeight="1" outlineLevel="1">
      <c r="A82" s="319"/>
      <c r="B82" s="320"/>
      <c r="C82" s="321"/>
      <c r="D82" s="316"/>
      <c r="E82" s="311"/>
      <c r="F82" s="311"/>
      <c r="G82" s="83" t="s">
        <v>21</v>
      </c>
      <c r="H82" s="57">
        <f>SUM(H79:H81)</f>
        <v>19.399999999999999</v>
      </c>
      <c r="I82" s="58">
        <f t="shared" ref="I82:Q82" si="27">SUM(I79:I81)</f>
        <v>19.399999999999999</v>
      </c>
      <c r="J82" s="58">
        <f t="shared" si="27"/>
        <v>13.3</v>
      </c>
      <c r="K82" s="59">
        <f t="shared" si="27"/>
        <v>0</v>
      </c>
      <c r="L82" s="57">
        <f t="shared" si="27"/>
        <v>22.5</v>
      </c>
      <c r="M82" s="58">
        <f t="shared" si="27"/>
        <v>22.5</v>
      </c>
      <c r="N82" s="58">
        <f t="shared" si="27"/>
        <v>13.3</v>
      </c>
      <c r="O82" s="59">
        <f t="shared" si="27"/>
        <v>0</v>
      </c>
      <c r="P82" s="60">
        <f t="shared" si="27"/>
        <v>24.8</v>
      </c>
      <c r="Q82" s="60">
        <f t="shared" si="27"/>
        <v>24.8</v>
      </c>
      <c r="R82" s="295"/>
      <c r="S82" s="57">
        <f>SUM(S81)</f>
        <v>7</v>
      </c>
      <c r="T82" s="58">
        <f>SUM(T81)</f>
        <v>7</v>
      </c>
      <c r="U82" s="59">
        <f>SUM(U81)</f>
        <v>7</v>
      </c>
    </row>
    <row r="83" spans="1:29" ht="23.25" hidden="1" customHeight="1" outlineLevel="1">
      <c r="A83" s="287">
        <v>2</v>
      </c>
      <c r="B83" s="289">
        <v>1</v>
      </c>
      <c r="C83" s="291" t="s">
        <v>147</v>
      </c>
      <c r="D83" s="314" t="s">
        <v>127</v>
      </c>
      <c r="E83" s="304" t="s">
        <v>100</v>
      </c>
      <c r="F83" s="310">
        <v>20</v>
      </c>
      <c r="G83" s="317" t="s">
        <v>119</v>
      </c>
      <c r="H83" s="318">
        <v>12</v>
      </c>
      <c r="I83" s="312">
        <v>12</v>
      </c>
      <c r="J83" s="312">
        <v>8.4</v>
      </c>
      <c r="K83" s="313">
        <v>0</v>
      </c>
      <c r="L83" s="318">
        <v>14.6</v>
      </c>
      <c r="M83" s="312">
        <v>14.6</v>
      </c>
      <c r="N83" s="312">
        <v>13.8</v>
      </c>
      <c r="O83" s="313">
        <v>0</v>
      </c>
      <c r="P83" s="301">
        <v>15</v>
      </c>
      <c r="Q83" s="301">
        <v>15</v>
      </c>
      <c r="R83" s="295" t="s">
        <v>93</v>
      </c>
      <c r="S83" s="45">
        <v>1</v>
      </c>
      <c r="T83" s="46">
        <v>1</v>
      </c>
      <c r="U83" s="47">
        <v>1</v>
      </c>
    </row>
    <row r="84" spans="1:29" ht="14.25" hidden="1" customHeight="1" outlineLevel="1">
      <c r="A84" s="319"/>
      <c r="B84" s="282"/>
      <c r="C84" s="262"/>
      <c r="D84" s="315"/>
      <c r="E84" s="268"/>
      <c r="F84" s="322"/>
      <c r="G84" s="317"/>
      <c r="H84" s="318"/>
      <c r="I84" s="312"/>
      <c r="J84" s="312"/>
      <c r="K84" s="313"/>
      <c r="L84" s="318"/>
      <c r="M84" s="312"/>
      <c r="N84" s="312"/>
      <c r="O84" s="313"/>
      <c r="P84" s="301"/>
      <c r="Q84" s="301"/>
      <c r="R84" s="295"/>
      <c r="S84" s="100">
        <f>SUM(S83)</f>
        <v>1</v>
      </c>
      <c r="T84" s="101">
        <f>SUM(T83)</f>
        <v>1</v>
      </c>
      <c r="U84" s="102">
        <f>SUM(U83)</f>
        <v>1</v>
      </c>
    </row>
    <row r="85" spans="1:29" ht="43.5" hidden="1" customHeight="1" outlineLevel="1">
      <c r="A85" s="319"/>
      <c r="B85" s="282"/>
      <c r="C85" s="262"/>
      <c r="D85" s="315"/>
      <c r="E85" s="268"/>
      <c r="F85" s="322"/>
      <c r="G85" s="99" t="s">
        <v>129</v>
      </c>
      <c r="H85" s="45">
        <v>0</v>
      </c>
      <c r="I85" s="46">
        <v>0</v>
      </c>
      <c r="J85" s="46">
        <v>0</v>
      </c>
      <c r="K85" s="47">
        <v>0</v>
      </c>
      <c r="L85" s="45">
        <v>0</v>
      </c>
      <c r="M85" s="46">
        <v>0</v>
      </c>
      <c r="N85" s="46">
        <v>0</v>
      </c>
      <c r="O85" s="47">
        <v>0</v>
      </c>
      <c r="P85" s="62">
        <v>0</v>
      </c>
      <c r="Q85" s="62">
        <v>0</v>
      </c>
      <c r="R85" s="295" t="s">
        <v>126</v>
      </c>
      <c r="S85" s="45">
        <v>13.8</v>
      </c>
      <c r="T85" s="46">
        <v>13.8</v>
      </c>
      <c r="U85" s="47">
        <v>13.8</v>
      </c>
    </row>
    <row r="86" spans="1:29" ht="15" hidden="1" customHeight="1" outlineLevel="1">
      <c r="A86" s="319"/>
      <c r="B86" s="320"/>
      <c r="C86" s="321"/>
      <c r="D86" s="316"/>
      <c r="E86" s="311"/>
      <c r="F86" s="311"/>
      <c r="G86" s="83" t="s">
        <v>21</v>
      </c>
      <c r="H86" s="57">
        <f>SUM(H83:H85)</f>
        <v>12</v>
      </c>
      <c r="I86" s="58">
        <f t="shared" ref="I86:Q86" si="28">SUM(I83:I85)</f>
        <v>12</v>
      </c>
      <c r="J86" s="58">
        <f t="shared" si="28"/>
        <v>8.4</v>
      </c>
      <c r="K86" s="59">
        <f t="shared" si="28"/>
        <v>0</v>
      </c>
      <c r="L86" s="57">
        <f t="shared" si="28"/>
        <v>14.6</v>
      </c>
      <c r="M86" s="58">
        <f t="shared" si="28"/>
        <v>14.6</v>
      </c>
      <c r="N86" s="58">
        <f t="shared" si="28"/>
        <v>13.8</v>
      </c>
      <c r="O86" s="59">
        <f t="shared" si="28"/>
        <v>0</v>
      </c>
      <c r="P86" s="60">
        <f t="shared" si="28"/>
        <v>15</v>
      </c>
      <c r="Q86" s="60">
        <f t="shared" si="28"/>
        <v>15</v>
      </c>
      <c r="R86" s="295"/>
      <c r="S86" s="57">
        <f>SUM(S85)</f>
        <v>13.8</v>
      </c>
      <c r="T86" s="58">
        <f>SUM(T85)</f>
        <v>13.8</v>
      </c>
      <c r="U86" s="59">
        <f>SUM(U85)</f>
        <v>13.8</v>
      </c>
    </row>
    <row r="87" spans="1:29" ht="23.25" hidden="1" customHeight="1" outlineLevel="1">
      <c r="A87" s="287">
        <v>2</v>
      </c>
      <c r="B87" s="289">
        <v>1</v>
      </c>
      <c r="C87" s="291" t="s">
        <v>148</v>
      </c>
      <c r="D87" s="314" t="s">
        <v>127</v>
      </c>
      <c r="E87" s="304" t="s">
        <v>100</v>
      </c>
      <c r="F87" s="310">
        <v>21</v>
      </c>
      <c r="G87" s="317" t="s">
        <v>119</v>
      </c>
      <c r="H87" s="318">
        <v>10.8</v>
      </c>
      <c r="I87" s="312">
        <v>10.8</v>
      </c>
      <c r="J87" s="312">
        <v>10</v>
      </c>
      <c r="K87" s="313">
        <v>0</v>
      </c>
      <c r="L87" s="318">
        <v>12</v>
      </c>
      <c r="M87" s="312">
        <v>12</v>
      </c>
      <c r="N87" s="312">
        <v>11</v>
      </c>
      <c r="O87" s="313">
        <v>0</v>
      </c>
      <c r="P87" s="301">
        <v>13</v>
      </c>
      <c r="Q87" s="301">
        <v>13</v>
      </c>
      <c r="R87" s="295" t="s">
        <v>93</v>
      </c>
      <c r="S87" s="45">
        <v>1</v>
      </c>
      <c r="T87" s="46">
        <v>1</v>
      </c>
      <c r="U87" s="47">
        <v>1</v>
      </c>
    </row>
    <row r="88" spans="1:29" ht="14.25" hidden="1" customHeight="1" outlineLevel="1">
      <c r="A88" s="319"/>
      <c r="B88" s="282"/>
      <c r="C88" s="262"/>
      <c r="D88" s="315"/>
      <c r="E88" s="268"/>
      <c r="F88" s="322"/>
      <c r="G88" s="317"/>
      <c r="H88" s="318"/>
      <c r="I88" s="312"/>
      <c r="J88" s="312"/>
      <c r="K88" s="313"/>
      <c r="L88" s="318"/>
      <c r="M88" s="312"/>
      <c r="N88" s="312"/>
      <c r="O88" s="313"/>
      <c r="P88" s="301"/>
      <c r="Q88" s="301"/>
      <c r="R88" s="295"/>
      <c r="S88" s="100">
        <f>SUM(S87)</f>
        <v>1</v>
      </c>
      <c r="T88" s="101">
        <f>SUM(T87)</f>
        <v>1</v>
      </c>
      <c r="U88" s="102">
        <f>SUM(U87)</f>
        <v>1</v>
      </c>
    </row>
    <row r="89" spans="1:29" ht="43.5" hidden="1" customHeight="1" outlineLevel="1">
      <c r="A89" s="319"/>
      <c r="B89" s="282"/>
      <c r="C89" s="262"/>
      <c r="D89" s="315"/>
      <c r="E89" s="268"/>
      <c r="F89" s="322"/>
      <c r="G89" s="99" t="s">
        <v>129</v>
      </c>
      <c r="H89" s="45">
        <v>0</v>
      </c>
      <c r="I89" s="46">
        <v>0</v>
      </c>
      <c r="J89" s="46">
        <v>0</v>
      </c>
      <c r="K89" s="47">
        <v>0</v>
      </c>
      <c r="L89" s="45">
        <v>0</v>
      </c>
      <c r="M89" s="46">
        <v>0</v>
      </c>
      <c r="N89" s="46">
        <v>0</v>
      </c>
      <c r="O89" s="47">
        <v>0</v>
      </c>
      <c r="P89" s="62">
        <v>0</v>
      </c>
      <c r="Q89" s="62">
        <v>0</v>
      </c>
      <c r="R89" s="295" t="s">
        <v>126</v>
      </c>
      <c r="S89" s="45">
        <v>15</v>
      </c>
      <c r="T89" s="46">
        <v>15</v>
      </c>
      <c r="U89" s="47">
        <v>15</v>
      </c>
    </row>
    <row r="90" spans="1:29" ht="15" hidden="1" customHeight="1" outlineLevel="1">
      <c r="A90" s="319"/>
      <c r="B90" s="320"/>
      <c r="C90" s="321"/>
      <c r="D90" s="316"/>
      <c r="E90" s="311"/>
      <c r="F90" s="311"/>
      <c r="G90" s="83" t="s">
        <v>21</v>
      </c>
      <c r="H90" s="57">
        <f>SUM(H87:H89)</f>
        <v>10.8</v>
      </c>
      <c r="I90" s="58">
        <f t="shared" ref="I90:Q90" si="29">SUM(I87:I89)</f>
        <v>10.8</v>
      </c>
      <c r="J90" s="58">
        <f t="shared" si="29"/>
        <v>10</v>
      </c>
      <c r="K90" s="59">
        <f t="shared" si="29"/>
        <v>0</v>
      </c>
      <c r="L90" s="57">
        <f t="shared" si="29"/>
        <v>12</v>
      </c>
      <c r="M90" s="58">
        <f t="shared" si="29"/>
        <v>12</v>
      </c>
      <c r="N90" s="58">
        <f t="shared" si="29"/>
        <v>11</v>
      </c>
      <c r="O90" s="59">
        <f t="shared" si="29"/>
        <v>0</v>
      </c>
      <c r="P90" s="60">
        <f t="shared" si="29"/>
        <v>13</v>
      </c>
      <c r="Q90" s="60">
        <f t="shared" si="29"/>
        <v>13</v>
      </c>
      <c r="R90" s="295"/>
      <c r="S90" s="57">
        <f>SUM(S89)</f>
        <v>15</v>
      </c>
      <c r="T90" s="58">
        <f>SUM(T89)</f>
        <v>15</v>
      </c>
      <c r="U90" s="59">
        <f>SUM(U89)</f>
        <v>15</v>
      </c>
    </row>
    <row r="91" spans="1:29" ht="30" customHeight="1" collapsed="1">
      <c r="A91" s="287">
        <v>2</v>
      </c>
      <c r="B91" s="289">
        <v>1</v>
      </c>
      <c r="C91" s="299">
        <v>3</v>
      </c>
      <c r="D91" s="314" t="s">
        <v>98</v>
      </c>
      <c r="E91" s="304" t="s">
        <v>131</v>
      </c>
      <c r="F91" s="310">
        <v>1</v>
      </c>
      <c r="G91" s="99" t="s">
        <v>119</v>
      </c>
      <c r="H91" s="45">
        <v>15.9</v>
      </c>
      <c r="I91" s="46">
        <v>15.9</v>
      </c>
      <c r="J91" s="46">
        <v>0</v>
      </c>
      <c r="K91" s="47">
        <v>0</v>
      </c>
      <c r="L91" s="45">
        <v>9.9</v>
      </c>
      <c r="M91" s="46">
        <v>9.9</v>
      </c>
      <c r="N91" s="46">
        <v>0</v>
      </c>
      <c r="O91" s="47">
        <v>0</v>
      </c>
      <c r="P91" s="62">
        <v>9.6</v>
      </c>
      <c r="Q91" s="62">
        <v>9.1999999999999993</v>
      </c>
      <c r="R91" s="279" t="s">
        <v>99</v>
      </c>
      <c r="S91" s="45">
        <v>100</v>
      </c>
      <c r="T91" s="46">
        <v>100</v>
      </c>
      <c r="U91" s="47">
        <v>100</v>
      </c>
      <c r="W91" s="234"/>
      <c r="X91" s="234"/>
      <c r="Y91" s="234"/>
      <c r="Z91" s="234"/>
      <c r="AA91" s="234"/>
      <c r="AB91" s="234"/>
      <c r="AC91" s="234"/>
    </row>
    <row r="92" spans="1:29" ht="20.25" customHeight="1" thickBot="1">
      <c r="A92" s="319"/>
      <c r="B92" s="320"/>
      <c r="C92" s="320"/>
      <c r="D92" s="316"/>
      <c r="E92" s="305"/>
      <c r="F92" s="311"/>
      <c r="G92" s="83" t="s">
        <v>21</v>
      </c>
      <c r="H92" s="64">
        <f>SUM(H91)</f>
        <v>15.9</v>
      </c>
      <c r="I92" s="65">
        <f t="shared" ref="I92:Q92" si="30">SUM(I91)</f>
        <v>15.9</v>
      </c>
      <c r="J92" s="65">
        <f t="shared" si="30"/>
        <v>0</v>
      </c>
      <c r="K92" s="66">
        <f t="shared" si="30"/>
        <v>0</v>
      </c>
      <c r="L92" s="64">
        <f t="shared" si="30"/>
        <v>9.9</v>
      </c>
      <c r="M92" s="65">
        <f t="shared" si="30"/>
        <v>9.9</v>
      </c>
      <c r="N92" s="65">
        <f t="shared" si="30"/>
        <v>0</v>
      </c>
      <c r="O92" s="66">
        <f t="shared" si="30"/>
        <v>0</v>
      </c>
      <c r="P92" s="67">
        <f t="shared" si="30"/>
        <v>9.6</v>
      </c>
      <c r="Q92" s="67">
        <f t="shared" si="30"/>
        <v>9.1999999999999993</v>
      </c>
      <c r="R92" s="280"/>
      <c r="S92" s="64">
        <v>100</v>
      </c>
      <c r="T92" s="65">
        <v>100</v>
      </c>
      <c r="U92" s="66">
        <v>100</v>
      </c>
    </row>
    <row r="93" spans="1:29" ht="15.75" customHeight="1" thickBot="1">
      <c r="A93" s="93">
        <v>2</v>
      </c>
      <c r="B93" s="76">
        <v>1</v>
      </c>
      <c r="C93" s="361" t="s">
        <v>14</v>
      </c>
      <c r="D93" s="362"/>
      <c r="E93" s="362"/>
      <c r="F93" s="362"/>
      <c r="G93" s="362"/>
      <c r="H93" s="73">
        <f t="shared" ref="H93:Q93" si="31">SUM(H38+H58+H92)</f>
        <v>393.49999999999994</v>
      </c>
      <c r="I93" s="85">
        <f t="shared" si="31"/>
        <v>379.49999999999994</v>
      </c>
      <c r="J93" s="85">
        <f t="shared" si="31"/>
        <v>128.39999999999998</v>
      </c>
      <c r="K93" s="72">
        <f t="shared" si="31"/>
        <v>14</v>
      </c>
      <c r="L93" s="73">
        <f t="shared" si="31"/>
        <v>414.4</v>
      </c>
      <c r="M93" s="85">
        <f t="shared" si="31"/>
        <v>389.4</v>
      </c>
      <c r="N93" s="85">
        <f t="shared" si="31"/>
        <v>104.29999999999998</v>
      </c>
      <c r="O93" s="72">
        <f t="shared" si="31"/>
        <v>25</v>
      </c>
      <c r="P93" s="86">
        <f t="shared" si="31"/>
        <v>442.1</v>
      </c>
      <c r="Q93" s="86">
        <f t="shared" si="31"/>
        <v>465.7</v>
      </c>
      <c r="R93" s="74" t="s">
        <v>18</v>
      </c>
      <c r="S93" s="75" t="s">
        <v>18</v>
      </c>
      <c r="T93" s="76" t="s">
        <v>18</v>
      </c>
      <c r="U93" s="77" t="s">
        <v>18</v>
      </c>
    </row>
    <row r="94" spans="1:29" ht="14.25" customHeight="1" thickBot="1">
      <c r="A94" s="78">
        <v>2</v>
      </c>
      <c r="B94" s="79">
        <v>2</v>
      </c>
      <c r="C94" s="306" t="s">
        <v>62</v>
      </c>
      <c r="D94" s="307"/>
      <c r="E94" s="307"/>
      <c r="F94" s="307"/>
      <c r="G94" s="307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7"/>
      <c r="S94" s="308"/>
      <c r="T94" s="308"/>
      <c r="U94" s="309"/>
    </row>
    <row r="95" spans="1:29" ht="17.25" customHeight="1">
      <c r="A95" s="300">
        <v>2</v>
      </c>
      <c r="B95" s="323">
        <v>2</v>
      </c>
      <c r="C95" s="367">
        <v>1</v>
      </c>
      <c r="D95" s="296" t="s">
        <v>46</v>
      </c>
      <c r="E95" s="334" t="s">
        <v>29</v>
      </c>
      <c r="F95" s="302">
        <v>1</v>
      </c>
      <c r="G95" s="103" t="s">
        <v>119</v>
      </c>
      <c r="H95" s="42">
        <v>650</v>
      </c>
      <c r="I95" s="43">
        <v>650</v>
      </c>
      <c r="J95" s="43">
        <v>0</v>
      </c>
      <c r="K95" s="44">
        <v>0</v>
      </c>
      <c r="L95" s="42">
        <v>670</v>
      </c>
      <c r="M95" s="43">
        <v>670</v>
      </c>
      <c r="N95" s="43">
        <v>0</v>
      </c>
      <c r="O95" s="44">
        <v>0</v>
      </c>
      <c r="P95" s="95">
        <v>680</v>
      </c>
      <c r="Q95" s="95">
        <v>680</v>
      </c>
      <c r="R95" s="340" t="s">
        <v>47</v>
      </c>
      <c r="S95" s="42">
        <v>6600</v>
      </c>
      <c r="T95" s="43">
        <v>6550</v>
      </c>
      <c r="U95" s="44">
        <v>6500</v>
      </c>
    </row>
    <row r="96" spans="1:29" ht="15.75" customHeight="1">
      <c r="A96" s="287"/>
      <c r="B96" s="337"/>
      <c r="C96" s="337"/>
      <c r="D96" s="297"/>
      <c r="E96" s="273"/>
      <c r="F96" s="303"/>
      <c r="G96" s="104" t="s">
        <v>21</v>
      </c>
      <c r="H96" s="57">
        <f>SUM(H95)</f>
        <v>650</v>
      </c>
      <c r="I96" s="58">
        <f t="shared" ref="I96:Q96" si="32">SUM(I95:I95)</f>
        <v>650</v>
      </c>
      <c r="J96" s="58">
        <f t="shared" si="32"/>
        <v>0</v>
      </c>
      <c r="K96" s="59">
        <f t="shared" si="32"/>
        <v>0</v>
      </c>
      <c r="L96" s="57">
        <f t="shared" si="32"/>
        <v>670</v>
      </c>
      <c r="M96" s="58">
        <f t="shared" si="32"/>
        <v>670</v>
      </c>
      <c r="N96" s="58">
        <f t="shared" si="32"/>
        <v>0</v>
      </c>
      <c r="O96" s="59">
        <f t="shared" si="32"/>
        <v>0</v>
      </c>
      <c r="P96" s="60">
        <f t="shared" si="32"/>
        <v>680</v>
      </c>
      <c r="Q96" s="60">
        <f t="shared" si="32"/>
        <v>680</v>
      </c>
      <c r="R96" s="341"/>
      <c r="S96" s="57">
        <f>SUM(S95:S95)</f>
        <v>6600</v>
      </c>
      <c r="T96" s="58">
        <f>SUM(T95:T95)</f>
        <v>6550</v>
      </c>
      <c r="U96" s="59">
        <f>SUM(U95:U95)</f>
        <v>6500</v>
      </c>
    </row>
    <row r="97" spans="1:29" ht="31.5" customHeight="1">
      <c r="A97" s="286">
        <v>2</v>
      </c>
      <c r="B97" s="288">
        <v>2</v>
      </c>
      <c r="C97" s="298">
        <v>2</v>
      </c>
      <c r="D97" s="292" t="s">
        <v>28</v>
      </c>
      <c r="E97" s="269" t="s">
        <v>35</v>
      </c>
      <c r="F97" s="276" t="s">
        <v>65</v>
      </c>
      <c r="G97" s="238" t="s">
        <v>179</v>
      </c>
      <c r="H97" s="45">
        <v>356</v>
      </c>
      <c r="I97" s="46">
        <v>356</v>
      </c>
      <c r="J97" s="46">
        <f t="shared" ref="J97:O97" si="33">SUM(J99+J101+J103+J105+J107+J109+J111+J113+J115)</f>
        <v>0</v>
      </c>
      <c r="K97" s="47">
        <f t="shared" si="33"/>
        <v>0</v>
      </c>
      <c r="L97" s="45">
        <v>389</v>
      </c>
      <c r="M97" s="46">
        <v>389</v>
      </c>
      <c r="N97" s="46">
        <f t="shared" si="33"/>
        <v>0</v>
      </c>
      <c r="O97" s="47">
        <f t="shared" si="33"/>
        <v>0</v>
      </c>
      <c r="P97" s="49">
        <v>422</v>
      </c>
      <c r="Q97" s="49">
        <v>422</v>
      </c>
      <c r="R97" s="274" t="s">
        <v>48</v>
      </c>
      <c r="S97" s="45">
        <v>100</v>
      </c>
      <c r="T97" s="46">
        <v>100</v>
      </c>
      <c r="U97" s="47">
        <v>100</v>
      </c>
      <c r="W97" s="234"/>
      <c r="X97" s="234"/>
      <c r="Y97" s="234"/>
      <c r="Z97" s="234"/>
      <c r="AA97" s="234"/>
      <c r="AB97" s="234"/>
    </row>
    <row r="98" spans="1:29" ht="18" customHeight="1">
      <c r="A98" s="287"/>
      <c r="B98" s="289"/>
      <c r="C98" s="299"/>
      <c r="D98" s="293"/>
      <c r="E98" s="273"/>
      <c r="F98" s="277"/>
      <c r="G98" s="98" t="s">
        <v>13</v>
      </c>
      <c r="H98" s="57">
        <f t="shared" ref="H98:Q98" si="34">SUM(H97)</f>
        <v>356</v>
      </c>
      <c r="I98" s="58">
        <f t="shared" si="34"/>
        <v>356</v>
      </c>
      <c r="J98" s="58">
        <f t="shared" si="34"/>
        <v>0</v>
      </c>
      <c r="K98" s="59">
        <f t="shared" si="34"/>
        <v>0</v>
      </c>
      <c r="L98" s="57">
        <f t="shared" si="34"/>
        <v>389</v>
      </c>
      <c r="M98" s="58">
        <f t="shared" si="34"/>
        <v>389</v>
      </c>
      <c r="N98" s="58">
        <f t="shared" si="34"/>
        <v>0</v>
      </c>
      <c r="O98" s="59">
        <f t="shared" si="34"/>
        <v>0</v>
      </c>
      <c r="P98" s="60">
        <f t="shared" si="34"/>
        <v>422</v>
      </c>
      <c r="Q98" s="60">
        <f t="shared" si="34"/>
        <v>422</v>
      </c>
      <c r="R98" s="275"/>
      <c r="S98" s="57">
        <f>SUM(S97)</f>
        <v>100</v>
      </c>
      <c r="T98" s="58">
        <f>SUM(T97)</f>
        <v>100</v>
      </c>
      <c r="U98" s="59">
        <f>SUM(U97)</f>
        <v>100</v>
      </c>
      <c r="W98" s="235">
        <f>H100+H102+H104+H106+H108+H110+H112+H114+H116</f>
        <v>0</v>
      </c>
      <c r="X98" s="235">
        <f>I100+I102+I104+I106+I108+I110+I112+I114+I116</f>
        <v>0</v>
      </c>
      <c r="Y98" s="235">
        <f>J100+J102+J104+J106+J108+J110+J112+J114+J116</f>
        <v>0</v>
      </c>
      <c r="Z98" s="235">
        <f>K100+K102+K104+K106+K108+K110+K112+K114+K116</f>
        <v>0</v>
      </c>
      <c r="AB98" s="235">
        <f>P100+P102+P104+P106+P108+P110+P112+P114+P116</f>
        <v>0</v>
      </c>
      <c r="AC98" s="235">
        <f>Q100+Q102+Q104+Q106+Q108+Q110+Q112+Q114+Q116</f>
        <v>0</v>
      </c>
    </row>
    <row r="99" spans="1:29" ht="3" hidden="1" customHeight="1" outlineLevel="1">
      <c r="A99" s="286">
        <v>2</v>
      </c>
      <c r="B99" s="288">
        <v>2</v>
      </c>
      <c r="C99" s="290" t="s">
        <v>141</v>
      </c>
      <c r="D99" s="292" t="s">
        <v>28</v>
      </c>
      <c r="E99" s="269" t="s">
        <v>35</v>
      </c>
      <c r="F99" s="276">
        <v>1</v>
      </c>
      <c r="G99" s="56" t="s">
        <v>121</v>
      </c>
      <c r="H99" s="45">
        <v>0</v>
      </c>
      <c r="I99" s="46">
        <v>0</v>
      </c>
      <c r="J99" s="46"/>
      <c r="K99" s="47"/>
      <c r="L99" s="45">
        <v>0</v>
      </c>
      <c r="M99" s="46">
        <v>0</v>
      </c>
      <c r="N99" s="46"/>
      <c r="O99" s="47"/>
      <c r="P99" s="49">
        <v>0</v>
      </c>
      <c r="Q99" s="49">
        <v>0</v>
      </c>
      <c r="R99" s="274" t="s">
        <v>48</v>
      </c>
      <c r="S99" s="45"/>
      <c r="T99" s="46"/>
      <c r="U99" s="47"/>
    </row>
    <row r="100" spans="1:29" ht="0.75" customHeight="1" outlineLevel="1">
      <c r="A100" s="287"/>
      <c r="B100" s="289"/>
      <c r="C100" s="291"/>
      <c r="D100" s="293"/>
      <c r="E100" s="273"/>
      <c r="F100" s="277"/>
      <c r="G100" s="98" t="s">
        <v>13</v>
      </c>
      <c r="H100" s="57">
        <f t="shared" ref="H100:Q100" si="35">SUM(H99)</f>
        <v>0</v>
      </c>
      <c r="I100" s="58">
        <f t="shared" si="35"/>
        <v>0</v>
      </c>
      <c r="J100" s="58">
        <f t="shared" si="35"/>
        <v>0</v>
      </c>
      <c r="K100" s="59">
        <f t="shared" si="35"/>
        <v>0</v>
      </c>
      <c r="L100" s="57">
        <f t="shared" si="35"/>
        <v>0</v>
      </c>
      <c r="M100" s="58">
        <f t="shared" si="35"/>
        <v>0</v>
      </c>
      <c r="N100" s="58">
        <f t="shared" si="35"/>
        <v>0</v>
      </c>
      <c r="O100" s="59">
        <f t="shared" si="35"/>
        <v>0</v>
      </c>
      <c r="P100" s="60">
        <f t="shared" si="35"/>
        <v>0</v>
      </c>
      <c r="Q100" s="60">
        <f t="shared" si="35"/>
        <v>0</v>
      </c>
      <c r="R100" s="275"/>
      <c r="S100" s="57">
        <f>SUM(S99)</f>
        <v>0</v>
      </c>
      <c r="T100" s="58">
        <f>SUM(T99)</f>
        <v>0</v>
      </c>
      <c r="U100" s="59">
        <f>SUM(U99)</f>
        <v>0</v>
      </c>
    </row>
    <row r="101" spans="1:29" ht="0.75" hidden="1" customHeight="1" outlineLevel="1">
      <c r="A101" s="286">
        <v>2</v>
      </c>
      <c r="B101" s="288">
        <v>2</v>
      </c>
      <c r="C101" s="290" t="s">
        <v>142</v>
      </c>
      <c r="D101" s="292" t="s">
        <v>28</v>
      </c>
      <c r="E101" s="269" t="s">
        <v>35</v>
      </c>
      <c r="F101" s="276">
        <v>14</v>
      </c>
      <c r="G101" s="56" t="s">
        <v>121</v>
      </c>
      <c r="H101" s="45">
        <v>0</v>
      </c>
      <c r="I101" s="46">
        <v>0</v>
      </c>
      <c r="J101" s="46"/>
      <c r="K101" s="47"/>
      <c r="L101" s="45">
        <v>0</v>
      </c>
      <c r="M101" s="46">
        <v>0</v>
      </c>
      <c r="N101" s="46"/>
      <c r="O101" s="47"/>
      <c r="P101" s="49">
        <v>0</v>
      </c>
      <c r="Q101" s="49">
        <v>0</v>
      </c>
      <c r="R101" s="274" t="s">
        <v>48</v>
      </c>
      <c r="S101" s="45">
        <v>100</v>
      </c>
      <c r="T101" s="46">
        <v>100</v>
      </c>
      <c r="U101" s="47">
        <v>100</v>
      </c>
    </row>
    <row r="102" spans="1:29" ht="18" hidden="1" customHeight="1" outlineLevel="1">
      <c r="A102" s="287"/>
      <c r="B102" s="289"/>
      <c r="C102" s="291"/>
      <c r="D102" s="293"/>
      <c r="E102" s="273"/>
      <c r="F102" s="277"/>
      <c r="G102" s="98" t="s">
        <v>13</v>
      </c>
      <c r="H102" s="57">
        <f t="shared" ref="H102:Q102" si="36">SUM(H101)</f>
        <v>0</v>
      </c>
      <c r="I102" s="58">
        <f t="shared" si="36"/>
        <v>0</v>
      </c>
      <c r="J102" s="58">
        <f t="shared" si="36"/>
        <v>0</v>
      </c>
      <c r="K102" s="59">
        <f t="shared" si="36"/>
        <v>0</v>
      </c>
      <c r="L102" s="57">
        <f t="shared" si="36"/>
        <v>0</v>
      </c>
      <c r="M102" s="58">
        <f t="shared" si="36"/>
        <v>0</v>
      </c>
      <c r="N102" s="58">
        <f t="shared" si="36"/>
        <v>0</v>
      </c>
      <c r="O102" s="59">
        <f t="shared" si="36"/>
        <v>0</v>
      </c>
      <c r="P102" s="60">
        <f t="shared" si="36"/>
        <v>0</v>
      </c>
      <c r="Q102" s="60">
        <f t="shared" si="36"/>
        <v>0</v>
      </c>
      <c r="R102" s="275"/>
      <c r="S102" s="57">
        <f>SUM(S101)</f>
        <v>100</v>
      </c>
      <c r="T102" s="58">
        <f>SUM(T101)</f>
        <v>100</v>
      </c>
      <c r="U102" s="59">
        <f>SUM(U101)</f>
        <v>100</v>
      </c>
    </row>
    <row r="103" spans="1:29" ht="0.75" hidden="1" customHeight="1" outlineLevel="1">
      <c r="A103" s="286">
        <v>2</v>
      </c>
      <c r="B103" s="288">
        <v>2</v>
      </c>
      <c r="C103" s="290" t="s">
        <v>143</v>
      </c>
      <c r="D103" s="292" t="s">
        <v>28</v>
      </c>
      <c r="E103" s="269" t="s">
        <v>35</v>
      </c>
      <c r="F103" s="276">
        <v>15</v>
      </c>
      <c r="G103" s="56" t="s">
        <v>121</v>
      </c>
      <c r="H103" s="45">
        <v>0</v>
      </c>
      <c r="I103" s="46">
        <v>0</v>
      </c>
      <c r="J103" s="46"/>
      <c r="K103" s="47"/>
      <c r="L103" s="45">
        <v>0</v>
      </c>
      <c r="M103" s="46">
        <v>0</v>
      </c>
      <c r="N103" s="46"/>
      <c r="O103" s="47"/>
      <c r="P103" s="49">
        <v>0</v>
      </c>
      <c r="Q103" s="49">
        <v>0</v>
      </c>
      <c r="R103" s="274" t="s">
        <v>48</v>
      </c>
      <c r="S103" s="45">
        <v>100</v>
      </c>
      <c r="T103" s="46">
        <v>100</v>
      </c>
      <c r="U103" s="47">
        <v>100</v>
      </c>
    </row>
    <row r="104" spans="1:29" ht="18" hidden="1" customHeight="1" outlineLevel="1">
      <c r="A104" s="287"/>
      <c r="B104" s="289"/>
      <c r="C104" s="291"/>
      <c r="D104" s="293"/>
      <c r="E104" s="273"/>
      <c r="F104" s="277"/>
      <c r="G104" s="98" t="s">
        <v>13</v>
      </c>
      <c r="H104" s="57">
        <f t="shared" ref="H104:Q104" si="37">SUM(H103)</f>
        <v>0</v>
      </c>
      <c r="I104" s="58">
        <f t="shared" si="37"/>
        <v>0</v>
      </c>
      <c r="J104" s="58">
        <f t="shared" si="37"/>
        <v>0</v>
      </c>
      <c r="K104" s="59">
        <f t="shared" si="37"/>
        <v>0</v>
      </c>
      <c r="L104" s="57">
        <f t="shared" si="37"/>
        <v>0</v>
      </c>
      <c r="M104" s="58">
        <f t="shared" si="37"/>
        <v>0</v>
      </c>
      <c r="N104" s="58">
        <f t="shared" si="37"/>
        <v>0</v>
      </c>
      <c r="O104" s="59">
        <f t="shared" si="37"/>
        <v>0</v>
      </c>
      <c r="P104" s="60">
        <f t="shared" si="37"/>
        <v>0</v>
      </c>
      <c r="Q104" s="60">
        <f t="shared" si="37"/>
        <v>0</v>
      </c>
      <c r="R104" s="275"/>
      <c r="S104" s="57">
        <f>SUM(S103)</f>
        <v>100</v>
      </c>
      <c r="T104" s="58">
        <f>SUM(T103)</f>
        <v>100</v>
      </c>
      <c r="U104" s="59">
        <f>SUM(U103)</f>
        <v>100</v>
      </c>
    </row>
    <row r="105" spans="1:29" ht="0.75" hidden="1" customHeight="1" outlineLevel="1">
      <c r="A105" s="286">
        <v>2</v>
      </c>
      <c r="B105" s="288">
        <v>2</v>
      </c>
      <c r="C105" s="290" t="s">
        <v>144</v>
      </c>
      <c r="D105" s="292" t="s">
        <v>28</v>
      </c>
      <c r="E105" s="269" t="s">
        <v>35</v>
      </c>
      <c r="F105" s="276">
        <v>16</v>
      </c>
      <c r="G105" s="56" t="s">
        <v>121</v>
      </c>
      <c r="H105" s="45">
        <v>0</v>
      </c>
      <c r="I105" s="46">
        <v>0</v>
      </c>
      <c r="J105" s="46"/>
      <c r="K105" s="47"/>
      <c r="L105" s="45">
        <v>0</v>
      </c>
      <c r="M105" s="46">
        <v>0</v>
      </c>
      <c r="N105" s="46"/>
      <c r="O105" s="47"/>
      <c r="P105" s="49">
        <v>0</v>
      </c>
      <c r="Q105" s="49">
        <v>0</v>
      </c>
      <c r="R105" s="274" t="s">
        <v>48</v>
      </c>
      <c r="S105" s="45">
        <v>100</v>
      </c>
      <c r="T105" s="46">
        <v>100</v>
      </c>
      <c r="U105" s="47">
        <v>100</v>
      </c>
    </row>
    <row r="106" spans="1:29" ht="18" hidden="1" customHeight="1" outlineLevel="1">
      <c r="A106" s="287"/>
      <c r="B106" s="289"/>
      <c r="C106" s="291"/>
      <c r="D106" s="293"/>
      <c r="E106" s="273"/>
      <c r="F106" s="277"/>
      <c r="G106" s="98" t="s">
        <v>13</v>
      </c>
      <c r="H106" s="57">
        <f t="shared" ref="H106:Q106" si="38">SUM(H105)</f>
        <v>0</v>
      </c>
      <c r="I106" s="58">
        <f t="shared" si="38"/>
        <v>0</v>
      </c>
      <c r="J106" s="58">
        <f t="shared" si="38"/>
        <v>0</v>
      </c>
      <c r="K106" s="59">
        <f t="shared" si="38"/>
        <v>0</v>
      </c>
      <c r="L106" s="57">
        <f t="shared" si="38"/>
        <v>0</v>
      </c>
      <c r="M106" s="58">
        <f t="shared" si="38"/>
        <v>0</v>
      </c>
      <c r="N106" s="58">
        <f t="shared" si="38"/>
        <v>0</v>
      </c>
      <c r="O106" s="59">
        <f t="shared" si="38"/>
        <v>0</v>
      </c>
      <c r="P106" s="60">
        <f t="shared" si="38"/>
        <v>0</v>
      </c>
      <c r="Q106" s="60">
        <f t="shared" si="38"/>
        <v>0</v>
      </c>
      <c r="R106" s="275"/>
      <c r="S106" s="57">
        <f>SUM(S105)</f>
        <v>100</v>
      </c>
      <c r="T106" s="58">
        <f>SUM(T105)</f>
        <v>100</v>
      </c>
      <c r="U106" s="59">
        <f>SUM(U105)</f>
        <v>100</v>
      </c>
    </row>
    <row r="107" spans="1:29" ht="0.75" hidden="1" customHeight="1" outlineLevel="1">
      <c r="A107" s="286">
        <v>2</v>
      </c>
      <c r="B107" s="288">
        <v>2</v>
      </c>
      <c r="C107" s="290" t="s">
        <v>145</v>
      </c>
      <c r="D107" s="292" t="s">
        <v>28</v>
      </c>
      <c r="E107" s="269" t="s">
        <v>35</v>
      </c>
      <c r="F107" s="276">
        <v>17</v>
      </c>
      <c r="G107" s="56" t="s">
        <v>121</v>
      </c>
      <c r="H107" s="45">
        <v>0</v>
      </c>
      <c r="I107" s="46">
        <v>0</v>
      </c>
      <c r="J107" s="46"/>
      <c r="K107" s="47"/>
      <c r="L107" s="45">
        <v>0</v>
      </c>
      <c r="M107" s="46">
        <v>0</v>
      </c>
      <c r="N107" s="46"/>
      <c r="O107" s="47"/>
      <c r="P107" s="49">
        <v>0</v>
      </c>
      <c r="Q107" s="49">
        <v>0</v>
      </c>
      <c r="R107" s="274" t="s">
        <v>48</v>
      </c>
      <c r="S107" s="45">
        <v>100</v>
      </c>
      <c r="T107" s="46">
        <v>100</v>
      </c>
      <c r="U107" s="47">
        <v>100</v>
      </c>
    </row>
    <row r="108" spans="1:29" ht="18" hidden="1" customHeight="1" outlineLevel="1">
      <c r="A108" s="287"/>
      <c r="B108" s="289"/>
      <c r="C108" s="291"/>
      <c r="D108" s="293"/>
      <c r="E108" s="273"/>
      <c r="F108" s="277"/>
      <c r="G108" s="98" t="s">
        <v>13</v>
      </c>
      <c r="H108" s="57">
        <f t="shared" ref="H108:Q108" si="39">SUM(H107)</f>
        <v>0</v>
      </c>
      <c r="I108" s="58">
        <f t="shared" si="39"/>
        <v>0</v>
      </c>
      <c r="J108" s="58">
        <f t="shared" si="39"/>
        <v>0</v>
      </c>
      <c r="K108" s="59">
        <f t="shared" si="39"/>
        <v>0</v>
      </c>
      <c r="L108" s="57">
        <f t="shared" si="39"/>
        <v>0</v>
      </c>
      <c r="M108" s="58">
        <f t="shared" si="39"/>
        <v>0</v>
      </c>
      <c r="N108" s="58">
        <f t="shared" si="39"/>
        <v>0</v>
      </c>
      <c r="O108" s="59">
        <f t="shared" si="39"/>
        <v>0</v>
      </c>
      <c r="P108" s="60">
        <f t="shared" si="39"/>
        <v>0</v>
      </c>
      <c r="Q108" s="60">
        <f t="shared" si="39"/>
        <v>0</v>
      </c>
      <c r="R108" s="275"/>
      <c r="S108" s="57">
        <f>SUM(S107)</f>
        <v>100</v>
      </c>
      <c r="T108" s="58">
        <f>SUM(T107)</f>
        <v>100</v>
      </c>
      <c r="U108" s="59">
        <f>SUM(U107)</f>
        <v>100</v>
      </c>
    </row>
    <row r="109" spans="1:29" ht="0.75" hidden="1" customHeight="1" outlineLevel="1">
      <c r="A109" s="286">
        <v>2</v>
      </c>
      <c r="B109" s="288">
        <v>2</v>
      </c>
      <c r="C109" s="290" t="s">
        <v>146</v>
      </c>
      <c r="D109" s="292" t="s">
        <v>28</v>
      </c>
      <c r="E109" s="269" t="s">
        <v>35</v>
      </c>
      <c r="F109" s="276">
        <v>18</v>
      </c>
      <c r="G109" s="56" t="s">
        <v>121</v>
      </c>
      <c r="H109" s="45">
        <v>0</v>
      </c>
      <c r="I109" s="46">
        <v>0</v>
      </c>
      <c r="J109" s="46"/>
      <c r="K109" s="47"/>
      <c r="L109" s="45">
        <v>0</v>
      </c>
      <c r="M109" s="46">
        <v>0</v>
      </c>
      <c r="N109" s="46"/>
      <c r="O109" s="47"/>
      <c r="P109" s="49">
        <v>0</v>
      </c>
      <c r="Q109" s="49">
        <v>0</v>
      </c>
      <c r="R109" s="274" t="s">
        <v>48</v>
      </c>
      <c r="S109" s="45">
        <v>100</v>
      </c>
      <c r="T109" s="46">
        <v>100</v>
      </c>
      <c r="U109" s="47">
        <v>100</v>
      </c>
    </row>
    <row r="110" spans="1:29" ht="18" hidden="1" customHeight="1" outlineLevel="1">
      <c r="A110" s="287"/>
      <c r="B110" s="289"/>
      <c r="C110" s="291"/>
      <c r="D110" s="293"/>
      <c r="E110" s="273"/>
      <c r="F110" s="277"/>
      <c r="G110" s="98" t="s">
        <v>13</v>
      </c>
      <c r="H110" s="57">
        <f t="shared" ref="H110:Q110" si="40">SUM(H109)</f>
        <v>0</v>
      </c>
      <c r="I110" s="58">
        <f t="shared" si="40"/>
        <v>0</v>
      </c>
      <c r="J110" s="58">
        <f t="shared" si="40"/>
        <v>0</v>
      </c>
      <c r="K110" s="59">
        <f t="shared" si="40"/>
        <v>0</v>
      </c>
      <c r="L110" s="57">
        <f t="shared" si="40"/>
        <v>0</v>
      </c>
      <c r="M110" s="58">
        <f t="shared" si="40"/>
        <v>0</v>
      </c>
      <c r="N110" s="58">
        <f t="shared" si="40"/>
        <v>0</v>
      </c>
      <c r="O110" s="59">
        <f t="shared" si="40"/>
        <v>0</v>
      </c>
      <c r="P110" s="60">
        <f t="shared" si="40"/>
        <v>0</v>
      </c>
      <c r="Q110" s="60">
        <f t="shared" si="40"/>
        <v>0</v>
      </c>
      <c r="R110" s="275"/>
      <c r="S110" s="57">
        <f>SUM(S109)</f>
        <v>100</v>
      </c>
      <c r="T110" s="58">
        <f>SUM(T109)</f>
        <v>100</v>
      </c>
      <c r="U110" s="59">
        <f>SUM(U109)</f>
        <v>100</v>
      </c>
    </row>
    <row r="111" spans="1:29" ht="0.75" hidden="1" customHeight="1" outlineLevel="1">
      <c r="A111" s="286">
        <v>2</v>
      </c>
      <c r="B111" s="288">
        <v>2</v>
      </c>
      <c r="C111" s="290" t="s">
        <v>147</v>
      </c>
      <c r="D111" s="294" t="s">
        <v>28</v>
      </c>
      <c r="E111" s="269" t="s">
        <v>35</v>
      </c>
      <c r="F111" s="276">
        <v>19</v>
      </c>
      <c r="G111" s="56" t="s">
        <v>121</v>
      </c>
      <c r="H111" s="48">
        <v>0</v>
      </c>
      <c r="I111" s="46">
        <v>0</v>
      </c>
      <c r="J111" s="46"/>
      <c r="K111" s="47"/>
      <c r="L111" s="45">
        <v>0</v>
      </c>
      <c r="M111" s="46">
        <v>0</v>
      </c>
      <c r="N111" s="46"/>
      <c r="O111" s="47"/>
      <c r="P111" s="49">
        <v>0</v>
      </c>
      <c r="Q111" s="49">
        <v>0</v>
      </c>
      <c r="R111" s="274" t="s">
        <v>48</v>
      </c>
      <c r="S111" s="45">
        <v>100</v>
      </c>
      <c r="T111" s="46">
        <v>100</v>
      </c>
      <c r="U111" s="47">
        <v>100</v>
      </c>
    </row>
    <row r="112" spans="1:29" ht="18" hidden="1" customHeight="1" outlineLevel="1">
      <c r="A112" s="287"/>
      <c r="B112" s="289"/>
      <c r="C112" s="291"/>
      <c r="D112" s="293"/>
      <c r="E112" s="273"/>
      <c r="F112" s="277"/>
      <c r="G112" s="98" t="s">
        <v>13</v>
      </c>
      <c r="H112" s="57">
        <f t="shared" ref="H112:Q112" si="41">SUM(H111)</f>
        <v>0</v>
      </c>
      <c r="I112" s="58">
        <f t="shared" si="41"/>
        <v>0</v>
      </c>
      <c r="J112" s="58">
        <f t="shared" si="41"/>
        <v>0</v>
      </c>
      <c r="K112" s="59">
        <f t="shared" si="41"/>
        <v>0</v>
      </c>
      <c r="L112" s="57">
        <f t="shared" si="41"/>
        <v>0</v>
      </c>
      <c r="M112" s="58">
        <f t="shared" si="41"/>
        <v>0</v>
      </c>
      <c r="N112" s="58">
        <f t="shared" si="41"/>
        <v>0</v>
      </c>
      <c r="O112" s="59">
        <f t="shared" si="41"/>
        <v>0</v>
      </c>
      <c r="P112" s="60">
        <f t="shared" si="41"/>
        <v>0</v>
      </c>
      <c r="Q112" s="60">
        <f t="shared" si="41"/>
        <v>0</v>
      </c>
      <c r="R112" s="275"/>
      <c r="S112" s="57">
        <f>SUM(S111)</f>
        <v>100</v>
      </c>
      <c r="T112" s="58">
        <f>SUM(T111)</f>
        <v>100</v>
      </c>
      <c r="U112" s="59">
        <f>SUM(U111)</f>
        <v>100</v>
      </c>
    </row>
    <row r="113" spans="1:32" ht="31.5" hidden="1" customHeight="1" outlineLevel="1">
      <c r="A113" s="286">
        <v>2</v>
      </c>
      <c r="B113" s="288">
        <v>2</v>
      </c>
      <c r="C113" s="290" t="s">
        <v>148</v>
      </c>
      <c r="D113" s="292" t="s">
        <v>28</v>
      </c>
      <c r="E113" s="269" t="s">
        <v>35</v>
      </c>
      <c r="F113" s="276">
        <v>20</v>
      </c>
      <c r="G113" s="56" t="s">
        <v>121</v>
      </c>
      <c r="H113" s="45">
        <v>0</v>
      </c>
      <c r="I113" s="46">
        <v>0</v>
      </c>
      <c r="J113" s="46"/>
      <c r="K113" s="47"/>
      <c r="L113" s="45">
        <v>0</v>
      </c>
      <c r="M113" s="46">
        <v>0</v>
      </c>
      <c r="N113" s="46"/>
      <c r="O113" s="47"/>
      <c r="P113" s="49">
        <v>0</v>
      </c>
      <c r="Q113" s="49">
        <v>0</v>
      </c>
      <c r="R113" s="274" t="s">
        <v>48</v>
      </c>
      <c r="S113" s="45">
        <v>100</v>
      </c>
      <c r="T113" s="46">
        <v>100</v>
      </c>
      <c r="U113" s="47">
        <v>100</v>
      </c>
    </row>
    <row r="114" spans="1:32" ht="18" hidden="1" customHeight="1" outlineLevel="1">
      <c r="A114" s="287"/>
      <c r="B114" s="289"/>
      <c r="C114" s="291"/>
      <c r="D114" s="293"/>
      <c r="E114" s="273"/>
      <c r="F114" s="277"/>
      <c r="G114" s="98" t="s">
        <v>13</v>
      </c>
      <c r="H114" s="57">
        <f t="shared" ref="H114:Q114" si="42">SUM(H113)</f>
        <v>0</v>
      </c>
      <c r="I114" s="58">
        <f t="shared" si="42"/>
        <v>0</v>
      </c>
      <c r="J114" s="58">
        <f t="shared" si="42"/>
        <v>0</v>
      </c>
      <c r="K114" s="59">
        <f t="shared" si="42"/>
        <v>0</v>
      </c>
      <c r="L114" s="57">
        <f t="shared" si="42"/>
        <v>0</v>
      </c>
      <c r="M114" s="58">
        <f t="shared" si="42"/>
        <v>0</v>
      </c>
      <c r="N114" s="58">
        <f t="shared" si="42"/>
        <v>0</v>
      </c>
      <c r="O114" s="59">
        <f t="shared" si="42"/>
        <v>0</v>
      </c>
      <c r="P114" s="60">
        <f t="shared" si="42"/>
        <v>0</v>
      </c>
      <c r="Q114" s="60">
        <f t="shared" si="42"/>
        <v>0</v>
      </c>
      <c r="R114" s="275"/>
      <c r="S114" s="57">
        <f>SUM(S113)</f>
        <v>100</v>
      </c>
      <c r="T114" s="58">
        <f>SUM(T113)</f>
        <v>100</v>
      </c>
      <c r="U114" s="59">
        <f>SUM(U113)</f>
        <v>100</v>
      </c>
    </row>
    <row r="115" spans="1:32" ht="0.75" customHeight="1" outlineLevel="1">
      <c r="A115" s="286">
        <v>2</v>
      </c>
      <c r="B115" s="288">
        <v>2</v>
      </c>
      <c r="C115" s="290" t="s">
        <v>149</v>
      </c>
      <c r="D115" s="292" t="s">
        <v>28</v>
      </c>
      <c r="E115" s="269" t="s">
        <v>35</v>
      </c>
      <c r="F115" s="276">
        <v>21</v>
      </c>
      <c r="G115" s="56" t="s">
        <v>121</v>
      </c>
      <c r="H115" s="45">
        <v>0</v>
      </c>
      <c r="I115" s="46">
        <v>0</v>
      </c>
      <c r="J115" s="46"/>
      <c r="K115" s="47"/>
      <c r="L115" s="45">
        <v>0</v>
      </c>
      <c r="M115" s="46">
        <v>0</v>
      </c>
      <c r="N115" s="46"/>
      <c r="O115" s="47"/>
      <c r="P115" s="49">
        <v>0</v>
      </c>
      <c r="Q115" s="49">
        <v>0</v>
      </c>
      <c r="R115" s="274" t="s">
        <v>48</v>
      </c>
      <c r="S115" s="45">
        <v>100</v>
      </c>
      <c r="T115" s="46">
        <v>100</v>
      </c>
      <c r="U115" s="47">
        <v>100</v>
      </c>
    </row>
    <row r="116" spans="1:32" ht="14.25" hidden="1" customHeight="1" outlineLevel="1">
      <c r="A116" s="287"/>
      <c r="B116" s="289"/>
      <c r="C116" s="291"/>
      <c r="D116" s="293"/>
      <c r="E116" s="273"/>
      <c r="F116" s="277"/>
      <c r="G116" s="98" t="s">
        <v>13</v>
      </c>
      <c r="H116" s="57">
        <f t="shared" ref="H116:Q116" si="43">SUM(H115)</f>
        <v>0</v>
      </c>
      <c r="I116" s="58">
        <f t="shared" si="43"/>
        <v>0</v>
      </c>
      <c r="J116" s="58">
        <f t="shared" si="43"/>
        <v>0</v>
      </c>
      <c r="K116" s="59">
        <f t="shared" si="43"/>
        <v>0</v>
      </c>
      <c r="L116" s="57">
        <f t="shared" si="43"/>
        <v>0</v>
      </c>
      <c r="M116" s="58">
        <f t="shared" si="43"/>
        <v>0</v>
      </c>
      <c r="N116" s="58">
        <f t="shared" si="43"/>
        <v>0</v>
      </c>
      <c r="O116" s="59">
        <f t="shared" si="43"/>
        <v>0</v>
      </c>
      <c r="P116" s="60">
        <f t="shared" si="43"/>
        <v>0</v>
      </c>
      <c r="Q116" s="60">
        <f t="shared" si="43"/>
        <v>0</v>
      </c>
      <c r="R116" s="275"/>
      <c r="S116" s="57">
        <f>SUM(S115)</f>
        <v>100</v>
      </c>
      <c r="T116" s="58">
        <f>SUM(T115)</f>
        <v>100</v>
      </c>
      <c r="U116" s="59">
        <f>SUM(U115)</f>
        <v>100</v>
      </c>
    </row>
    <row r="117" spans="1:32" ht="30.75" customHeight="1" collapsed="1">
      <c r="A117" s="287">
        <v>2</v>
      </c>
      <c r="B117" s="289">
        <v>2</v>
      </c>
      <c r="C117" s="299">
        <v>3</v>
      </c>
      <c r="D117" s="332" t="s">
        <v>30</v>
      </c>
      <c r="E117" s="304" t="s">
        <v>132</v>
      </c>
      <c r="F117" s="277">
        <v>1</v>
      </c>
      <c r="G117" s="99" t="s">
        <v>119</v>
      </c>
      <c r="H117" s="45">
        <v>7</v>
      </c>
      <c r="I117" s="46">
        <v>7</v>
      </c>
      <c r="J117" s="46">
        <v>6</v>
      </c>
      <c r="K117" s="47">
        <v>0</v>
      </c>
      <c r="L117" s="45">
        <v>10</v>
      </c>
      <c r="M117" s="46">
        <v>10</v>
      </c>
      <c r="N117" s="46">
        <v>8</v>
      </c>
      <c r="O117" s="47">
        <v>0</v>
      </c>
      <c r="P117" s="62">
        <v>11</v>
      </c>
      <c r="Q117" s="62">
        <v>12</v>
      </c>
      <c r="R117" s="279" t="s">
        <v>49</v>
      </c>
      <c r="S117" s="45">
        <v>70</v>
      </c>
      <c r="T117" s="46">
        <v>70</v>
      </c>
      <c r="U117" s="47">
        <v>70</v>
      </c>
    </row>
    <row r="118" spans="1:32" ht="15.75" customHeight="1">
      <c r="A118" s="319"/>
      <c r="B118" s="339"/>
      <c r="C118" s="339"/>
      <c r="D118" s="333"/>
      <c r="E118" s="338"/>
      <c r="F118" s="278"/>
      <c r="G118" s="83" t="s">
        <v>21</v>
      </c>
      <c r="H118" s="64">
        <f>SUM(H117)</f>
        <v>7</v>
      </c>
      <c r="I118" s="65">
        <f t="shared" ref="I118:Q118" si="44">SUM(I117:I117)</f>
        <v>7</v>
      </c>
      <c r="J118" s="65">
        <f t="shared" si="44"/>
        <v>6</v>
      </c>
      <c r="K118" s="66">
        <f t="shared" si="44"/>
        <v>0</v>
      </c>
      <c r="L118" s="64">
        <f t="shared" si="44"/>
        <v>10</v>
      </c>
      <c r="M118" s="65">
        <f t="shared" si="44"/>
        <v>10</v>
      </c>
      <c r="N118" s="65">
        <f t="shared" si="44"/>
        <v>8</v>
      </c>
      <c r="O118" s="66">
        <f t="shared" si="44"/>
        <v>0</v>
      </c>
      <c r="P118" s="67">
        <f t="shared" si="44"/>
        <v>11</v>
      </c>
      <c r="Q118" s="67">
        <f t="shared" si="44"/>
        <v>12</v>
      </c>
      <c r="R118" s="280"/>
      <c r="S118" s="64">
        <f>SUM(S117:S117)</f>
        <v>70</v>
      </c>
      <c r="T118" s="65">
        <f>SUM(T117:T117)</f>
        <v>70</v>
      </c>
      <c r="U118" s="66">
        <f>SUM(U117:U117)</f>
        <v>70</v>
      </c>
    </row>
    <row r="119" spans="1:32" ht="26.25" customHeight="1">
      <c r="A119" s="281">
        <v>2</v>
      </c>
      <c r="B119" s="282">
        <v>2</v>
      </c>
      <c r="C119" s="284">
        <v>5</v>
      </c>
      <c r="D119" s="264" t="s">
        <v>159</v>
      </c>
      <c r="E119" s="475" t="s">
        <v>160</v>
      </c>
      <c r="F119" s="368">
        <v>1</v>
      </c>
      <c r="G119" s="193" t="s">
        <v>161</v>
      </c>
      <c r="H119" s="191">
        <v>5</v>
      </c>
      <c r="I119" s="182">
        <v>5</v>
      </c>
      <c r="J119" s="182">
        <v>0</v>
      </c>
      <c r="K119" s="195">
        <v>0</v>
      </c>
      <c r="L119" s="191">
        <v>5</v>
      </c>
      <c r="M119" s="182">
        <v>5</v>
      </c>
      <c r="N119" s="182">
        <v>0</v>
      </c>
      <c r="O119" s="195">
        <v>0</v>
      </c>
      <c r="P119" s="197">
        <v>5</v>
      </c>
      <c r="Q119" s="197">
        <v>5</v>
      </c>
      <c r="R119" s="271" t="s">
        <v>162</v>
      </c>
      <c r="S119" s="191">
        <v>100</v>
      </c>
      <c r="T119" s="182">
        <v>100</v>
      </c>
      <c r="U119" s="195">
        <v>100</v>
      </c>
    </row>
    <row r="120" spans="1:32" ht="15.75" customHeight="1" thickBot="1">
      <c r="A120" s="281"/>
      <c r="B120" s="283"/>
      <c r="C120" s="285"/>
      <c r="D120" s="370"/>
      <c r="E120" s="476"/>
      <c r="F120" s="369"/>
      <c r="G120" s="194" t="s">
        <v>21</v>
      </c>
      <c r="H120" s="192">
        <f>H131</f>
        <v>5</v>
      </c>
      <c r="I120" s="181">
        <f>SUM(I119)</f>
        <v>5</v>
      </c>
      <c r="J120" s="181">
        <v>0</v>
      </c>
      <c r="K120" s="196">
        <v>0</v>
      </c>
      <c r="L120" s="192">
        <f>SUM(L119)</f>
        <v>5</v>
      </c>
      <c r="M120" s="181">
        <f>SUM(M119)</f>
        <v>5</v>
      </c>
      <c r="N120" s="181">
        <v>0</v>
      </c>
      <c r="O120" s="196">
        <v>0</v>
      </c>
      <c r="P120" s="198">
        <f>SUM(P119)</f>
        <v>5</v>
      </c>
      <c r="Q120" s="198">
        <f>SUM(Q119)</f>
        <v>5</v>
      </c>
      <c r="R120" s="272"/>
      <c r="S120" s="192">
        <v>100</v>
      </c>
      <c r="T120" s="181">
        <v>100</v>
      </c>
      <c r="U120" s="196">
        <v>100</v>
      </c>
    </row>
    <row r="121" spans="1:32" ht="14.25" customHeight="1" thickBot="1">
      <c r="A121" s="78">
        <v>2</v>
      </c>
      <c r="B121" s="79">
        <v>2</v>
      </c>
      <c r="C121" s="345" t="s">
        <v>14</v>
      </c>
      <c r="D121" s="346"/>
      <c r="E121" s="346"/>
      <c r="F121" s="346"/>
      <c r="G121" s="347"/>
      <c r="H121" s="175">
        <f>SUM(H96+H98+H118+H120)</f>
        <v>1018</v>
      </c>
      <c r="I121" s="176">
        <f>SUM(I96+I98+I118+I120)</f>
        <v>1018</v>
      </c>
      <c r="J121" s="176">
        <f t="shared" ref="J121:O121" si="45">SUM(J96,J98,J118)</f>
        <v>6</v>
      </c>
      <c r="K121" s="177">
        <f t="shared" si="45"/>
        <v>0</v>
      </c>
      <c r="L121" s="175">
        <f>SUM(L96+L98+L118+L120)</f>
        <v>1074</v>
      </c>
      <c r="M121" s="176">
        <f>SUM(M96,M98,M118+M120)</f>
        <v>1074</v>
      </c>
      <c r="N121" s="176">
        <f t="shared" si="45"/>
        <v>8</v>
      </c>
      <c r="O121" s="177">
        <f t="shared" si="45"/>
        <v>0</v>
      </c>
      <c r="P121" s="178">
        <f>SUM(P96+P98+P118+P120)</f>
        <v>1118</v>
      </c>
      <c r="Q121" s="178">
        <f>SUM(Q96+Q98+Q118+Q120)</f>
        <v>1119</v>
      </c>
      <c r="R121" s="174" t="s">
        <v>18</v>
      </c>
      <c r="S121" s="179" t="s">
        <v>18</v>
      </c>
      <c r="T121" s="79" t="s">
        <v>18</v>
      </c>
      <c r="U121" s="180" t="s">
        <v>18</v>
      </c>
    </row>
    <row r="122" spans="1:32" s="34" customFormat="1" thickBot="1">
      <c r="A122" s="93">
        <v>2</v>
      </c>
      <c r="B122" s="335" t="s">
        <v>15</v>
      </c>
      <c r="C122" s="336"/>
      <c r="D122" s="336"/>
      <c r="E122" s="336"/>
      <c r="F122" s="336"/>
      <c r="G122" s="336"/>
      <c r="H122" s="88">
        <f>SUM(H93+H121)</f>
        <v>1411.5</v>
      </c>
      <c r="I122" s="89">
        <f>SUM(I93+I121)</f>
        <v>1397.5</v>
      </c>
      <c r="J122" s="89">
        <f t="shared" ref="J122:Q122" si="46">SUM(J121,J93)</f>
        <v>134.39999999999998</v>
      </c>
      <c r="K122" s="90">
        <f t="shared" si="46"/>
        <v>14</v>
      </c>
      <c r="L122" s="88">
        <f t="shared" si="46"/>
        <v>1488.4</v>
      </c>
      <c r="M122" s="89">
        <f t="shared" si="46"/>
        <v>1463.4</v>
      </c>
      <c r="N122" s="89">
        <f t="shared" si="46"/>
        <v>112.29999999999998</v>
      </c>
      <c r="O122" s="90">
        <f t="shared" si="46"/>
        <v>25</v>
      </c>
      <c r="P122" s="91">
        <f t="shared" si="46"/>
        <v>1560.1</v>
      </c>
      <c r="Q122" s="91">
        <f t="shared" si="46"/>
        <v>1584.7</v>
      </c>
      <c r="R122" s="105" t="s">
        <v>18</v>
      </c>
      <c r="S122" s="93" t="s">
        <v>18</v>
      </c>
      <c r="T122" s="106" t="s">
        <v>18</v>
      </c>
      <c r="U122" s="107" t="s">
        <v>18</v>
      </c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</row>
    <row r="123" spans="1:32" s="34" customFormat="1" thickBot="1">
      <c r="A123" s="348" t="s">
        <v>22</v>
      </c>
      <c r="B123" s="349"/>
      <c r="C123" s="349"/>
      <c r="D123" s="349"/>
      <c r="E123" s="349"/>
      <c r="F123" s="349"/>
      <c r="G123" s="349"/>
      <c r="H123" s="108">
        <f>SUM(H34+H122)</f>
        <v>1829.5</v>
      </c>
      <c r="I123" s="109">
        <f t="shared" ref="I123:Q123" si="47">SUM(I122,I34)</f>
        <v>1815.5</v>
      </c>
      <c r="J123" s="109">
        <f t="shared" si="47"/>
        <v>170.39999999999998</v>
      </c>
      <c r="K123" s="110">
        <f t="shared" si="47"/>
        <v>14</v>
      </c>
      <c r="L123" s="108">
        <f t="shared" si="47"/>
        <v>1957.1000000000001</v>
      </c>
      <c r="M123" s="109">
        <f t="shared" si="47"/>
        <v>1932.1000000000001</v>
      </c>
      <c r="N123" s="109">
        <f t="shared" si="47"/>
        <v>112.29999999999998</v>
      </c>
      <c r="O123" s="110">
        <f t="shared" si="47"/>
        <v>25</v>
      </c>
      <c r="P123" s="111">
        <f t="shared" si="47"/>
        <v>2592.8999999999996</v>
      </c>
      <c r="Q123" s="111">
        <f t="shared" si="47"/>
        <v>2617.5</v>
      </c>
      <c r="R123" s="112" t="s">
        <v>18</v>
      </c>
      <c r="S123" s="108" t="s">
        <v>18</v>
      </c>
      <c r="T123" s="109" t="s">
        <v>18</v>
      </c>
      <c r="U123" s="110" t="s">
        <v>18</v>
      </c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</row>
    <row r="126" spans="1:32" ht="12" thickBot="1"/>
    <row r="127" spans="1:32" s="33" customFormat="1" ht="21.75" customHeight="1">
      <c r="A127" s="350" t="s">
        <v>23</v>
      </c>
      <c r="B127" s="351"/>
      <c r="C127" s="358" t="s">
        <v>122</v>
      </c>
      <c r="D127" s="359"/>
      <c r="E127" s="359"/>
      <c r="F127" s="360"/>
      <c r="G127" s="113" t="s">
        <v>119</v>
      </c>
      <c r="H127" s="114">
        <f>SUM(H24+H26+H30+H32+H38+H55+H92+H96+H118)</f>
        <v>1139.5</v>
      </c>
      <c r="I127" s="115">
        <f>SUM(I24+I26+I30+I32+I38+I55+I92+I96+I118)</f>
        <v>1125.5</v>
      </c>
      <c r="J127" s="115">
        <f>SUM(J24+J26+J30+J32+J38+J55+J92+J96+J118)</f>
        <v>170.39999999999998</v>
      </c>
      <c r="K127" s="116">
        <f t="shared" ref="K127:Q127" si="48">SUM(K29,K31,K37,K55,K91,K95,K117,K23)</f>
        <v>14</v>
      </c>
      <c r="L127" s="114">
        <f>SUM(L24+L26+L30+L32+L38+L55+L92+L96+L118)</f>
        <v>1234.0999999999999</v>
      </c>
      <c r="M127" s="115">
        <f>SUM(M24+M26+M30+M32+M38+M55+M92+M96+M118)</f>
        <v>1209.0999999999999</v>
      </c>
      <c r="N127" s="115">
        <f t="shared" si="48"/>
        <v>112.29999999999998</v>
      </c>
      <c r="O127" s="116">
        <f t="shared" si="48"/>
        <v>25</v>
      </c>
      <c r="P127" s="117">
        <f t="shared" si="48"/>
        <v>1264.9000000000001</v>
      </c>
      <c r="Q127" s="117">
        <f t="shared" si="48"/>
        <v>1289.5</v>
      </c>
      <c r="R127" s="209"/>
      <c r="S127" s="118"/>
      <c r="T127" s="118"/>
      <c r="U127" s="119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</row>
    <row r="128" spans="1:32" s="33" customFormat="1" ht="24" customHeight="1">
      <c r="A128" s="352"/>
      <c r="B128" s="353"/>
      <c r="C128" s="363" t="s">
        <v>123</v>
      </c>
      <c r="D128" s="363"/>
      <c r="E128" s="363"/>
      <c r="F128" s="363"/>
      <c r="G128" s="120" t="s">
        <v>120</v>
      </c>
      <c r="H128" s="121">
        <f>SUM(H22)</f>
        <v>329</v>
      </c>
      <c r="I128" s="122">
        <f t="shared" ref="I128:Q128" si="49">SUM(I15,I21)</f>
        <v>329</v>
      </c>
      <c r="J128" s="122">
        <f t="shared" si="49"/>
        <v>0</v>
      </c>
      <c r="K128" s="123">
        <f t="shared" si="49"/>
        <v>0</v>
      </c>
      <c r="L128" s="121">
        <f t="shared" si="49"/>
        <v>329</v>
      </c>
      <c r="M128" s="122">
        <f t="shared" si="49"/>
        <v>329</v>
      </c>
      <c r="N128" s="122">
        <f t="shared" si="49"/>
        <v>0</v>
      </c>
      <c r="O128" s="123">
        <f t="shared" si="49"/>
        <v>0</v>
      </c>
      <c r="P128" s="124">
        <f t="shared" si="49"/>
        <v>320</v>
      </c>
      <c r="Q128" s="125">
        <f t="shared" si="49"/>
        <v>320</v>
      </c>
      <c r="R128" s="126"/>
      <c r="S128" s="127"/>
      <c r="T128" s="127"/>
      <c r="U128" s="127"/>
      <c r="V128" s="237"/>
      <c r="W128" s="237"/>
      <c r="X128" s="237"/>
      <c r="Y128" s="237"/>
      <c r="Z128" s="237"/>
      <c r="AA128" s="237"/>
      <c r="AB128" s="237"/>
      <c r="AC128" s="237"/>
      <c r="AD128" s="236"/>
      <c r="AE128" s="236"/>
      <c r="AF128" s="236"/>
    </row>
    <row r="129" spans="1:32" s="33" customFormat="1" ht="22.5" customHeight="1">
      <c r="A129" s="352"/>
      <c r="B129" s="353"/>
      <c r="C129" s="342" t="s">
        <v>124</v>
      </c>
      <c r="D129" s="343"/>
      <c r="E129" s="343"/>
      <c r="F129" s="344"/>
      <c r="G129" s="128" t="s">
        <v>179</v>
      </c>
      <c r="H129" s="129">
        <f>SUM(H98)</f>
        <v>356</v>
      </c>
      <c r="I129" s="130">
        <f t="shared" ref="I129:Q129" si="50">I97</f>
        <v>356</v>
      </c>
      <c r="J129" s="130">
        <f t="shared" si="50"/>
        <v>0</v>
      </c>
      <c r="K129" s="131">
        <f t="shared" si="50"/>
        <v>0</v>
      </c>
      <c r="L129" s="129">
        <f>SUM(L98)</f>
        <v>389</v>
      </c>
      <c r="M129" s="130">
        <f t="shared" si="50"/>
        <v>389</v>
      </c>
      <c r="N129" s="130">
        <f t="shared" si="50"/>
        <v>0</v>
      </c>
      <c r="O129" s="131">
        <f t="shared" si="50"/>
        <v>0</v>
      </c>
      <c r="P129" s="132">
        <f t="shared" si="50"/>
        <v>422</v>
      </c>
      <c r="Q129" s="133">
        <f t="shared" si="50"/>
        <v>422</v>
      </c>
      <c r="R129" s="134"/>
      <c r="S129" s="118"/>
      <c r="T129" s="118"/>
      <c r="U129" s="119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</row>
    <row r="130" spans="1:32" s="33" customFormat="1" ht="22.5" customHeight="1">
      <c r="A130" s="354"/>
      <c r="B130" s="355"/>
      <c r="C130" s="342" t="s">
        <v>128</v>
      </c>
      <c r="D130" s="343"/>
      <c r="E130" s="343"/>
      <c r="F130" s="344"/>
      <c r="G130" s="128" t="s">
        <v>129</v>
      </c>
      <c r="H130" s="135">
        <f t="shared" ref="H130:Q130" si="51">SUM(H57)</f>
        <v>0</v>
      </c>
      <c r="I130" s="136">
        <f t="shared" si="51"/>
        <v>0</v>
      </c>
      <c r="J130" s="136">
        <f t="shared" si="51"/>
        <v>0</v>
      </c>
      <c r="K130" s="137">
        <f t="shared" si="51"/>
        <v>0</v>
      </c>
      <c r="L130" s="135">
        <f t="shared" si="51"/>
        <v>0</v>
      </c>
      <c r="M130" s="136">
        <f t="shared" si="51"/>
        <v>0</v>
      </c>
      <c r="N130" s="136">
        <f t="shared" si="51"/>
        <v>0</v>
      </c>
      <c r="O130" s="137">
        <f t="shared" si="51"/>
        <v>0</v>
      </c>
      <c r="P130" s="138">
        <f t="shared" si="51"/>
        <v>0</v>
      </c>
      <c r="Q130" s="139">
        <f t="shared" si="51"/>
        <v>0</v>
      </c>
      <c r="R130" s="134"/>
      <c r="S130" s="118"/>
      <c r="T130" s="118"/>
      <c r="U130" s="119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</row>
    <row r="131" spans="1:32" s="33" customFormat="1" ht="22.5" customHeight="1" thickBot="1">
      <c r="A131" s="354"/>
      <c r="B131" s="355"/>
      <c r="C131" s="470" t="s">
        <v>166</v>
      </c>
      <c r="D131" s="470"/>
      <c r="E131" s="470"/>
      <c r="F131" s="470"/>
      <c r="G131" s="128" t="s">
        <v>161</v>
      </c>
      <c r="H131" s="135">
        <f t="shared" ref="H131:O131" si="52">SUM(H119)</f>
        <v>5</v>
      </c>
      <c r="I131" s="136">
        <f t="shared" si="52"/>
        <v>5</v>
      </c>
      <c r="J131" s="204">
        <f t="shared" si="52"/>
        <v>0</v>
      </c>
      <c r="K131" s="205">
        <f t="shared" si="52"/>
        <v>0</v>
      </c>
      <c r="L131" s="206">
        <f t="shared" si="52"/>
        <v>5</v>
      </c>
      <c r="M131" s="204">
        <f t="shared" si="52"/>
        <v>5</v>
      </c>
      <c r="N131" s="204">
        <f t="shared" si="52"/>
        <v>0</v>
      </c>
      <c r="O131" s="207">
        <f t="shared" si="52"/>
        <v>0</v>
      </c>
      <c r="P131" s="208">
        <f>SUM(P119+P19)</f>
        <v>586</v>
      </c>
      <c r="Q131" s="208">
        <f>SUM(Q119+Q19)</f>
        <v>586</v>
      </c>
      <c r="R131" s="203"/>
      <c r="S131" s="118"/>
      <c r="T131" s="118"/>
      <c r="U131" s="119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</row>
    <row r="132" spans="1:32" s="33" customFormat="1" ht="15.75" customHeight="1" thickBot="1">
      <c r="A132" s="356"/>
      <c r="B132" s="357"/>
      <c r="C132" s="364"/>
      <c r="D132" s="365"/>
      <c r="E132" s="365"/>
      <c r="F132" s="365"/>
      <c r="G132" s="366"/>
      <c r="H132" s="108">
        <f t="shared" ref="H132:Q132" si="53">SUM(H127:H131)</f>
        <v>1829.5</v>
      </c>
      <c r="I132" s="109">
        <f t="shared" si="53"/>
        <v>1815.5</v>
      </c>
      <c r="J132" s="201">
        <f t="shared" si="53"/>
        <v>170.39999999999998</v>
      </c>
      <c r="K132" s="202">
        <f t="shared" si="53"/>
        <v>14</v>
      </c>
      <c r="L132" s="200">
        <f t="shared" si="53"/>
        <v>1957.1</v>
      </c>
      <c r="M132" s="201">
        <f t="shared" si="53"/>
        <v>1932.1</v>
      </c>
      <c r="N132" s="201">
        <f t="shared" si="53"/>
        <v>112.29999999999998</v>
      </c>
      <c r="O132" s="110">
        <f t="shared" si="53"/>
        <v>25</v>
      </c>
      <c r="P132" s="111">
        <f t="shared" si="53"/>
        <v>2592.9</v>
      </c>
      <c r="Q132" s="111">
        <f t="shared" si="53"/>
        <v>2617.5</v>
      </c>
      <c r="R132" s="134"/>
      <c r="S132" s="118"/>
      <c r="T132" s="118"/>
      <c r="U132" s="119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</row>
    <row r="134" spans="1:32">
      <c r="D134" s="96"/>
      <c r="H134" s="96"/>
      <c r="L134" s="96"/>
      <c r="M134" s="96"/>
      <c r="N134" s="96"/>
      <c r="O134" s="96"/>
    </row>
    <row r="135" spans="1:32">
      <c r="D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1:32">
      <c r="D136" s="96"/>
      <c r="H136" s="96"/>
      <c r="I136" s="96"/>
      <c r="J136" s="96"/>
      <c r="K136" s="97"/>
      <c r="L136" s="97"/>
      <c r="M136" s="97"/>
      <c r="N136" s="97"/>
      <c r="O136" s="97"/>
      <c r="P136" s="96"/>
      <c r="Q136" s="96"/>
    </row>
    <row r="137" spans="1:32">
      <c r="H137" s="96"/>
      <c r="I137" s="96"/>
      <c r="J137" s="96"/>
      <c r="K137" s="97"/>
      <c r="L137" s="97"/>
      <c r="M137" s="97"/>
      <c r="N137" s="97"/>
      <c r="O137" s="97"/>
      <c r="P137" s="96"/>
      <c r="Q137" s="96"/>
    </row>
    <row r="138" spans="1:32">
      <c r="K138" s="39"/>
      <c r="L138" s="97"/>
      <c r="M138" s="97"/>
      <c r="N138" s="97"/>
      <c r="O138" s="97"/>
    </row>
    <row r="139" spans="1:32">
      <c r="K139" s="39"/>
      <c r="L139" s="97"/>
      <c r="M139" s="97"/>
      <c r="N139" s="97"/>
      <c r="O139" s="97"/>
    </row>
    <row r="140" spans="1:32">
      <c r="K140" s="39"/>
      <c r="L140" s="97"/>
      <c r="M140" s="97"/>
      <c r="N140" s="97"/>
      <c r="O140" s="97"/>
    </row>
  </sheetData>
  <mergeCells count="449">
    <mergeCell ref="H15:H18"/>
    <mergeCell ref="L19:L20"/>
    <mergeCell ref="M19:M20"/>
    <mergeCell ref="N19:N20"/>
    <mergeCell ref="O19:O20"/>
    <mergeCell ref="O15:O18"/>
    <mergeCell ref="L15:L18"/>
    <mergeCell ref="I19:I20"/>
    <mergeCell ref="J19:J20"/>
    <mergeCell ref="K19:K20"/>
    <mergeCell ref="K15:K18"/>
    <mergeCell ref="J15:J18"/>
    <mergeCell ref="I15:I18"/>
    <mergeCell ref="P15:P18"/>
    <mergeCell ref="Q15:Q18"/>
    <mergeCell ref="P19:P20"/>
    <mergeCell ref="Q19:Q20"/>
    <mergeCell ref="A3:U3"/>
    <mergeCell ref="A5:U5"/>
    <mergeCell ref="H9:H10"/>
    <mergeCell ref="I9:J9"/>
    <mergeCell ref="A4:U4"/>
    <mergeCell ref="L9:L10"/>
    <mergeCell ref="L8:O8"/>
    <mergeCell ref="R9:R10"/>
    <mergeCell ref="Q8:Q10"/>
    <mergeCell ref="E8:E10"/>
    <mergeCell ref="R1:U1"/>
    <mergeCell ref="E29:E30"/>
    <mergeCell ref="R29:R30"/>
    <mergeCell ref="P8:P10"/>
    <mergeCell ref="M9:N9"/>
    <mergeCell ref="S9:U9"/>
    <mergeCell ref="H8:K8"/>
    <mergeCell ref="A2:U2"/>
    <mergeCell ref="C21:C22"/>
    <mergeCell ref="B29:B30"/>
    <mergeCell ref="C29:C30"/>
    <mergeCell ref="F21:F22"/>
    <mergeCell ref="E21:E22"/>
    <mergeCell ref="C28:U28"/>
    <mergeCell ref="D29:D30"/>
    <mergeCell ref="R23:R26"/>
    <mergeCell ref="R21:R22"/>
    <mergeCell ref="B23:B24"/>
    <mergeCell ref="C23:C24"/>
    <mergeCell ref="A7:U7"/>
    <mergeCell ref="A6:U6"/>
    <mergeCell ref="G8:G10"/>
    <mergeCell ref="A8:A10"/>
    <mergeCell ref="C8:C10"/>
    <mergeCell ref="B8:B10"/>
    <mergeCell ref="E31:E32"/>
    <mergeCell ref="F31:F32"/>
    <mergeCell ref="D31:D32"/>
    <mergeCell ref="D23:D24"/>
    <mergeCell ref="E23:E24"/>
    <mergeCell ref="F23:F24"/>
    <mergeCell ref="A15:A20"/>
    <mergeCell ref="B15:B20"/>
    <mergeCell ref="A12:U12"/>
    <mergeCell ref="C15:C20"/>
    <mergeCell ref="B13:U13"/>
    <mergeCell ref="R15:R16"/>
    <mergeCell ref="R19:R20"/>
    <mergeCell ref="G19:G20"/>
    <mergeCell ref="G15:G18"/>
    <mergeCell ref="M15:M18"/>
    <mergeCell ref="F29:F30"/>
    <mergeCell ref="F8:F10"/>
    <mergeCell ref="O9:O10"/>
    <mergeCell ref="D8:D10"/>
    <mergeCell ref="R8:U8"/>
    <mergeCell ref="K9:K10"/>
    <mergeCell ref="A29:A30"/>
    <mergeCell ref="A31:A32"/>
    <mergeCell ref="B31:B32"/>
    <mergeCell ref="C31:C32"/>
    <mergeCell ref="B34:G34"/>
    <mergeCell ref="A11:U11"/>
    <mergeCell ref="B21:B22"/>
    <mergeCell ref="F41:F42"/>
    <mergeCell ref="D39:D40"/>
    <mergeCell ref="E39:E40"/>
    <mergeCell ref="B35:U35"/>
    <mergeCell ref="R31:R32"/>
    <mergeCell ref="C36:U36"/>
    <mergeCell ref="C33:G33"/>
    <mergeCell ref="A37:A38"/>
    <mergeCell ref="H19:H20"/>
    <mergeCell ref="A21:A22"/>
    <mergeCell ref="R17:R18"/>
    <mergeCell ref="C27:G27"/>
    <mergeCell ref="C14:U14"/>
    <mergeCell ref="D15:D20"/>
    <mergeCell ref="E15:E20"/>
    <mergeCell ref="F15:F20"/>
    <mergeCell ref="D21:D22"/>
    <mergeCell ref="N15:N18"/>
    <mergeCell ref="A39:A40"/>
    <mergeCell ref="F55:F58"/>
    <mergeCell ref="C43:C44"/>
    <mergeCell ref="D43:D44"/>
    <mergeCell ref="D55:D58"/>
    <mergeCell ref="E45:E46"/>
    <mergeCell ref="A41:A42"/>
    <mergeCell ref="B41:B42"/>
    <mergeCell ref="C41:C42"/>
    <mergeCell ref="D41:D42"/>
    <mergeCell ref="C128:F128"/>
    <mergeCell ref="C129:F129"/>
    <mergeCell ref="C132:G132"/>
    <mergeCell ref="A117:A118"/>
    <mergeCell ref="G59:G60"/>
    <mergeCell ref="G63:G64"/>
    <mergeCell ref="G83:G84"/>
    <mergeCell ref="C95:C96"/>
    <mergeCell ref="F119:F120"/>
    <mergeCell ref="D119:D120"/>
    <mergeCell ref="B91:B92"/>
    <mergeCell ref="C91:C92"/>
    <mergeCell ref="D91:D92"/>
    <mergeCell ref="E67:E70"/>
    <mergeCell ref="E71:E74"/>
    <mergeCell ref="C71:C74"/>
    <mergeCell ref="D71:D74"/>
    <mergeCell ref="B75:B78"/>
    <mergeCell ref="C83:C86"/>
    <mergeCell ref="C131:F131"/>
    <mergeCell ref="E119:E120"/>
    <mergeCell ref="R41:R42"/>
    <mergeCell ref="B39:B40"/>
    <mergeCell ref="D37:D38"/>
    <mergeCell ref="F37:F38"/>
    <mergeCell ref="R37:R38"/>
    <mergeCell ref="F39:F40"/>
    <mergeCell ref="R39:R40"/>
    <mergeCell ref="E41:E42"/>
    <mergeCell ref="C39:C40"/>
    <mergeCell ref="E37:E38"/>
    <mergeCell ref="B37:B38"/>
    <mergeCell ref="C37:C38"/>
    <mergeCell ref="R65:R66"/>
    <mergeCell ref="R67:R68"/>
    <mergeCell ref="R69:R70"/>
    <mergeCell ref="Q67:Q68"/>
    <mergeCell ref="P67:P68"/>
    <mergeCell ref="Q75:Q76"/>
    <mergeCell ref="C130:F130"/>
    <mergeCell ref="C121:G121"/>
    <mergeCell ref="A123:G123"/>
    <mergeCell ref="A97:A98"/>
    <mergeCell ref="B97:B98"/>
    <mergeCell ref="F97:F98"/>
    <mergeCell ref="D97:D98"/>
    <mergeCell ref="B117:B118"/>
    <mergeCell ref="A127:B132"/>
    <mergeCell ref="C127:F127"/>
    <mergeCell ref="A91:A92"/>
    <mergeCell ref="A63:A66"/>
    <mergeCell ref="B63:B66"/>
    <mergeCell ref="A67:A70"/>
    <mergeCell ref="A71:A74"/>
    <mergeCell ref="B71:B74"/>
    <mergeCell ref="A75:A78"/>
    <mergeCell ref="C93:G93"/>
    <mergeCell ref="B122:G122"/>
    <mergeCell ref="F105:F106"/>
    <mergeCell ref="F101:F102"/>
    <mergeCell ref="B95:B96"/>
    <mergeCell ref="H55:H56"/>
    <mergeCell ref="A101:A102"/>
    <mergeCell ref="B101:B102"/>
    <mergeCell ref="D101:D102"/>
    <mergeCell ref="E101:E102"/>
    <mergeCell ref="E117:E118"/>
    <mergeCell ref="C117:C118"/>
    <mergeCell ref="E105:E106"/>
    <mergeCell ref="C103:C104"/>
    <mergeCell ref="D103:D104"/>
    <mergeCell ref="E103:E104"/>
    <mergeCell ref="A55:A58"/>
    <mergeCell ref="A59:A62"/>
    <mergeCell ref="B59:B62"/>
    <mergeCell ref="H59:H60"/>
    <mergeCell ref="E55:E58"/>
    <mergeCell ref="C55:C58"/>
    <mergeCell ref="E59:E62"/>
    <mergeCell ref="F59:F62"/>
    <mergeCell ref="C59:C62"/>
    <mergeCell ref="F51:F52"/>
    <mergeCell ref="R51:R52"/>
    <mergeCell ref="R53:R54"/>
    <mergeCell ref="J63:J64"/>
    <mergeCell ref="J55:J56"/>
    <mergeCell ref="K63:K64"/>
    <mergeCell ref="L59:L60"/>
    <mergeCell ref="Q59:Q60"/>
    <mergeCell ref="F103:F104"/>
    <mergeCell ref="F83:F86"/>
    <mergeCell ref="F87:F90"/>
    <mergeCell ref="I55:I56"/>
    <mergeCell ref="I59:I60"/>
    <mergeCell ref="J59:J60"/>
    <mergeCell ref="G67:G68"/>
    <mergeCell ref="F67:F70"/>
    <mergeCell ref="K55:K56"/>
    <mergeCell ref="K59:K60"/>
    <mergeCell ref="R57:R58"/>
    <mergeCell ref="M55:M56"/>
    <mergeCell ref="L55:L56"/>
    <mergeCell ref="P55:P56"/>
    <mergeCell ref="R55:R56"/>
    <mergeCell ref="O55:O56"/>
    <mergeCell ref="F43:F44"/>
    <mergeCell ref="E43:E44"/>
    <mergeCell ref="F49:F50"/>
    <mergeCell ref="R49:R50"/>
    <mergeCell ref="A47:A48"/>
    <mergeCell ref="B47:B48"/>
    <mergeCell ref="C47:C48"/>
    <mergeCell ref="D47:D48"/>
    <mergeCell ref="E47:E48"/>
    <mergeCell ref="F47:F48"/>
    <mergeCell ref="A43:A44"/>
    <mergeCell ref="B43:B44"/>
    <mergeCell ref="A45:A46"/>
    <mergeCell ref="B45:B46"/>
    <mergeCell ref="C45:C46"/>
    <mergeCell ref="D45:D46"/>
    <mergeCell ref="R45:R46"/>
    <mergeCell ref="R47:R48"/>
    <mergeCell ref="F45:F46"/>
    <mergeCell ref="R43:R44"/>
    <mergeCell ref="A49:A50"/>
    <mergeCell ref="C51:C52"/>
    <mergeCell ref="D51:D52"/>
    <mergeCell ref="E51:E52"/>
    <mergeCell ref="B51:B52"/>
    <mergeCell ref="B49:B50"/>
    <mergeCell ref="C49:C50"/>
    <mergeCell ref="D49:D50"/>
    <mergeCell ref="E49:E50"/>
    <mergeCell ref="A51:A52"/>
    <mergeCell ref="R61:R62"/>
    <mergeCell ref="M59:M60"/>
    <mergeCell ref="N59:N60"/>
    <mergeCell ref="N63:N64"/>
    <mergeCell ref="O63:O64"/>
    <mergeCell ref="O59:O60"/>
    <mergeCell ref="P59:P60"/>
    <mergeCell ref="R59:R60"/>
    <mergeCell ref="A53:A54"/>
    <mergeCell ref="B53:B54"/>
    <mergeCell ref="C53:C54"/>
    <mergeCell ref="D53:D54"/>
    <mergeCell ref="E53:E54"/>
    <mergeCell ref="F53:F54"/>
    <mergeCell ref="N55:N56"/>
    <mergeCell ref="Q55:Q56"/>
    <mergeCell ref="P63:P64"/>
    <mergeCell ref="Q63:Q64"/>
    <mergeCell ref="R63:R64"/>
    <mergeCell ref="D59:D62"/>
    <mergeCell ref="G55:G56"/>
    <mergeCell ref="B55:B58"/>
    <mergeCell ref="B67:B70"/>
    <mergeCell ref="C67:C70"/>
    <mergeCell ref="D67:D70"/>
    <mergeCell ref="H67:H68"/>
    <mergeCell ref="I67:I68"/>
    <mergeCell ref="J67:J68"/>
    <mergeCell ref="N67:N68"/>
    <mergeCell ref="O67:O68"/>
    <mergeCell ref="L63:L64"/>
    <mergeCell ref="M63:M64"/>
    <mergeCell ref="C63:C66"/>
    <mergeCell ref="D63:D66"/>
    <mergeCell ref="E63:E66"/>
    <mergeCell ref="F63:F66"/>
    <mergeCell ref="H63:H64"/>
    <mergeCell ref="I63:I64"/>
    <mergeCell ref="M67:M68"/>
    <mergeCell ref="I71:I72"/>
    <mergeCell ref="E75:E78"/>
    <mergeCell ref="F75:F78"/>
    <mergeCell ref="F71:F74"/>
    <mergeCell ref="G71:G72"/>
    <mergeCell ref="K71:K72"/>
    <mergeCell ref="K67:K68"/>
    <mergeCell ref="L67:L68"/>
    <mergeCell ref="H71:H72"/>
    <mergeCell ref="R71:R72"/>
    <mergeCell ref="R73:R74"/>
    <mergeCell ref="G75:G76"/>
    <mergeCell ref="H75:H76"/>
    <mergeCell ref="I75:I76"/>
    <mergeCell ref="J75:J76"/>
    <mergeCell ref="O75:O76"/>
    <mergeCell ref="P75:P76"/>
    <mergeCell ref="J71:J72"/>
    <mergeCell ref="P71:P72"/>
    <mergeCell ref="Q71:Q72"/>
    <mergeCell ref="L71:L72"/>
    <mergeCell ref="M71:M72"/>
    <mergeCell ref="N71:N72"/>
    <mergeCell ref="O71:O72"/>
    <mergeCell ref="A79:A82"/>
    <mergeCell ref="B79:B82"/>
    <mergeCell ref="C79:C82"/>
    <mergeCell ref="D79:D82"/>
    <mergeCell ref="E79:E82"/>
    <mergeCell ref="F79:F82"/>
    <mergeCell ref="N75:N76"/>
    <mergeCell ref="K75:K76"/>
    <mergeCell ref="L75:L76"/>
    <mergeCell ref="N79:N80"/>
    <mergeCell ref="K79:K80"/>
    <mergeCell ref="L79:L80"/>
    <mergeCell ref="D75:D78"/>
    <mergeCell ref="P79:P80"/>
    <mergeCell ref="Q79:Q80"/>
    <mergeCell ref="O79:O80"/>
    <mergeCell ref="N83:N84"/>
    <mergeCell ref="G79:G80"/>
    <mergeCell ref="J79:J80"/>
    <mergeCell ref="C75:C78"/>
    <mergeCell ref="H79:H80"/>
    <mergeCell ref="R79:R80"/>
    <mergeCell ref="R81:R82"/>
    <mergeCell ref="M79:M80"/>
    <mergeCell ref="R75:R76"/>
    <mergeCell ref="I79:I80"/>
    <mergeCell ref="M75:M76"/>
    <mergeCell ref="R77:R78"/>
    <mergeCell ref="A83:A86"/>
    <mergeCell ref="B83:B86"/>
    <mergeCell ref="O83:O84"/>
    <mergeCell ref="P83:P84"/>
    <mergeCell ref="H83:H84"/>
    <mergeCell ref="I83:I84"/>
    <mergeCell ref="J83:J84"/>
    <mergeCell ref="M83:M84"/>
    <mergeCell ref="K83:K84"/>
    <mergeCell ref="L83:L84"/>
    <mergeCell ref="P87:P88"/>
    <mergeCell ref="F95:F96"/>
    <mergeCell ref="E91:E92"/>
    <mergeCell ref="C94:U94"/>
    <mergeCell ref="F91:F92"/>
    <mergeCell ref="M87:M88"/>
    <mergeCell ref="N87:N88"/>
    <mergeCell ref="O87:O88"/>
    <mergeCell ref="D83:D86"/>
    <mergeCell ref="G87:G88"/>
    <mergeCell ref="H87:H88"/>
    <mergeCell ref="I87:I88"/>
    <mergeCell ref="J87:J88"/>
    <mergeCell ref="E83:E86"/>
    <mergeCell ref="K87:K88"/>
    <mergeCell ref="L87:L88"/>
    <mergeCell ref="R85:R86"/>
    <mergeCell ref="C87:C90"/>
    <mergeCell ref="D87:D90"/>
    <mergeCell ref="E87:E90"/>
    <mergeCell ref="Q87:Q88"/>
    <mergeCell ref="R87:R88"/>
    <mergeCell ref="Q83:Q84"/>
    <mergeCell ref="R83:R84"/>
    <mergeCell ref="R89:R90"/>
    <mergeCell ref="R99:R100"/>
    <mergeCell ref="A99:A100"/>
    <mergeCell ref="B99:B100"/>
    <mergeCell ref="C99:C100"/>
    <mergeCell ref="D99:D100"/>
    <mergeCell ref="D95:D96"/>
    <mergeCell ref="C97:C98"/>
    <mergeCell ref="E99:E100"/>
    <mergeCell ref="A95:A96"/>
    <mergeCell ref="E97:E98"/>
    <mergeCell ref="F99:F100"/>
    <mergeCell ref="A87:A90"/>
    <mergeCell ref="B87:B90"/>
    <mergeCell ref="E95:E96"/>
    <mergeCell ref="R95:R96"/>
    <mergeCell ref="A105:A106"/>
    <mergeCell ref="B105:B106"/>
    <mergeCell ref="C105:C106"/>
    <mergeCell ref="D105:D106"/>
    <mergeCell ref="R97:R98"/>
    <mergeCell ref="R91:R92"/>
    <mergeCell ref="A103:A104"/>
    <mergeCell ref="B103:B104"/>
    <mergeCell ref="R103:R104"/>
    <mergeCell ref="R101:R102"/>
    <mergeCell ref="C101:C102"/>
    <mergeCell ref="A109:A110"/>
    <mergeCell ref="R109:R110"/>
    <mergeCell ref="A107:A108"/>
    <mergeCell ref="B107:B108"/>
    <mergeCell ref="C107:C108"/>
    <mergeCell ref="D107:D108"/>
    <mergeCell ref="D109:D110"/>
    <mergeCell ref="B109:B110"/>
    <mergeCell ref="C109:C110"/>
    <mergeCell ref="F109:F110"/>
    <mergeCell ref="A113:A114"/>
    <mergeCell ref="B113:B114"/>
    <mergeCell ref="C113:C114"/>
    <mergeCell ref="D113:D114"/>
    <mergeCell ref="R113:R114"/>
    <mergeCell ref="A111:A112"/>
    <mergeCell ref="B111:B112"/>
    <mergeCell ref="D111:D112"/>
    <mergeCell ref="E111:E112"/>
    <mergeCell ref="F111:F112"/>
    <mergeCell ref="C111:C112"/>
    <mergeCell ref="F113:F114"/>
    <mergeCell ref="A119:A120"/>
    <mergeCell ref="B119:B120"/>
    <mergeCell ref="C119:C120"/>
    <mergeCell ref="R115:R116"/>
    <mergeCell ref="A115:A116"/>
    <mergeCell ref="B115:B116"/>
    <mergeCell ref="C115:C116"/>
    <mergeCell ref="D115:D116"/>
    <mergeCell ref="E115:E116"/>
    <mergeCell ref="F115:F116"/>
    <mergeCell ref="D117:D118"/>
    <mergeCell ref="R119:R120"/>
    <mergeCell ref="E109:E110"/>
    <mergeCell ref="R105:R106"/>
    <mergeCell ref="E107:E108"/>
    <mergeCell ref="F107:F108"/>
    <mergeCell ref="R107:R108"/>
    <mergeCell ref="R111:R112"/>
    <mergeCell ref="F117:F118"/>
    <mergeCell ref="R117:R118"/>
    <mergeCell ref="E113:E114"/>
    <mergeCell ref="S23:S25"/>
    <mergeCell ref="T23:T25"/>
    <mergeCell ref="U23:U25"/>
    <mergeCell ref="A25:A26"/>
    <mergeCell ref="B25:B26"/>
    <mergeCell ref="C25:C26"/>
    <mergeCell ref="D25:D26"/>
    <mergeCell ref="F25:F26"/>
    <mergeCell ref="E25:E26"/>
    <mergeCell ref="A23:A24"/>
  </mergeCells>
  <phoneticPr fontId="0" type="noConversion"/>
  <conditionalFormatting sqref="V4:IV4 A4 R8:R10 A6:U6">
    <cfRule type="cellIs" dxfId="2" priority="3" stopIfTrue="1" operator="equal">
      <formula>0</formula>
    </cfRule>
  </conditionalFormatting>
  <conditionalFormatting sqref="G127:G131 C127:C132 H127:Q132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80" firstPageNumber="72" orientation="landscape" useFirstPageNumber="1" r:id="rId1"/>
  <headerFooter alignWithMargins="0">
    <oddHeader>&amp;C&amp;P</oddHeader>
  </headerFooter>
  <rowBreaks count="2" manualBreakCount="2">
    <brk id="30" max="20" man="1"/>
    <brk id="118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Normal="100" workbookViewId="0">
      <selection activeCell="P11" sqref="P11"/>
    </sheetView>
  </sheetViews>
  <sheetFormatPr defaultRowHeight="12.75"/>
  <cols>
    <col min="1" max="1" width="12.140625" style="142" customWidth="1"/>
    <col min="2" max="3" width="9.85546875" style="142" customWidth="1"/>
    <col min="4" max="4" width="8.7109375" style="142" customWidth="1"/>
    <col min="5" max="5" width="51.140625" style="142" customWidth="1"/>
    <col min="6" max="6" width="11.5703125" style="142" customWidth="1"/>
    <col min="7" max="7" width="10" style="142" customWidth="1"/>
    <col min="8" max="8" width="11.140625" style="142" customWidth="1"/>
    <col min="9" max="9" width="11.28515625" style="142" customWidth="1"/>
    <col min="10" max="16384" width="9.140625" style="142"/>
  </cols>
  <sheetData>
    <row r="1" spans="1:11" ht="43.5" customHeight="1">
      <c r="A1" s="140"/>
      <c r="B1" s="140"/>
      <c r="C1" s="140"/>
      <c r="D1" s="140"/>
      <c r="E1" s="140"/>
      <c r="F1" s="494"/>
      <c r="G1" s="494"/>
      <c r="H1" s="494"/>
      <c r="I1" s="494"/>
      <c r="J1" s="141"/>
      <c r="K1" s="141"/>
    </row>
    <row r="2" spans="1:11" ht="12.75" customHeight="1">
      <c r="A2" s="495"/>
      <c r="B2" s="495"/>
      <c r="C2" s="495"/>
      <c r="D2" s="495"/>
      <c r="E2" s="495"/>
      <c r="F2" s="495"/>
      <c r="G2" s="495"/>
      <c r="H2" s="495"/>
      <c r="I2" s="495"/>
    </row>
    <row r="3" spans="1:11" ht="18" customHeight="1">
      <c r="A3" s="244" t="s">
        <v>178</v>
      </c>
      <c r="B3" s="496"/>
      <c r="C3" s="496"/>
      <c r="D3" s="496"/>
      <c r="E3" s="496"/>
      <c r="F3" s="496"/>
      <c r="G3" s="496"/>
      <c r="H3" s="496"/>
      <c r="I3" s="496"/>
    </row>
    <row r="4" spans="1:11" ht="18" customHeight="1">
      <c r="A4" s="497"/>
      <c r="B4" s="498"/>
      <c r="C4" s="498"/>
      <c r="D4" s="498"/>
      <c r="E4" s="498"/>
      <c r="F4" s="498"/>
      <c r="G4" s="498"/>
      <c r="H4" s="498"/>
      <c r="I4" s="498"/>
    </row>
    <row r="5" spans="1:11" s="143" customFormat="1" ht="9.75" customHeight="1" thickBot="1">
      <c r="A5" s="493"/>
      <c r="B5" s="493"/>
      <c r="C5" s="493"/>
      <c r="D5" s="493"/>
      <c r="E5" s="493"/>
      <c r="F5" s="493"/>
      <c r="G5" s="493"/>
      <c r="H5" s="493"/>
      <c r="I5" s="493"/>
    </row>
    <row r="6" spans="1:11" s="146" customFormat="1" ht="43.5" customHeight="1" thickBot="1">
      <c r="A6" s="144" t="s">
        <v>31</v>
      </c>
      <c r="B6" s="145" t="s">
        <v>32</v>
      </c>
      <c r="C6" s="145" t="s">
        <v>0</v>
      </c>
      <c r="D6" s="145" t="s">
        <v>1</v>
      </c>
      <c r="E6" s="145" t="s">
        <v>33</v>
      </c>
      <c r="F6" s="145" t="s">
        <v>34</v>
      </c>
      <c r="G6" s="183" t="s">
        <v>173</v>
      </c>
      <c r="H6" s="184" t="s">
        <v>174</v>
      </c>
      <c r="I6" s="185" t="s">
        <v>175</v>
      </c>
    </row>
    <row r="7" spans="1:11" s="153" customFormat="1" ht="14.25" customHeight="1">
      <c r="A7" s="147">
        <v>3</v>
      </c>
      <c r="B7" s="148">
        <v>6</v>
      </c>
      <c r="C7" s="148"/>
      <c r="D7" s="148"/>
      <c r="E7" s="149" t="s">
        <v>66</v>
      </c>
      <c r="F7" s="150" t="s">
        <v>70</v>
      </c>
      <c r="G7" s="151">
        <v>61.5</v>
      </c>
      <c r="H7" s="151">
        <v>61.5</v>
      </c>
      <c r="I7" s="152">
        <v>61.5</v>
      </c>
    </row>
    <row r="8" spans="1:11" s="153" customFormat="1">
      <c r="A8" s="154">
        <v>3</v>
      </c>
      <c r="B8" s="155">
        <v>6</v>
      </c>
      <c r="C8" s="155"/>
      <c r="D8" s="155"/>
      <c r="E8" s="156" t="s">
        <v>154</v>
      </c>
      <c r="F8" s="157" t="s">
        <v>71</v>
      </c>
      <c r="G8" s="158">
        <v>78000</v>
      </c>
      <c r="H8" s="158">
        <v>70000</v>
      </c>
      <c r="I8" s="159">
        <v>81000</v>
      </c>
    </row>
    <row r="9" spans="1:11" s="153" customFormat="1">
      <c r="A9" s="154">
        <v>3</v>
      </c>
      <c r="B9" s="155">
        <v>6</v>
      </c>
      <c r="C9" s="155"/>
      <c r="D9" s="155"/>
      <c r="E9" s="156" t="s">
        <v>67</v>
      </c>
      <c r="F9" s="157" t="s">
        <v>72</v>
      </c>
      <c r="G9" s="158">
        <v>18</v>
      </c>
      <c r="H9" s="158">
        <v>18</v>
      </c>
      <c r="I9" s="159">
        <v>18</v>
      </c>
    </row>
    <row r="10" spans="1:11" s="153" customFormat="1" ht="25.5">
      <c r="A10" s="154">
        <v>3</v>
      </c>
      <c r="B10" s="155">
        <v>6</v>
      </c>
      <c r="C10" s="155">
        <v>1</v>
      </c>
      <c r="D10" s="155"/>
      <c r="E10" s="156" t="s">
        <v>68</v>
      </c>
      <c r="F10" s="157" t="s">
        <v>73</v>
      </c>
      <c r="G10" s="158">
        <v>17</v>
      </c>
      <c r="H10" s="158">
        <v>15</v>
      </c>
      <c r="I10" s="159">
        <v>18</v>
      </c>
    </row>
    <row r="11" spans="1:11" s="153" customFormat="1" ht="25.5">
      <c r="A11" s="154">
        <v>3</v>
      </c>
      <c r="B11" s="155">
        <v>6</v>
      </c>
      <c r="C11" s="155">
        <v>1</v>
      </c>
      <c r="D11" s="155"/>
      <c r="E11" s="156" t="s">
        <v>69</v>
      </c>
      <c r="F11" s="157" t="s">
        <v>74</v>
      </c>
      <c r="G11" s="158">
        <v>80</v>
      </c>
      <c r="H11" s="158">
        <v>85</v>
      </c>
      <c r="I11" s="159">
        <v>85</v>
      </c>
    </row>
    <row r="12" spans="1:11" s="153" customFormat="1">
      <c r="A12" s="154">
        <v>3</v>
      </c>
      <c r="B12" s="155">
        <v>6</v>
      </c>
      <c r="C12" s="155">
        <v>1</v>
      </c>
      <c r="D12" s="155">
        <v>1</v>
      </c>
      <c r="E12" s="156" t="s">
        <v>52</v>
      </c>
      <c r="F12" s="157" t="s">
        <v>78</v>
      </c>
      <c r="G12" s="158">
        <v>46</v>
      </c>
      <c r="H12" s="158">
        <v>30</v>
      </c>
      <c r="I12" s="159">
        <v>53</v>
      </c>
    </row>
    <row r="13" spans="1:11" s="153" customFormat="1" ht="25.5">
      <c r="A13" s="154">
        <v>3</v>
      </c>
      <c r="B13" s="155">
        <v>6</v>
      </c>
      <c r="C13" s="155">
        <v>1</v>
      </c>
      <c r="D13" s="155">
        <v>1</v>
      </c>
      <c r="E13" s="156" t="s">
        <v>50</v>
      </c>
      <c r="F13" s="157" t="s">
        <v>79</v>
      </c>
      <c r="G13" s="158">
        <v>14</v>
      </c>
      <c r="H13" s="158">
        <v>14</v>
      </c>
      <c r="I13" s="159">
        <v>14</v>
      </c>
    </row>
    <row r="14" spans="1:11" s="153" customFormat="1">
      <c r="A14" s="154">
        <v>3</v>
      </c>
      <c r="B14" s="155">
        <v>6</v>
      </c>
      <c r="C14" s="155">
        <v>1</v>
      </c>
      <c r="D14" s="155">
        <v>1</v>
      </c>
      <c r="E14" s="156" t="s">
        <v>51</v>
      </c>
      <c r="F14" s="157" t="s">
        <v>80</v>
      </c>
      <c r="G14" s="158">
        <v>95</v>
      </c>
      <c r="H14" s="158">
        <v>95</v>
      </c>
      <c r="I14" s="159">
        <v>95</v>
      </c>
    </row>
    <row r="15" spans="1:11" s="153" customFormat="1">
      <c r="A15" s="154">
        <v>3</v>
      </c>
      <c r="B15" s="155">
        <v>6</v>
      </c>
      <c r="C15" s="155">
        <v>1</v>
      </c>
      <c r="D15" s="155">
        <v>1</v>
      </c>
      <c r="E15" s="156" t="s">
        <v>101</v>
      </c>
      <c r="F15" s="157" t="s">
        <v>102</v>
      </c>
      <c r="G15" s="158">
        <v>2</v>
      </c>
      <c r="H15" s="158">
        <v>2</v>
      </c>
      <c r="I15" s="159">
        <v>2</v>
      </c>
    </row>
    <row r="16" spans="1:11" s="153" customFormat="1">
      <c r="A16" s="154">
        <v>3</v>
      </c>
      <c r="B16" s="155">
        <v>6</v>
      </c>
      <c r="C16" s="155">
        <v>1</v>
      </c>
      <c r="D16" s="155">
        <v>1</v>
      </c>
      <c r="E16" s="156" t="s">
        <v>152</v>
      </c>
      <c r="F16" s="157" t="s">
        <v>153</v>
      </c>
      <c r="G16" s="158">
        <v>100</v>
      </c>
      <c r="H16" s="158">
        <v>100</v>
      </c>
      <c r="I16" s="159">
        <v>100</v>
      </c>
    </row>
    <row r="17" spans="1:9" s="153" customFormat="1">
      <c r="A17" s="154">
        <v>3</v>
      </c>
      <c r="B17" s="155">
        <v>6</v>
      </c>
      <c r="C17" s="155">
        <v>1</v>
      </c>
      <c r="D17" s="155">
        <v>2</v>
      </c>
      <c r="E17" s="156" t="s">
        <v>59</v>
      </c>
      <c r="F17" s="157" t="s">
        <v>81</v>
      </c>
      <c r="G17" s="158">
        <v>25</v>
      </c>
      <c r="H17" s="158">
        <v>20</v>
      </c>
      <c r="I17" s="159">
        <v>20</v>
      </c>
    </row>
    <row r="18" spans="1:9" s="153" customFormat="1" ht="25.5">
      <c r="A18" s="154">
        <v>3</v>
      </c>
      <c r="B18" s="155">
        <v>6</v>
      </c>
      <c r="C18" s="155">
        <v>1</v>
      </c>
      <c r="D18" s="155">
        <v>2</v>
      </c>
      <c r="E18" s="156" t="s">
        <v>60</v>
      </c>
      <c r="F18" s="157" t="s">
        <v>82</v>
      </c>
      <c r="G18" s="158">
        <v>620</v>
      </c>
      <c r="H18" s="158">
        <v>700</v>
      </c>
      <c r="I18" s="199">
        <v>700</v>
      </c>
    </row>
    <row r="19" spans="1:9" s="153" customFormat="1" ht="25.5">
      <c r="A19" s="154">
        <v>3</v>
      </c>
      <c r="B19" s="155">
        <v>6</v>
      </c>
      <c r="C19" s="155">
        <v>2</v>
      </c>
      <c r="D19" s="155"/>
      <c r="E19" s="156" t="s">
        <v>75</v>
      </c>
      <c r="F19" s="157" t="s">
        <v>83</v>
      </c>
      <c r="G19" s="158">
        <v>98</v>
      </c>
      <c r="H19" s="158">
        <v>98</v>
      </c>
      <c r="I19" s="159">
        <v>98</v>
      </c>
    </row>
    <row r="20" spans="1:9" s="153" customFormat="1">
      <c r="A20" s="154">
        <v>3</v>
      </c>
      <c r="B20" s="155">
        <v>6</v>
      </c>
      <c r="C20" s="155">
        <v>2</v>
      </c>
      <c r="D20" s="155"/>
      <c r="E20" s="156" t="s">
        <v>76</v>
      </c>
      <c r="F20" s="157" t="s">
        <v>84</v>
      </c>
      <c r="G20" s="158">
        <v>130</v>
      </c>
      <c r="H20" s="158">
        <v>130</v>
      </c>
      <c r="I20" s="159">
        <v>130</v>
      </c>
    </row>
    <row r="21" spans="1:9" s="153" customFormat="1" ht="25.5">
      <c r="A21" s="154">
        <v>3</v>
      </c>
      <c r="B21" s="155">
        <v>6</v>
      </c>
      <c r="C21" s="155">
        <v>2</v>
      </c>
      <c r="D21" s="155"/>
      <c r="E21" s="156" t="s">
        <v>77</v>
      </c>
      <c r="F21" s="157" t="s">
        <v>85</v>
      </c>
      <c r="G21" s="158">
        <v>0</v>
      </c>
      <c r="H21" s="158">
        <v>0</v>
      </c>
      <c r="I21" s="159">
        <v>0</v>
      </c>
    </row>
    <row r="22" spans="1:9" s="153" customFormat="1">
      <c r="A22" s="154">
        <v>3</v>
      </c>
      <c r="B22" s="155">
        <v>6</v>
      </c>
      <c r="C22" s="155">
        <v>2</v>
      </c>
      <c r="D22" s="155">
        <v>1</v>
      </c>
      <c r="E22" s="156" t="s">
        <v>92</v>
      </c>
      <c r="F22" s="157" t="s">
        <v>86</v>
      </c>
      <c r="G22" s="158">
        <v>161</v>
      </c>
      <c r="H22" s="158">
        <v>161</v>
      </c>
      <c r="I22" s="159">
        <v>161</v>
      </c>
    </row>
    <row r="23" spans="1:9" s="153" customFormat="1">
      <c r="A23" s="154">
        <v>3</v>
      </c>
      <c r="B23" s="155">
        <v>6</v>
      </c>
      <c r="C23" s="155">
        <v>2</v>
      </c>
      <c r="D23" s="155">
        <v>1</v>
      </c>
      <c r="E23" s="156" t="s">
        <v>93</v>
      </c>
      <c r="F23" s="157" t="s">
        <v>87</v>
      </c>
      <c r="G23" s="158">
        <v>5</v>
      </c>
      <c r="H23" s="158">
        <v>5</v>
      </c>
      <c r="I23" s="159">
        <v>5</v>
      </c>
    </row>
    <row r="24" spans="1:9" s="153" customFormat="1" ht="25.5">
      <c r="A24" s="154">
        <v>3</v>
      </c>
      <c r="B24" s="155">
        <v>6</v>
      </c>
      <c r="C24" s="155">
        <v>2</v>
      </c>
      <c r="D24" s="155">
        <v>1</v>
      </c>
      <c r="E24" s="156" t="s">
        <v>126</v>
      </c>
      <c r="F24" s="157" t="s">
        <v>88</v>
      </c>
      <c r="G24" s="158">
        <v>446.2</v>
      </c>
      <c r="H24" s="158">
        <v>446.2</v>
      </c>
      <c r="I24" s="159">
        <v>446.2</v>
      </c>
    </row>
    <row r="25" spans="1:9" s="153" customFormat="1">
      <c r="A25" s="154">
        <v>3</v>
      </c>
      <c r="B25" s="155">
        <v>6</v>
      </c>
      <c r="C25" s="155">
        <v>2</v>
      </c>
      <c r="D25" s="155">
        <v>1</v>
      </c>
      <c r="E25" s="156" t="s">
        <v>99</v>
      </c>
      <c r="F25" s="157" t="s">
        <v>125</v>
      </c>
      <c r="G25" s="158">
        <v>100</v>
      </c>
      <c r="H25" s="158">
        <v>100</v>
      </c>
      <c r="I25" s="159">
        <v>100</v>
      </c>
    </row>
    <row r="26" spans="1:9" s="153" customFormat="1">
      <c r="A26" s="154">
        <v>3</v>
      </c>
      <c r="B26" s="155">
        <v>6</v>
      </c>
      <c r="C26" s="155">
        <v>2</v>
      </c>
      <c r="D26" s="155">
        <v>2</v>
      </c>
      <c r="E26" s="156" t="s">
        <v>47</v>
      </c>
      <c r="F26" s="157" t="s">
        <v>86</v>
      </c>
      <c r="G26" s="158">
        <v>6600</v>
      </c>
      <c r="H26" s="158">
        <v>6550</v>
      </c>
      <c r="I26" s="159">
        <v>6500</v>
      </c>
    </row>
    <row r="27" spans="1:9" s="153" customFormat="1" ht="23.25" customHeight="1">
      <c r="A27" s="154">
        <v>3</v>
      </c>
      <c r="B27" s="155">
        <v>6</v>
      </c>
      <c r="C27" s="155">
        <v>2</v>
      </c>
      <c r="D27" s="155">
        <v>2</v>
      </c>
      <c r="E27" s="156" t="s">
        <v>48</v>
      </c>
      <c r="F27" s="157" t="s">
        <v>87</v>
      </c>
      <c r="G27" s="158">
        <v>100</v>
      </c>
      <c r="H27" s="158">
        <v>100</v>
      </c>
      <c r="I27" s="159">
        <v>100</v>
      </c>
    </row>
    <row r="28" spans="1:9" s="153" customFormat="1">
      <c r="A28" s="155">
        <v>3</v>
      </c>
      <c r="B28" s="155">
        <v>6</v>
      </c>
      <c r="C28" s="155">
        <v>2</v>
      </c>
      <c r="D28" s="155">
        <v>2</v>
      </c>
      <c r="E28" s="156" t="s">
        <v>49</v>
      </c>
      <c r="F28" s="157" t="s">
        <v>88</v>
      </c>
      <c r="G28" s="158">
        <v>70</v>
      </c>
      <c r="H28" s="158">
        <v>70</v>
      </c>
      <c r="I28" s="159">
        <v>70</v>
      </c>
    </row>
    <row r="29" spans="1:9" s="153" customFormat="1" ht="13.5" thickBot="1">
      <c r="A29" s="186">
        <v>3</v>
      </c>
      <c r="B29" s="187">
        <v>6</v>
      </c>
      <c r="C29" s="187">
        <v>2</v>
      </c>
      <c r="D29" s="187">
        <v>2</v>
      </c>
      <c r="E29" s="188" t="s">
        <v>162</v>
      </c>
      <c r="F29" s="188" t="s">
        <v>125</v>
      </c>
      <c r="G29" s="189">
        <v>100</v>
      </c>
      <c r="H29" s="189">
        <v>100</v>
      </c>
      <c r="I29" s="190">
        <v>100</v>
      </c>
    </row>
    <row r="30" spans="1:9" s="153" customFormat="1">
      <c r="A30" s="160"/>
      <c r="B30" s="161"/>
      <c r="C30" s="162"/>
      <c r="D30" s="162"/>
      <c r="E30" s="165"/>
      <c r="F30" s="163"/>
      <c r="G30" s="164"/>
      <c r="H30" s="164"/>
      <c r="I30" s="164"/>
    </row>
    <row r="31" spans="1:9" s="153" customFormat="1">
      <c r="A31" s="160"/>
      <c r="B31" s="161"/>
      <c r="C31" s="162"/>
      <c r="D31" s="162"/>
      <c r="E31" s="163"/>
      <c r="F31" s="163"/>
      <c r="G31" s="166"/>
      <c r="H31" s="166"/>
      <c r="I31" s="166"/>
    </row>
    <row r="32" spans="1:9" s="153" customFormat="1">
      <c r="A32" s="160"/>
      <c r="B32" s="161"/>
      <c r="C32" s="162"/>
      <c r="D32" s="162"/>
      <c r="E32" s="163"/>
      <c r="F32" s="163"/>
      <c r="G32" s="166"/>
      <c r="H32" s="166"/>
      <c r="I32" s="166"/>
    </row>
    <row r="33" spans="1:9" s="153" customFormat="1">
      <c r="A33" s="160"/>
      <c r="B33" s="161"/>
      <c r="C33" s="162"/>
      <c r="D33" s="162"/>
      <c r="E33" s="163"/>
      <c r="F33" s="163"/>
      <c r="G33" s="166"/>
      <c r="H33" s="166"/>
      <c r="I33" s="166"/>
    </row>
    <row r="34" spans="1:9">
      <c r="A34" s="167"/>
      <c r="B34" s="167"/>
      <c r="C34" s="167"/>
      <c r="D34" s="168"/>
      <c r="E34" s="168"/>
      <c r="F34" s="168"/>
      <c r="G34" s="169"/>
      <c r="H34" s="170"/>
      <c r="I34" s="170"/>
    </row>
    <row r="35" spans="1:9">
      <c r="A35" s="171"/>
      <c r="B35" s="171"/>
      <c r="C35" s="171"/>
      <c r="D35" s="171"/>
      <c r="E35" s="171"/>
      <c r="F35" s="171"/>
    </row>
    <row r="36" spans="1:9">
      <c r="A36" s="171"/>
      <c r="B36" s="171"/>
      <c r="C36" s="171"/>
      <c r="D36" s="171"/>
      <c r="E36" s="171"/>
      <c r="F36" s="171"/>
    </row>
  </sheetData>
  <mergeCells count="5">
    <mergeCell ref="A5:I5"/>
    <mergeCell ref="F1:I1"/>
    <mergeCell ref="A2:I2"/>
    <mergeCell ref="A3:I3"/>
    <mergeCell ref="A4:I4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64" orientation="portrait" r:id="rId1"/>
  <headerFooter alignWithMargins="0">
    <oddHeader>&amp;C75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1_lentelė</vt:lpstr>
      <vt:lpstr>2 lentele</vt:lpstr>
      <vt:lpstr>3 lentele</vt:lpstr>
      <vt:lpstr>'2 lentele'!Spausdinimo_sritis</vt:lpstr>
      <vt:lpstr>'2 lentele'!Spausdinti_pavadinimus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Danute</cp:lastModifiedBy>
  <cp:lastPrinted>2019-12-03T14:18:29Z</cp:lastPrinted>
  <dcterms:created xsi:type="dcterms:W3CDTF">1996-10-14T23:33:28Z</dcterms:created>
  <dcterms:modified xsi:type="dcterms:W3CDTF">2019-12-20T07:35:14Z</dcterms:modified>
</cp:coreProperties>
</file>