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/>
  </bookViews>
  <sheets>
    <sheet name="Lapas1" sheetId="1" r:id="rId1"/>
    <sheet name="Lapas2" sheetId="2" r:id="rId2"/>
    <sheet name="Lapas3" sheetId="3" r:id="rId3"/>
  </sheets>
  <definedNames>
    <definedName name="_xlnm.Print_Titles" localSheetId="0">Lapas1!$8:$10</definedName>
  </definedNames>
  <calcPr calcId="145621"/>
</workbook>
</file>

<file path=xl/calcChain.xml><?xml version="1.0" encoding="utf-8"?>
<calcChain xmlns="http://schemas.openxmlformats.org/spreadsheetml/2006/main">
  <c r="E649" i="1" l="1"/>
  <c r="F649" i="1"/>
  <c r="G649" i="1"/>
  <c r="D649" i="1" s="1"/>
  <c r="F673" i="1"/>
  <c r="G673" i="1"/>
  <c r="E673" i="1"/>
  <c r="D673" i="1" s="1"/>
  <c r="D653" i="1"/>
  <c r="E340" i="1"/>
  <c r="E333" i="1"/>
  <c r="F201" i="1"/>
  <c r="G201" i="1"/>
  <c r="E201" i="1"/>
  <c r="D201" i="1" s="1"/>
  <c r="F23" i="1"/>
  <c r="G23" i="1"/>
  <c r="D23" i="1" s="1"/>
  <c r="E23" i="1"/>
  <c r="D25" i="1"/>
  <c r="F519" i="1"/>
  <c r="G519" i="1"/>
  <c r="E519" i="1"/>
  <c r="F396" i="1"/>
  <c r="G396" i="1"/>
  <c r="E396" i="1"/>
  <c r="D396" i="1" s="1"/>
  <c r="F386" i="1"/>
  <c r="G386" i="1"/>
  <c r="E386" i="1"/>
  <c r="D386" i="1" s="1"/>
  <c r="F330" i="1"/>
  <c r="G330" i="1"/>
  <c r="E330" i="1"/>
  <c r="F216" i="1"/>
  <c r="G216" i="1"/>
  <c r="E216" i="1"/>
  <c r="D216" i="1" s="1"/>
  <c r="D219" i="1"/>
  <c r="F672" i="1"/>
  <c r="G672" i="1"/>
  <c r="D672" i="1" s="1"/>
  <c r="E672" i="1"/>
  <c r="F663" i="1"/>
  <c r="G663" i="1"/>
  <c r="D663" i="1" s="1"/>
  <c r="E663" i="1"/>
  <c r="D665" i="1"/>
  <c r="F658" i="1"/>
  <c r="G658" i="1"/>
  <c r="E658" i="1"/>
  <c r="D661" i="1"/>
  <c r="D652" i="1"/>
  <c r="F644" i="1"/>
  <c r="G644" i="1"/>
  <c r="E644" i="1"/>
  <c r="D644" i="1"/>
  <c r="D647" i="1"/>
  <c r="F627" i="1"/>
  <c r="G627" i="1"/>
  <c r="E627" i="1"/>
  <c r="D627" i="1" s="1"/>
  <c r="D630" i="1"/>
  <c r="F622" i="1"/>
  <c r="G622" i="1"/>
  <c r="E622" i="1"/>
  <c r="D622" i="1" s="1"/>
  <c r="D625" i="1"/>
  <c r="F613" i="1"/>
  <c r="G613" i="1"/>
  <c r="E613" i="1"/>
  <c r="D613" i="1" s="1"/>
  <c r="D616" i="1"/>
  <c r="F608" i="1"/>
  <c r="G608" i="1"/>
  <c r="D608" i="1" s="1"/>
  <c r="E608" i="1"/>
  <c r="D611" i="1"/>
  <c r="F552" i="1"/>
  <c r="G552" i="1"/>
  <c r="D552" i="1" s="1"/>
  <c r="E552" i="1"/>
  <c r="D522" i="1"/>
  <c r="F513" i="1"/>
  <c r="G513" i="1"/>
  <c r="E513" i="1"/>
  <c r="D513" i="1" s="1"/>
  <c r="D517" i="1"/>
  <c r="F507" i="1"/>
  <c r="G507" i="1"/>
  <c r="E507" i="1"/>
  <c r="D507" i="1" s="1"/>
  <c r="D511" i="1"/>
  <c r="F502" i="1"/>
  <c r="G502" i="1"/>
  <c r="E502" i="1"/>
  <c r="D502" i="1" s="1"/>
  <c r="D505" i="1"/>
  <c r="F477" i="1"/>
  <c r="G477" i="1"/>
  <c r="E477" i="1"/>
  <c r="D480" i="1"/>
  <c r="F451" i="1"/>
  <c r="G451" i="1"/>
  <c r="E451" i="1"/>
  <c r="D451" i="1" s="1"/>
  <c r="D454" i="1"/>
  <c r="F446" i="1"/>
  <c r="G446" i="1"/>
  <c r="E446" i="1"/>
  <c r="D446" i="1" s="1"/>
  <c r="D449" i="1"/>
  <c r="F468" i="1"/>
  <c r="G468" i="1"/>
  <c r="E468" i="1"/>
  <c r="D468" i="1"/>
  <c r="D471" i="1"/>
  <c r="F433" i="1"/>
  <c r="G433" i="1"/>
  <c r="E433" i="1"/>
  <c r="D433" i="1" s="1"/>
  <c r="D436" i="1"/>
  <c r="F420" i="1"/>
  <c r="G420" i="1"/>
  <c r="E420" i="1"/>
  <c r="D423" i="1"/>
  <c r="D399" i="1"/>
  <c r="D389" i="1"/>
  <c r="F415" i="1"/>
  <c r="G415" i="1"/>
  <c r="E415" i="1"/>
  <c r="D415" i="1" s="1"/>
  <c r="D418" i="1"/>
  <c r="F359" i="1"/>
  <c r="G359" i="1"/>
  <c r="E359" i="1"/>
  <c r="D367" i="1"/>
  <c r="F377" i="1"/>
  <c r="G377" i="1"/>
  <c r="D377" i="1" s="1"/>
  <c r="E377" i="1"/>
  <c r="D380" i="1"/>
  <c r="F406" i="1"/>
  <c r="G406" i="1"/>
  <c r="E406" i="1"/>
  <c r="D406" i="1" s="1"/>
  <c r="D409" i="1"/>
  <c r="F401" i="1"/>
  <c r="G401" i="1"/>
  <c r="D401" i="1" s="1"/>
  <c r="E401" i="1"/>
  <c r="D404" i="1"/>
  <c r="F17" i="1"/>
  <c r="G17" i="1"/>
  <c r="E17" i="1"/>
  <c r="D22" i="1"/>
  <c r="F639" i="1"/>
  <c r="G639" i="1"/>
  <c r="E639" i="1"/>
  <c r="D639" i="1" s="1"/>
  <c r="D642" i="1"/>
  <c r="F44" i="1"/>
  <c r="G44" i="1"/>
  <c r="E44" i="1"/>
  <c r="D47" i="1"/>
  <c r="F305" i="1"/>
  <c r="G305" i="1"/>
  <c r="E305" i="1"/>
  <c r="D305" i="1" s="1"/>
  <c r="F300" i="1"/>
  <c r="F299" i="1" s="1"/>
  <c r="G300" i="1"/>
  <c r="E300" i="1"/>
  <c r="D300" i="1" s="1"/>
  <c r="D302" i="1"/>
  <c r="F246" i="1"/>
  <c r="F245" i="1" s="1"/>
  <c r="G246" i="1"/>
  <c r="E246" i="1"/>
  <c r="D246" i="1" s="1"/>
  <c r="F251" i="1"/>
  <c r="G251" i="1"/>
  <c r="D251" i="1" s="1"/>
  <c r="E251" i="1"/>
  <c r="D248" i="1"/>
  <c r="F232" i="1"/>
  <c r="F226" i="1" s="1"/>
  <c r="G232" i="1"/>
  <c r="E232" i="1"/>
  <c r="E226" i="1" s="1"/>
  <c r="F241" i="1"/>
  <c r="G241" i="1"/>
  <c r="D241" i="1" s="1"/>
  <c r="E241" i="1"/>
  <c r="D244" i="1"/>
  <c r="F691" i="1"/>
  <c r="G691" i="1"/>
  <c r="E691" i="1"/>
  <c r="F168" i="1"/>
  <c r="G168" i="1"/>
  <c r="G167" i="1" s="1"/>
  <c r="F191" i="1"/>
  <c r="G191" i="1"/>
  <c r="F705" i="1"/>
  <c r="G705" i="1"/>
  <c r="D705" i="1" s="1"/>
  <c r="E705" i="1"/>
  <c r="E327" i="1"/>
  <c r="F327" i="1"/>
  <c r="G327" i="1"/>
  <c r="E200" i="1"/>
  <c r="E708" i="1"/>
  <c r="D708" i="1"/>
  <c r="F708" i="1"/>
  <c r="G708" i="1"/>
  <c r="F686" i="1"/>
  <c r="G686" i="1"/>
  <c r="D686" i="1" s="1"/>
  <c r="E686" i="1"/>
  <c r="D689" i="1"/>
  <c r="F682" i="1"/>
  <c r="G682" i="1"/>
  <c r="D682" i="1" s="1"/>
  <c r="E682" i="1"/>
  <c r="D684" i="1"/>
  <c r="D693" i="1"/>
  <c r="F528" i="1"/>
  <c r="G528" i="1"/>
  <c r="E528" i="1"/>
  <c r="D528" i="1" s="1"/>
  <c r="D532" i="1"/>
  <c r="F28" i="1"/>
  <c r="G28" i="1"/>
  <c r="E28" i="1"/>
  <c r="D28" i="1"/>
  <c r="D31" i="1"/>
  <c r="F182" i="1"/>
  <c r="G182" i="1"/>
  <c r="E182" i="1"/>
  <c r="D182" i="1" s="1"/>
  <c r="D183" i="1"/>
  <c r="D184" i="1"/>
  <c r="F320" i="1"/>
  <c r="F317" i="1" s="1"/>
  <c r="G320" i="1"/>
  <c r="E320" i="1"/>
  <c r="D320" i="1" s="1"/>
  <c r="D323" i="1"/>
  <c r="D322" i="1"/>
  <c r="F313" i="1"/>
  <c r="G313" i="1"/>
  <c r="D313" i="1" s="1"/>
  <c r="E313" i="1"/>
  <c r="D316" i="1"/>
  <c r="D315" i="1"/>
  <c r="E168" i="1"/>
  <c r="D168" i="1" s="1"/>
  <c r="D171" i="1"/>
  <c r="D307" i="1"/>
  <c r="F295" i="1"/>
  <c r="G295" i="1"/>
  <c r="G290" i="1"/>
  <c r="E295" i="1"/>
  <c r="D295" i="1"/>
  <c r="D298" i="1"/>
  <c r="F286" i="1"/>
  <c r="G286" i="1"/>
  <c r="D286" i="1"/>
  <c r="E286" i="1"/>
  <c r="D288" i="1"/>
  <c r="F128" i="1"/>
  <c r="G128" i="1"/>
  <c r="D128" i="1" s="1"/>
  <c r="E128" i="1"/>
  <c r="D131" i="1"/>
  <c r="F277" i="1"/>
  <c r="G277" i="1"/>
  <c r="D277" i="1"/>
  <c r="E277" i="1"/>
  <c r="D279" i="1"/>
  <c r="F114" i="1"/>
  <c r="G114" i="1"/>
  <c r="E114" i="1"/>
  <c r="D117" i="1"/>
  <c r="F268" i="1"/>
  <c r="G268" i="1"/>
  <c r="G263" i="1"/>
  <c r="E268" i="1"/>
  <c r="D270" i="1"/>
  <c r="F100" i="1"/>
  <c r="G100" i="1"/>
  <c r="D100" i="1" s="1"/>
  <c r="E100" i="1"/>
  <c r="D103" i="1"/>
  <c r="F259" i="1"/>
  <c r="G259" i="1"/>
  <c r="E259" i="1"/>
  <c r="D262" i="1"/>
  <c r="D261" i="1"/>
  <c r="F86" i="1"/>
  <c r="G86" i="1"/>
  <c r="G85" i="1" s="1"/>
  <c r="E86" i="1"/>
  <c r="D86" i="1"/>
  <c r="D89" i="1"/>
  <c r="F72" i="1"/>
  <c r="G72" i="1"/>
  <c r="E72" i="1"/>
  <c r="D75" i="1"/>
  <c r="F58" i="1"/>
  <c r="G58" i="1"/>
  <c r="E58" i="1"/>
  <c r="D58" i="1" s="1"/>
  <c r="D61" i="1"/>
  <c r="D231" i="1"/>
  <c r="E229" i="1"/>
  <c r="D234" i="1"/>
  <c r="E50" i="1"/>
  <c r="F50" i="1"/>
  <c r="G50" i="1"/>
  <c r="E52" i="1"/>
  <c r="F52" i="1"/>
  <c r="G52" i="1"/>
  <c r="D52" i="1" s="1"/>
  <c r="D660" i="1"/>
  <c r="F12" i="1"/>
  <c r="F545" i="1"/>
  <c r="F713" i="1"/>
  <c r="G545" i="1"/>
  <c r="G713" i="1"/>
  <c r="E545" i="1"/>
  <c r="E713" i="1"/>
  <c r="D713" i="1" s="1"/>
  <c r="F355" i="1"/>
  <c r="F354" i="1" s="1"/>
  <c r="G355" i="1"/>
  <c r="E355" i="1"/>
  <c r="E354" i="1" s="1"/>
  <c r="D358" i="1"/>
  <c r="F707" i="1"/>
  <c r="G707" i="1"/>
  <c r="E707" i="1"/>
  <c r="F695" i="1"/>
  <c r="G695" i="1"/>
  <c r="E695" i="1"/>
  <c r="D695" i="1" s="1"/>
  <c r="D698" i="1"/>
  <c r="F551" i="1"/>
  <c r="G551" i="1"/>
  <c r="G722" i="1" s="1"/>
  <c r="E551" i="1"/>
  <c r="D516" i="1"/>
  <c r="D510" i="1"/>
  <c r="F671" i="1"/>
  <c r="F722" i="1" s="1"/>
  <c r="G671" i="1"/>
  <c r="E671" i="1"/>
  <c r="D671" i="1" s="1"/>
  <c r="F635" i="1"/>
  <c r="G635" i="1"/>
  <c r="E635" i="1"/>
  <c r="D635" i="1" s="1"/>
  <c r="F618" i="1"/>
  <c r="G618" i="1"/>
  <c r="E618" i="1"/>
  <c r="D618" i="1" s="1"/>
  <c r="F604" i="1"/>
  <c r="G604" i="1"/>
  <c r="E604" i="1"/>
  <c r="D604" i="1" s="1"/>
  <c r="F600" i="1"/>
  <c r="G600" i="1"/>
  <c r="D600" i="1"/>
  <c r="E600" i="1"/>
  <c r="F596" i="1"/>
  <c r="G596" i="1"/>
  <c r="E596" i="1"/>
  <c r="D596" i="1" s="1"/>
  <c r="D651" i="1"/>
  <c r="D646" i="1"/>
  <c r="D641" i="1"/>
  <c r="D637" i="1"/>
  <c r="D629" i="1"/>
  <c r="D624" i="1"/>
  <c r="D620" i="1"/>
  <c r="D615" i="1"/>
  <c r="D610" i="1"/>
  <c r="D606" i="1"/>
  <c r="D602" i="1"/>
  <c r="D598" i="1"/>
  <c r="F675" i="1"/>
  <c r="G675" i="1"/>
  <c r="E675" i="1"/>
  <c r="D675" i="1" s="1"/>
  <c r="F704" i="1"/>
  <c r="F719" i="1" s="1"/>
  <c r="G704" i="1"/>
  <c r="G719" i="1" s="1"/>
  <c r="E704" i="1"/>
  <c r="D678" i="1"/>
  <c r="F706" i="1"/>
  <c r="F721" i="1" s="1"/>
  <c r="G706" i="1"/>
  <c r="G721" i="1" s="1"/>
  <c r="E706" i="1"/>
  <c r="E721" i="1" s="1"/>
  <c r="D721" i="1" s="1"/>
  <c r="D679" i="1"/>
  <c r="G718" i="1"/>
  <c r="D718" i="1" s="1"/>
  <c r="G550" i="1"/>
  <c r="D550" i="1" s="1"/>
  <c r="G549" i="1"/>
  <c r="D364" i="1"/>
  <c r="D365" i="1"/>
  <c r="D366" i="1"/>
  <c r="F342" i="1"/>
  <c r="G342" i="1"/>
  <c r="E342" i="1"/>
  <c r="D342" i="1"/>
  <c r="F669" i="1"/>
  <c r="G669" i="1"/>
  <c r="E669" i="1"/>
  <c r="D669" i="1" s="1"/>
  <c r="D27" i="1"/>
  <c r="D73" i="1"/>
  <c r="D680" i="1"/>
  <c r="F348" i="1"/>
  <c r="G348" i="1"/>
  <c r="D348" i="1" s="1"/>
  <c r="E348" i="1"/>
  <c r="D344" i="1"/>
  <c r="F553" i="1"/>
  <c r="G553" i="1"/>
  <c r="E553" i="1"/>
  <c r="F547" i="1"/>
  <c r="G547" i="1"/>
  <c r="D547" i="1" s="1"/>
  <c r="E547" i="1"/>
  <c r="F544" i="1"/>
  <c r="G544" i="1"/>
  <c r="E544" i="1"/>
  <c r="E464" i="1"/>
  <c r="D464" i="1" s="1"/>
  <c r="F464" i="1"/>
  <c r="G464" i="1"/>
  <c r="D465" i="1"/>
  <c r="D466" i="1"/>
  <c r="D467" i="1"/>
  <c r="G438" i="1"/>
  <c r="D438" i="1"/>
  <c r="F438" i="1"/>
  <c r="E438" i="1"/>
  <c r="D441" i="1"/>
  <c r="D440" i="1"/>
  <c r="D439" i="1"/>
  <c r="F668" i="1"/>
  <c r="G668" i="1"/>
  <c r="E668" i="1"/>
  <c r="E667" i="1" s="1"/>
  <c r="D667" i="1" s="1"/>
  <c r="D607" i="1"/>
  <c r="D605" i="1"/>
  <c r="D603" i="1"/>
  <c r="D601" i="1"/>
  <c r="D599" i="1"/>
  <c r="D597" i="1"/>
  <c r="F702" i="1"/>
  <c r="F712" i="1" s="1"/>
  <c r="G702" i="1"/>
  <c r="E702" i="1"/>
  <c r="F701" i="1"/>
  <c r="G701" i="1"/>
  <c r="E701" i="1"/>
  <c r="E700" i="1" s="1"/>
  <c r="F369" i="1"/>
  <c r="G369" i="1"/>
  <c r="E369" i="1"/>
  <c r="D369" i="1"/>
  <c r="D677" i="1"/>
  <c r="F202" i="1"/>
  <c r="F590" i="1"/>
  <c r="F198" i="1"/>
  <c r="F325" i="1"/>
  <c r="F324" i="1" s="1"/>
  <c r="F347" i="1"/>
  <c r="F587" i="1"/>
  <c r="F200" i="1"/>
  <c r="F720" i="1" s="1"/>
  <c r="F328" i="1"/>
  <c r="F326" i="1"/>
  <c r="F589" i="1"/>
  <c r="G202" i="1"/>
  <c r="G590" i="1"/>
  <c r="G198" i="1"/>
  <c r="G325" i="1"/>
  <c r="G324" i="1" s="1"/>
  <c r="G347" i="1"/>
  <c r="G587" i="1"/>
  <c r="G200" i="1"/>
  <c r="G720" i="1" s="1"/>
  <c r="D720" i="1" s="1"/>
  <c r="G328" i="1"/>
  <c r="G326" i="1"/>
  <c r="G589" i="1"/>
  <c r="D589" i="1" s="1"/>
  <c r="E202" i="1"/>
  <c r="D202" i="1"/>
  <c r="E590" i="1"/>
  <c r="E198" i="1"/>
  <c r="E325" i="1"/>
  <c r="E347" i="1"/>
  <c r="E587" i="1"/>
  <c r="E328" i="1"/>
  <c r="D328" i="1" s="1"/>
  <c r="E326" i="1"/>
  <c r="E589" i="1"/>
  <c r="D421" i="1"/>
  <c r="F172" i="1"/>
  <c r="G172" i="1"/>
  <c r="D172" i="1" s="1"/>
  <c r="E172" i="1"/>
  <c r="F158" i="1"/>
  <c r="G158" i="1"/>
  <c r="E158" i="1"/>
  <c r="F145" i="1"/>
  <c r="F141" i="1" s="1"/>
  <c r="G145" i="1"/>
  <c r="E145" i="1"/>
  <c r="D145" i="1" s="1"/>
  <c r="F132" i="1"/>
  <c r="G132" i="1"/>
  <c r="E132" i="1"/>
  <c r="D132" i="1" s="1"/>
  <c r="F118" i="1"/>
  <c r="G118" i="1"/>
  <c r="E118" i="1"/>
  <c r="F104" i="1"/>
  <c r="G104" i="1"/>
  <c r="E104" i="1"/>
  <c r="F90" i="1"/>
  <c r="G90" i="1"/>
  <c r="D90" i="1" s="1"/>
  <c r="E90" i="1"/>
  <c r="F76" i="1"/>
  <c r="G76" i="1"/>
  <c r="E76" i="1"/>
  <c r="D76" i="1" s="1"/>
  <c r="F62" i="1"/>
  <c r="G62" i="1"/>
  <c r="E62" i="1"/>
  <c r="F48" i="1"/>
  <c r="G48" i="1"/>
  <c r="E48" i="1"/>
  <c r="D48" i="1" s="1"/>
  <c r="E703" i="1"/>
  <c r="D703" i="1" s="1"/>
  <c r="G703" i="1"/>
  <c r="G715" i="1" s="1"/>
  <c r="F703" i="1"/>
  <c r="F715" i="1"/>
  <c r="F546" i="1"/>
  <c r="F714" i="1"/>
  <c r="G546" i="1"/>
  <c r="G714" i="1"/>
  <c r="E546" i="1"/>
  <c r="E714" i="1"/>
  <c r="D714" i="1" s="1"/>
  <c r="D531" i="1"/>
  <c r="E82" i="1"/>
  <c r="D82" i="1"/>
  <c r="F82" i="1"/>
  <c r="E78" i="1"/>
  <c r="D78" i="1" s="1"/>
  <c r="F78" i="1"/>
  <c r="F570" i="1"/>
  <c r="F26" i="1"/>
  <c r="G26" i="1"/>
  <c r="E26" i="1"/>
  <c r="E199" i="1"/>
  <c r="E588" i="1"/>
  <c r="E350" i="1"/>
  <c r="E331" i="1"/>
  <c r="E726" i="1" s="1"/>
  <c r="E709" i="1"/>
  <c r="E352" i="1"/>
  <c r="E670" i="1"/>
  <c r="D670" i="1"/>
  <c r="E351" i="1"/>
  <c r="E716" i="1"/>
  <c r="E548" i="1"/>
  <c r="E349" i="1"/>
  <c r="E725" i="1"/>
  <c r="E329" i="1"/>
  <c r="E724" i="1" s="1"/>
  <c r="D724" i="1" s="1"/>
  <c r="D472" i="1"/>
  <c r="D470" i="1"/>
  <c r="D469" i="1"/>
  <c r="F541" i="1"/>
  <c r="G541" i="1"/>
  <c r="E541" i="1"/>
  <c r="D541" i="1" s="1"/>
  <c r="D542" i="1"/>
  <c r="F33" i="1"/>
  <c r="F36" i="1"/>
  <c r="F38" i="1"/>
  <c r="F40" i="1"/>
  <c r="G33" i="1"/>
  <c r="G36" i="1"/>
  <c r="G38" i="1"/>
  <c r="G16" i="1" s="1"/>
  <c r="G40" i="1"/>
  <c r="E33" i="1"/>
  <c r="D33" i="1" s="1"/>
  <c r="E36" i="1"/>
  <c r="D36" i="1"/>
  <c r="E38" i="1"/>
  <c r="D38" i="1"/>
  <c r="J14" i="1"/>
  <c r="E40" i="1"/>
  <c r="E334" i="1"/>
  <c r="E556" i="1"/>
  <c r="E561" i="1"/>
  <c r="E555" i="1"/>
  <c r="F340" i="1"/>
  <c r="F334" i="1"/>
  <c r="F333" i="1" s="1"/>
  <c r="F556" i="1"/>
  <c r="F561" i="1"/>
  <c r="F555" i="1" s="1"/>
  <c r="G340" i="1"/>
  <c r="D340" i="1" s="1"/>
  <c r="G334" i="1"/>
  <c r="G556" i="1"/>
  <c r="D556" i="1"/>
  <c r="G561" i="1"/>
  <c r="F548" i="1"/>
  <c r="F543" i="1" s="1"/>
  <c r="F351" i="1"/>
  <c r="F716" i="1"/>
  <c r="F670" i="1"/>
  <c r="G548" i="1"/>
  <c r="G543" i="1" s="1"/>
  <c r="G351" i="1"/>
  <c r="G716" i="1"/>
  <c r="G670" i="1"/>
  <c r="D362" i="1"/>
  <c r="D363" i="1"/>
  <c r="F349" i="1"/>
  <c r="F725" i="1" s="1"/>
  <c r="F350" i="1"/>
  <c r="F352" i="1"/>
  <c r="G349" i="1"/>
  <c r="G725" i="1"/>
  <c r="G350" i="1"/>
  <c r="G352" i="1"/>
  <c r="D352" i="1" s="1"/>
  <c r="D338" i="1"/>
  <c r="F592" i="1"/>
  <c r="G592" i="1"/>
  <c r="E592" i="1"/>
  <c r="D592" i="1" s="1"/>
  <c r="D593" i="1"/>
  <c r="D594" i="1"/>
  <c r="F588" i="1"/>
  <c r="F586" i="1"/>
  <c r="F199" i="1"/>
  <c r="F709" i="1"/>
  <c r="F331" i="1"/>
  <c r="G588" i="1"/>
  <c r="G586" i="1" s="1"/>
  <c r="G199" i="1"/>
  <c r="D199" i="1" s="1"/>
  <c r="G709" i="1"/>
  <c r="G331" i="1"/>
  <c r="D559" i="1"/>
  <c r="D218" i="1"/>
  <c r="D357" i="1"/>
  <c r="D339" i="1"/>
  <c r="D32" i="1"/>
  <c r="D345" i="1"/>
  <c r="F207" i="1"/>
  <c r="G207" i="1"/>
  <c r="E207" i="1"/>
  <c r="D207" i="1" s="1"/>
  <c r="D208" i="1"/>
  <c r="D648" i="1"/>
  <c r="D645" i="1"/>
  <c r="D634" i="1"/>
  <c r="D633" i="1"/>
  <c r="G632" i="1"/>
  <c r="F632" i="1"/>
  <c r="E632" i="1"/>
  <c r="D632" i="1" s="1"/>
  <c r="D419" i="1"/>
  <c r="D417" i="1"/>
  <c r="D416" i="1"/>
  <c r="D414" i="1"/>
  <c r="D413" i="1"/>
  <c r="D412" i="1"/>
  <c r="G411" i="1"/>
  <c r="F411" i="1"/>
  <c r="E411" i="1"/>
  <c r="D411" i="1" s="1"/>
  <c r="D410" i="1"/>
  <c r="D408" i="1"/>
  <c r="D407" i="1"/>
  <c r="D405" i="1"/>
  <c r="D403" i="1"/>
  <c r="D402" i="1"/>
  <c r="D306" i="1"/>
  <c r="F194" i="1"/>
  <c r="G194" i="1"/>
  <c r="D194" i="1"/>
  <c r="E194" i="1"/>
  <c r="D195" i="1"/>
  <c r="D222" i="1"/>
  <c r="F534" i="1"/>
  <c r="G534" i="1"/>
  <c r="D35" i="1"/>
  <c r="F311" i="1"/>
  <c r="F308" i="1" s="1"/>
  <c r="G311" i="1"/>
  <c r="E309" i="1"/>
  <c r="D309" i="1"/>
  <c r="E311" i="1"/>
  <c r="E308" i="1" s="1"/>
  <c r="D311" i="1"/>
  <c r="F303" i="1"/>
  <c r="G303" i="1"/>
  <c r="G299" i="1" s="1"/>
  <c r="E303" i="1"/>
  <c r="F293" i="1"/>
  <c r="F290" i="1"/>
  <c r="G293" i="1"/>
  <c r="E291" i="1"/>
  <c r="D291" i="1" s="1"/>
  <c r="E293" i="1"/>
  <c r="D293" i="1" s="1"/>
  <c r="F284" i="1"/>
  <c r="F281" i="1"/>
  <c r="G284" i="1"/>
  <c r="G281" i="1"/>
  <c r="E282" i="1"/>
  <c r="D282" i="1"/>
  <c r="E284" i="1"/>
  <c r="D284" i="1"/>
  <c r="F275" i="1"/>
  <c r="G275" i="1"/>
  <c r="G272" i="1" s="1"/>
  <c r="E273" i="1"/>
  <c r="D273" i="1" s="1"/>
  <c r="E275" i="1"/>
  <c r="D275" i="1" s="1"/>
  <c r="F266" i="1"/>
  <c r="F263" i="1" s="1"/>
  <c r="G266" i="1"/>
  <c r="E264" i="1"/>
  <c r="E266" i="1"/>
  <c r="F257" i="1"/>
  <c r="F254" i="1" s="1"/>
  <c r="G257" i="1"/>
  <c r="G254" i="1" s="1"/>
  <c r="E255" i="1"/>
  <c r="D255" i="1" s="1"/>
  <c r="E257" i="1"/>
  <c r="F249" i="1"/>
  <c r="G249" i="1"/>
  <c r="G245" i="1"/>
  <c r="E249" i="1"/>
  <c r="E245" i="1"/>
  <c r="D245" i="1" s="1"/>
  <c r="F239" i="1"/>
  <c r="G239" i="1"/>
  <c r="G236" i="1" s="1"/>
  <c r="E237" i="1"/>
  <c r="D237" i="1" s="1"/>
  <c r="E239" i="1"/>
  <c r="E227" i="1"/>
  <c r="D227" i="1"/>
  <c r="D310" i="1"/>
  <c r="D301" i="1"/>
  <c r="D292" i="1"/>
  <c r="D283" i="1"/>
  <c r="D274" i="1"/>
  <c r="D265" i="1"/>
  <c r="D256" i="1"/>
  <c r="D247" i="1"/>
  <c r="D238" i="1"/>
  <c r="D228" i="1"/>
  <c r="D391" i="1"/>
  <c r="F564" i="1"/>
  <c r="D356" i="1"/>
  <c r="D360" i="1"/>
  <c r="D361" i="1"/>
  <c r="F210" i="1"/>
  <c r="G210" i="1"/>
  <c r="E210" i="1"/>
  <c r="D210" i="1" s="1"/>
  <c r="D213" i="1"/>
  <c r="F329" i="1"/>
  <c r="G329" i="1"/>
  <c r="E191" i="1"/>
  <c r="D191" i="1" s="1"/>
  <c r="D193" i="1"/>
  <c r="D681" i="1"/>
  <c r="D595" i="1"/>
  <c r="D560" i="1"/>
  <c r="D563" i="1"/>
  <c r="D368" i="1"/>
  <c r="F205" i="1"/>
  <c r="F221" i="1"/>
  <c r="F224" i="1"/>
  <c r="G205" i="1"/>
  <c r="G221" i="1"/>
  <c r="G224" i="1"/>
  <c r="G204" i="1" s="1"/>
  <c r="E205" i="1"/>
  <c r="E221" i="1"/>
  <c r="D221" i="1" s="1"/>
  <c r="E224" i="1"/>
  <c r="D224" i="1"/>
  <c r="D220" i="1"/>
  <c r="D223" i="1"/>
  <c r="D215" i="1"/>
  <c r="D209" i="1"/>
  <c r="D21" i="1"/>
  <c r="D41" i="1"/>
  <c r="D39" i="1"/>
  <c r="D37" i="1"/>
  <c r="D336" i="1"/>
  <c r="G655" i="1"/>
  <c r="F584" i="1"/>
  <c r="G584" i="1"/>
  <c r="F582" i="1"/>
  <c r="G582" i="1"/>
  <c r="F580" i="1"/>
  <c r="G580" i="1"/>
  <c r="F578" i="1"/>
  <c r="G578" i="1"/>
  <c r="D578" i="1"/>
  <c r="F576" i="1"/>
  <c r="G576" i="1"/>
  <c r="F574" i="1"/>
  <c r="G574" i="1"/>
  <c r="F572" i="1"/>
  <c r="G572" i="1"/>
  <c r="G570" i="1"/>
  <c r="F568" i="1"/>
  <c r="G568" i="1"/>
  <c r="D568" i="1" s="1"/>
  <c r="F566" i="1"/>
  <c r="G566" i="1"/>
  <c r="G564" i="1"/>
  <c r="G539" i="1"/>
  <c r="G524" i="1"/>
  <c r="D524" i="1"/>
  <c r="G498" i="1"/>
  <c r="D498" i="1"/>
  <c r="G494" i="1"/>
  <c r="G490" i="1"/>
  <c r="G486" i="1"/>
  <c r="G482" i="1"/>
  <c r="D477" i="1"/>
  <c r="G473" i="1"/>
  <c r="G460" i="1"/>
  <c r="G442" i="1"/>
  <c r="G429" i="1"/>
  <c r="G425" i="1"/>
  <c r="G392" i="1"/>
  <c r="G382" i="1"/>
  <c r="G373" i="1"/>
  <c r="F318" i="1"/>
  <c r="G318" i="1"/>
  <c r="G317" i="1" s="1"/>
  <c r="G189" i="1"/>
  <c r="G181" i="1" s="1"/>
  <c r="D181" i="1" s="1"/>
  <c r="G187" i="1"/>
  <c r="G185" i="1"/>
  <c r="G176" i="1"/>
  <c r="G174" i="1"/>
  <c r="G162" i="1"/>
  <c r="G160" i="1"/>
  <c r="G155" i="1"/>
  <c r="G149" i="1"/>
  <c r="G147" i="1"/>
  <c r="G142" i="1"/>
  <c r="D142" i="1" s="1"/>
  <c r="G136" i="1"/>
  <c r="G134" i="1"/>
  <c r="G122" i="1"/>
  <c r="G113" i="1" s="1"/>
  <c r="G120" i="1"/>
  <c r="D18" i="1"/>
  <c r="G108" i="1"/>
  <c r="G106" i="1"/>
  <c r="D106" i="1" s="1"/>
  <c r="G94" i="1"/>
  <c r="G92" i="1"/>
  <c r="G80" i="1"/>
  <c r="G78" i="1"/>
  <c r="G66" i="1"/>
  <c r="D66" i="1"/>
  <c r="G64" i="1"/>
  <c r="G14" i="1"/>
  <c r="G12" i="1"/>
  <c r="D225" i="1"/>
  <c r="E318" i="1"/>
  <c r="D211" i="1"/>
  <c r="D341" i="1"/>
  <c r="F486" i="1"/>
  <c r="F373" i="1"/>
  <c r="F382" i="1"/>
  <c r="F392" i="1"/>
  <c r="F425" i="1"/>
  <c r="F429" i="1"/>
  <c r="F442" i="1"/>
  <c r="F456" i="1"/>
  <c r="F460" i="1"/>
  <c r="F473" i="1"/>
  <c r="F482" i="1"/>
  <c r="F490" i="1"/>
  <c r="F494" i="1"/>
  <c r="F498" i="1"/>
  <c r="F524" i="1"/>
  <c r="E373" i="1"/>
  <c r="D373" i="1" s="1"/>
  <c r="E382" i="1"/>
  <c r="D382" i="1" s="1"/>
  <c r="E392" i="1"/>
  <c r="D392" i="1" s="1"/>
  <c r="E425" i="1"/>
  <c r="D425" i="1" s="1"/>
  <c r="E429" i="1"/>
  <c r="D429" i="1" s="1"/>
  <c r="E442" i="1"/>
  <c r="D442" i="1" s="1"/>
  <c r="E456" i="1"/>
  <c r="D456" i="1" s="1"/>
  <c r="E460" i="1"/>
  <c r="E473" i="1"/>
  <c r="E482" i="1"/>
  <c r="D482" i="1" s="1"/>
  <c r="E486" i="1"/>
  <c r="D486" i="1" s="1"/>
  <c r="E490" i="1"/>
  <c r="D490" i="1" s="1"/>
  <c r="E494" i="1"/>
  <c r="D494" i="1" s="1"/>
  <c r="E498" i="1"/>
  <c r="E524" i="1"/>
  <c r="E534" i="1"/>
  <c r="D534" i="1"/>
  <c r="E564" i="1"/>
  <c r="D564" i="1"/>
  <c r="E566" i="1"/>
  <c r="D566" i="1"/>
  <c r="E568" i="1"/>
  <c r="E570" i="1"/>
  <c r="E572" i="1"/>
  <c r="D572" i="1" s="1"/>
  <c r="E574" i="1"/>
  <c r="D574" i="1" s="1"/>
  <c r="E576" i="1"/>
  <c r="E578" i="1"/>
  <c r="E580" i="1"/>
  <c r="D580" i="1" s="1"/>
  <c r="E582" i="1"/>
  <c r="D582" i="1" s="1"/>
  <c r="E584" i="1"/>
  <c r="D562" i="1"/>
  <c r="F655" i="1"/>
  <c r="E655" i="1"/>
  <c r="D655" i="1" s="1"/>
  <c r="F539" i="1"/>
  <c r="E539" i="1"/>
  <c r="D539" i="1" s="1"/>
  <c r="D676" i="1"/>
  <c r="D694" i="1"/>
  <c r="D692" i="1"/>
  <c r="D337" i="1"/>
  <c r="D343" i="1"/>
  <c r="F185" i="1"/>
  <c r="F181" i="1" s="1"/>
  <c r="F187" i="1"/>
  <c r="F189" i="1"/>
  <c r="E185" i="1"/>
  <c r="D185" i="1"/>
  <c r="E187" i="1"/>
  <c r="D187" i="1"/>
  <c r="E189" i="1"/>
  <c r="D189" i="1"/>
  <c r="F174" i="1"/>
  <c r="F176" i="1"/>
  <c r="F178" i="1"/>
  <c r="G178" i="1"/>
  <c r="E174" i="1"/>
  <c r="E176" i="1"/>
  <c r="D176" i="1" s="1"/>
  <c r="E178" i="1"/>
  <c r="G164" i="1"/>
  <c r="G154" i="1" s="1"/>
  <c r="F155" i="1"/>
  <c r="F160" i="1"/>
  <c r="F154" i="1" s="1"/>
  <c r="F162" i="1"/>
  <c r="F164" i="1"/>
  <c r="E155" i="1"/>
  <c r="E160" i="1"/>
  <c r="D160" i="1" s="1"/>
  <c r="E162" i="1"/>
  <c r="E164" i="1"/>
  <c r="D164" i="1" s="1"/>
  <c r="F142" i="1"/>
  <c r="F147" i="1"/>
  <c r="F149" i="1"/>
  <c r="F151" i="1"/>
  <c r="G151" i="1"/>
  <c r="G141" i="1"/>
  <c r="E142" i="1"/>
  <c r="E141" i="1" s="1"/>
  <c r="D141" i="1" s="1"/>
  <c r="E147" i="1"/>
  <c r="D147" i="1" s="1"/>
  <c r="E149" i="1"/>
  <c r="D149" i="1" s="1"/>
  <c r="E151" i="1"/>
  <c r="D151" i="1"/>
  <c r="G138" i="1"/>
  <c r="F134" i="1"/>
  <c r="F136" i="1"/>
  <c r="F138" i="1"/>
  <c r="E134" i="1"/>
  <c r="D134" i="1"/>
  <c r="E136" i="1"/>
  <c r="D136" i="1"/>
  <c r="E138" i="1"/>
  <c r="F120" i="1"/>
  <c r="F122" i="1"/>
  <c r="F124" i="1"/>
  <c r="G124" i="1"/>
  <c r="E120" i="1"/>
  <c r="D120" i="1" s="1"/>
  <c r="E122" i="1"/>
  <c r="E124" i="1"/>
  <c r="D124" i="1"/>
  <c r="F106" i="1"/>
  <c r="F108" i="1"/>
  <c r="F99" i="1" s="1"/>
  <c r="F110" i="1"/>
  <c r="G110" i="1"/>
  <c r="E106" i="1"/>
  <c r="E108" i="1"/>
  <c r="E110" i="1"/>
  <c r="D110" i="1" s="1"/>
  <c r="F92" i="1"/>
  <c r="F94" i="1"/>
  <c r="F85" i="1"/>
  <c r="F96" i="1"/>
  <c r="G96" i="1"/>
  <c r="E92" i="1"/>
  <c r="D92" i="1"/>
  <c r="E94" i="1"/>
  <c r="D94" i="1"/>
  <c r="E96" i="1"/>
  <c r="D96" i="1"/>
  <c r="F80" i="1"/>
  <c r="F71" i="1"/>
  <c r="G82" i="1"/>
  <c r="G71" i="1"/>
  <c r="E80" i="1"/>
  <c r="D80" i="1"/>
  <c r="F64" i="1"/>
  <c r="F66" i="1"/>
  <c r="F57" i="1" s="1"/>
  <c r="F68" i="1"/>
  <c r="G68" i="1"/>
  <c r="E64" i="1"/>
  <c r="D64" i="1"/>
  <c r="E66" i="1"/>
  <c r="E68" i="1"/>
  <c r="D68" i="1" s="1"/>
  <c r="F54" i="1"/>
  <c r="G54" i="1"/>
  <c r="E54" i="1"/>
  <c r="D54" i="1" s="1"/>
  <c r="F14" i="1"/>
  <c r="E14" i="1"/>
  <c r="E12" i="1"/>
  <c r="D12" i="1" s="1"/>
  <c r="D558" i="1"/>
  <c r="D112" i="1"/>
  <c r="D699" i="1"/>
  <c r="D697" i="1"/>
  <c r="D690" i="1"/>
  <c r="D688" i="1"/>
  <c r="D685" i="1"/>
  <c r="D666" i="1"/>
  <c r="D662" i="1"/>
  <c r="D657" i="1"/>
  <c r="D654" i="1"/>
  <c r="D643" i="1"/>
  <c r="D638" i="1"/>
  <c r="D631" i="1"/>
  <c r="D626" i="1"/>
  <c r="D621" i="1"/>
  <c r="D617" i="1"/>
  <c r="D612" i="1"/>
  <c r="D585" i="1"/>
  <c r="D583" i="1"/>
  <c r="D581" i="1"/>
  <c r="D579" i="1"/>
  <c r="D577" i="1"/>
  <c r="D575" i="1"/>
  <c r="D573" i="1"/>
  <c r="D571" i="1"/>
  <c r="D569" i="1"/>
  <c r="D567" i="1"/>
  <c r="D565" i="1"/>
  <c r="D540" i="1"/>
  <c r="D538" i="1"/>
  <c r="D537" i="1"/>
  <c r="D536" i="1"/>
  <c r="D533" i="1"/>
  <c r="D530" i="1"/>
  <c r="D527" i="1"/>
  <c r="D526" i="1"/>
  <c r="D523" i="1"/>
  <c r="D521" i="1"/>
  <c r="D518" i="1"/>
  <c r="D515" i="1"/>
  <c r="D512" i="1"/>
  <c r="D509" i="1"/>
  <c r="D506" i="1"/>
  <c r="D504" i="1"/>
  <c r="D501" i="1"/>
  <c r="D500" i="1"/>
  <c r="D497" i="1"/>
  <c r="D496" i="1"/>
  <c r="D493" i="1"/>
  <c r="D492" i="1"/>
  <c r="D489" i="1"/>
  <c r="D488" i="1"/>
  <c r="D485" i="1"/>
  <c r="D484" i="1"/>
  <c r="D481" i="1"/>
  <c r="D479" i="1"/>
  <c r="D476" i="1"/>
  <c r="D475" i="1"/>
  <c r="D463" i="1"/>
  <c r="D462" i="1"/>
  <c r="D459" i="1"/>
  <c r="D458" i="1"/>
  <c r="D455" i="1"/>
  <c r="D453" i="1"/>
  <c r="D450" i="1"/>
  <c r="D448" i="1"/>
  <c r="D445" i="1"/>
  <c r="D444" i="1"/>
  <c r="D437" i="1"/>
  <c r="D435" i="1"/>
  <c r="D432" i="1"/>
  <c r="D431" i="1"/>
  <c r="D428" i="1"/>
  <c r="D427" i="1"/>
  <c r="D424" i="1"/>
  <c r="D422" i="1"/>
  <c r="D400" i="1"/>
  <c r="D398" i="1"/>
  <c r="D395" i="1"/>
  <c r="D394" i="1"/>
  <c r="D390" i="1"/>
  <c r="D388" i="1"/>
  <c r="D385" i="1"/>
  <c r="D384" i="1"/>
  <c r="D381" i="1"/>
  <c r="D379" i="1"/>
  <c r="D376" i="1"/>
  <c r="D375" i="1"/>
  <c r="D372" i="1"/>
  <c r="D371" i="1"/>
  <c r="D297" i="1"/>
  <c r="D289" i="1"/>
  <c r="D280" i="1"/>
  <c r="D271" i="1"/>
  <c r="D253" i="1"/>
  <c r="D243" i="1"/>
  <c r="D235" i="1"/>
  <c r="D214" i="1"/>
  <c r="D212" i="1"/>
  <c r="D696" i="1"/>
  <c r="D687" i="1"/>
  <c r="D683" i="1"/>
  <c r="D664" i="1"/>
  <c r="D659" i="1"/>
  <c r="D656" i="1"/>
  <c r="D650" i="1"/>
  <c r="D640" i="1"/>
  <c r="D636" i="1"/>
  <c r="D628" i="1"/>
  <c r="D623" i="1"/>
  <c r="D619" i="1"/>
  <c r="D614" i="1"/>
  <c r="D609" i="1"/>
  <c r="D557" i="1"/>
  <c r="D535" i="1"/>
  <c r="D529" i="1"/>
  <c r="D525" i="1"/>
  <c r="D520" i="1"/>
  <c r="D514" i="1"/>
  <c r="D508" i="1"/>
  <c r="D503" i="1"/>
  <c r="D499" i="1"/>
  <c r="D495" i="1"/>
  <c r="D491" i="1"/>
  <c r="D487" i="1"/>
  <c r="D483" i="1"/>
  <c r="D478" i="1"/>
  <c r="D474" i="1"/>
  <c r="D461" i="1"/>
  <c r="D457" i="1"/>
  <c r="D452" i="1"/>
  <c r="D447" i="1"/>
  <c r="D443" i="1"/>
  <c r="D434" i="1"/>
  <c r="D430" i="1"/>
  <c r="D426" i="1"/>
  <c r="D397" i="1"/>
  <c r="D393" i="1"/>
  <c r="D387" i="1"/>
  <c r="D383" i="1"/>
  <c r="D378" i="1"/>
  <c r="D374" i="1"/>
  <c r="D370" i="1"/>
  <c r="D335" i="1"/>
  <c r="D321" i="1"/>
  <c r="D319" i="1"/>
  <c r="D314" i="1"/>
  <c r="D312" i="1"/>
  <c r="D304" i="1"/>
  <c r="D296" i="1"/>
  <c r="D294" i="1"/>
  <c r="D287" i="1"/>
  <c r="D285" i="1"/>
  <c r="D278" i="1"/>
  <c r="D276" i="1"/>
  <c r="D269" i="1"/>
  <c r="D267" i="1"/>
  <c r="D260" i="1"/>
  <c r="D258" i="1"/>
  <c r="D252" i="1"/>
  <c r="D250" i="1"/>
  <c r="D242" i="1"/>
  <c r="D240" i="1"/>
  <c r="D233" i="1"/>
  <c r="D230" i="1"/>
  <c r="D217" i="1"/>
  <c r="D206" i="1"/>
  <c r="D196" i="1"/>
  <c r="D186" i="1"/>
  <c r="D180" i="1"/>
  <c r="D173" i="1"/>
  <c r="D170" i="1"/>
  <c r="D166" i="1"/>
  <c r="D159" i="1"/>
  <c r="D157" i="1"/>
  <c r="D153" i="1"/>
  <c r="D146" i="1"/>
  <c r="D144" i="1"/>
  <c r="D140" i="1"/>
  <c r="D133" i="1"/>
  <c r="D130" i="1"/>
  <c r="D126" i="1"/>
  <c r="D119" i="1"/>
  <c r="D116" i="1"/>
  <c r="D105" i="1"/>
  <c r="D102" i="1"/>
  <c r="D98" i="1"/>
  <c r="D91" i="1"/>
  <c r="D88" i="1"/>
  <c r="D84" i="1"/>
  <c r="D77" i="1"/>
  <c r="D74" i="1"/>
  <c r="D70" i="1"/>
  <c r="D63" i="1"/>
  <c r="D60" i="1"/>
  <c r="D56" i="1"/>
  <c r="D49" i="1"/>
  <c r="D46" i="1"/>
  <c r="D42" i="1"/>
  <c r="D30" i="1"/>
  <c r="D24" i="1"/>
  <c r="D20" i="1"/>
  <c r="D19" i="1"/>
  <c r="D192" i="1"/>
  <c r="D190" i="1"/>
  <c r="D188" i="1"/>
  <c r="D179" i="1"/>
  <c r="D177" i="1"/>
  <c r="D175" i="1"/>
  <c r="D169" i="1"/>
  <c r="D165" i="1"/>
  <c r="D163" i="1"/>
  <c r="D161" i="1"/>
  <c r="D156" i="1"/>
  <c r="D152" i="1"/>
  <c r="D150" i="1"/>
  <c r="D148" i="1"/>
  <c r="D143" i="1"/>
  <c r="D139" i="1"/>
  <c r="D137" i="1"/>
  <c r="D135" i="1"/>
  <c r="D129" i="1"/>
  <c r="D125" i="1"/>
  <c r="D123" i="1"/>
  <c r="D121" i="1"/>
  <c r="D115" i="1"/>
  <c r="D111" i="1"/>
  <c r="D109" i="1"/>
  <c r="D107" i="1"/>
  <c r="D101" i="1"/>
  <c r="D97" i="1"/>
  <c r="D95" i="1"/>
  <c r="D93" i="1"/>
  <c r="D87" i="1"/>
  <c r="D83" i="1"/>
  <c r="D81" i="1"/>
  <c r="D79" i="1"/>
  <c r="D69" i="1"/>
  <c r="D67" i="1"/>
  <c r="D65" i="1"/>
  <c r="D59" i="1"/>
  <c r="D55" i="1"/>
  <c r="D53" i="1"/>
  <c r="D51" i="1"/>
  <c r="D45" i="1"/>
  <c r="D34" i="1"/>
  <c r="D29" i="1"/>
  <c r="D15" i="1"/>
  <c r="D13" i="1"/>
  <c r="D174" i="1"/>
  <c r="D561" i="1"/>
  <c r="G226" i="1"/>
  <c r="E715" i="1"/>
  <c r="D40" i="1"/>
  <c r="D205" i="1"/>
  <c r="D72" i="1"/>
  <c r="D546" i="1"/>
  <c r="D350" i="1"/>
  <c r="D658" i="1"/>
  <c r="D232" i="1"/>
  <c r="F272" i="1"/>
  <c r="D587" i="1"/>
  <c r="D155" i="1"/>
  <c r="D229" i="1"/>
  <c r="D104" i="1"/>
  <c r="D266" i="1"/>
  <c r="D329" i="1"/>
  <c r="D326" i="1"/>
  <c r="E290" i="1"/>
  <c r="D290" i="1" s="1"/>
  <c r="D349" i="1"/>
  <c r="D706" i="1"/>
  <c r="D62" i="1"/>
  <c r="D707" i="1"/>
  <c r="D118" i="1"/>
  <c r="G555" i="1"/>
  <c r="D138" i="1"/>
  <c r="D709" i="1"/>
  <c r="D590" i="1"/>
  <c r="D226" i="1"/>
  <c r="D691" i="1"/>
  <c r="D519" i="1"/>
  <c r="D26" i="1"/>
  <c r="G43" i="1"/>
  <c r="D553" i="1"/>
  <c r="D14" i="1"/>
  <c r="E181" i="1"/>
  <c r="D473" i="1"/>
  <c r="D351" i="1"/>
  <c r="F346" i="1"/>
  <c r="D334" i="1"/>
  <c r="J21" i="1" s="1"/>
  <c r="F16" i="1"/>
  <c r="D162" i="1"/>
  <c r="D327" i="1"/>
  <c r="D249" i="1"/>
  <c r="F236" i="1"/>
  <c r="G712" i="1"/>
  <c r="E586" i="1"/>
  <c r="D586" i="1"/>
  <c r="E204" i="1"/>
  <c r="D331" i="1"/>
  <c r="D716" i="1"/>
  <c r="E723" i="1"/>
  <c r="E720" i="1"/>
  <c r="D359" i="1"/>
  <c r="D347" i="1"/>
  <c r="E281" i="1"/>
  <c r="D281" i="1" s="1"/>
  <c r="E272" i="1"/>
  <c r="D272" i="1" s="1"/>
  <c r="D268" i="1"/>
  <c r="D259" i="1"/>
  <c r="E236" i="1"/>
  <c r="D236" i="1" s="1"/>
  <c r="D325" i="1"/>
  <c r="F167" i="1"/>
  <c r="F127" i="1"/>
  <c r="E127" i="1"/>
  <c r="F113" i="1"/>
  <c r="D114" i="1"/>
  <c r="E99" i="1"/>
  <c r="D108" i="1"/>
  <c r="E197" i="1"/>
  <c r="E85" i="1"/>
  <c r="D85" i="1" s="1"/>
  <c r="E71" i="1"/>
  <c r="D71" i="1" s="1"/>
  <c r="G57" i="1"/>
  <c r="F43" i="1"/>
  <c r="E43" i="1"/>
  <c r="D43" i="1"/>
  <c r="D44" i="1"/>
  <c r="D198" i="1"/>
  <c r="E722" i="1"/>
  <c r="D722" i="1" s="1"/>
  <c r="F667" i="1"/>
  <c r="G667" i="1"/>
  <c r="D544" i="1"/>
  <c r="E711" i="1"/>
  <c r="E543" i="1"/>
  <c r="D545" i="1"/>
  <c r="F711" i="1"/>
  <c r="J12" i="1" l="1"/>
  <c r="D543" i="1"/>
  <c r="D715" i="1"/>
  <c r="F710" i="1"/>
  <c r="J20" i="1"/>
  <c r="D723" i="1"/>
  <c r="D239" i="1"/>
  <c r="D570" i="1"/>
  <c r="E317" i="1"/>
  <c r="D317" i="1" s="1"/>
  <c r="D318" i="1"/>
  <c r="D264" i="1"/>
  <c r="J17" i="1" s="1"/>
  <c r="E263" i="1"/>
  <c r="D263" i="1" s="1"/>
  <c r="G308" i="1"/>
  <c r="D308" i="1" s="1"/>
  <c r="G333" i="1"/>
  <c r="G346" i="1"/>
  <c r="F726" i="1"/>
  <c r="F700" i="1"/>
  <c r="D200" i="1"/>
  <c r="D17" i="1"/>
  <c r="E16" i="1"/>
  <c r="D16" i="1" s="1"/>
  <c r="D333" i="1"/>
  <c r="E324" i="1"/>
  <c r="D324" i="1" s="1"/>
  <c r="D668" i="1"/>
  <c r="D701" i="1"/>
  <c r="F197" i="1"/>
  <c r="E57" i="1"/>
  <c r="D57" i="1" s="1"/>
  <c r="E113" i="1"/>
  <c r="D113" i="1" s="1"/>
  <c r="G726" i="1"/>
  <c r="D726" i="1" s="1"/>
  <c r="G99" i="1"/>
  <c r="D99" i="1" s="1"/>
  <c r="D551" i="1"/>
  <c r="D584" i="1"/>
  <c r="D576" i="1"/>
  <c r="F204" i="1"/>
  <c r="E299" i="1"/>
  <c r="D299" i="1" s="1"/>
  <c r="D303" i="1"/>
  <c r="D725" i="1"/>
  <c r="D588" i="1"/>
  <c r="D158" i="1"/>
  <c r="E154" i="1"/>
  <c r="D154" i="1" s="1"/>
  <c r="E346" i="1"/>
  <c r="D346" i="1" s="1"/>
  <c r="D702" i="1"/>
  <c r="E712" i="1"/>
  <c r="D712" i="1" s="1"/>
  <c r="G354" i="1"/>
  <c r="D354" i="1" s="1"/>
  <c r="D355" i="1"/>
  <c r="J23" i="1" s="1"/>
  <c r="D50" i="1"/>
  <c r="J19" i="1" s="1"/>
  <c r="D330" i="1"/>
  <c r="D204" i="1"/>
  <c r="E254" i="1"/>
  <c r="D254" i="1" s="1"/>
  <c r="D257" i="1"/>
  <c r="D549" i="1"/>
  <c r="G717" i="1"/>
  <c r="D717" i="1" s="1"/>
  <c r="D704" i="1"/>
  <c r="E719" i="1"/>
  <c r="D719" i="1" s="1"/>
  <c r="G723" i="1"/>
  <c r="G711" i="1"/>
  <c r="G710" i="1" s="1"/>
  <c r="E167" i="1"/>
  <c r="D167" i="1" s="1"/>
  <c r="J16" i="1"/>
  <c r="D122" i="1"/>
  <c r="D178" i="1"/>
  <c r="D460" i="1"/>
  <c r="D555" i="1"/>
  <c r="D548" i="1"/>
  <c r="G197" i="1"/>
  <c r="D197" i="1" s="1"/>
  <c r="G700" i="1"/>
  <c r="D700" i="1" s="1"/>
  <c r="G127" i="1"/>
  <c r="D127" i="1" s="1"/>
  <c r="D420" i="1"/>
  <c r="F723" i="1"/>
  <c r="D711" i="1" l="1"/>
  <c r="J24" i="1"/>
  <c r="J30" i="1" s="1"/>
  <c r="E710" i="1"/>
  <c r="D710" i="1" s="1"/>
  <c r="J28" i="1"/>
  <c r="J33" i="1" l="1"/>
</calcChain>
</file>

<file path=xl/sharedStrings.xml><?xml version="1.0" encoding="utf-8"?>
<sst xmlns="http://schemas.openxmlformats.org/spreadsheetml/2006/main" count="1368" uniqueCount="284">
  <si>
    <t>ASIGNAVIMAI</t>
  </si>
  <si>
    <t>Programos pavadinimas, asignavimų valdytojai ir finansavimo šaltiniai</t>
  </si>
  <si>
    <t>Iš viso</t>
  </si>
  <si>
    <t>Iš jų: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</si>
  <si>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</si>
  <si>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</si>
  <si>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</si>
  <si>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</si>
  <si>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</si>
  <si>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</si>
  <si>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</si>
  <si>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</si>
  <si>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</si>
  <si>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</si>
  <si>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</si>
  <si>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</si>
  <si>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</si>
  <si>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</si>
  <si>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</si>
  <si>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</si>
  <si>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</si>
  <si>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</si>
  <si>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</si>
  <si>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</si>
  <si>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</si>
  <si>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</si>
  <si>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</si>
  <si>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</si>
  <si>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</si>
  <si>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</si>
  <si>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Savivaldybės taryba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</si>
  <si>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</si>
  <si>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</si>
  <si>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</si>
  <si>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</si>
  <si>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Žemaičių muziejus „Alka“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</si>
  <si>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</si>
  <si>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</si>
  <si>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</si>
  <si>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</si>
  <si>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</si>
  <si>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</si>
  <si>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</si>
  <si>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</si>
  <si>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</si>
  <si>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</si>
  <si>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</si>
  <si>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</si>
  <si>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</si>
  <si>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</si>
  <si>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</si>
  <si>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</si>
  <si>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</si>
  <si>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</si>
  <si>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</si>
  <si>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</si>
  <si>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</si>
  <si>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</si>
  <si>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</si>
  <si>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</si>
  <si>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</si>
  <si>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</si>
  <si>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</si>
  <si>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</si>
  <si>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</si>
  <si>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</si>
  <si>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Iš viso 01 programai</t>
  </si>
  <si>
    <t>Iš viso 02 programai</t>
  </si>
  <si>
    <t>Iš viso 03 programai</t>
  </si>
  <si>
    <t>Iš viso asignavimų</t>
  </si>
  <si>
    <t>Varnių Motiejaus Valančiaus gimnazija</t>
  </si>
  <si>
    <t>Savivaldybės kontrolės ir audito tarnyba</t>
  </si>
  <si>
    <t>Nevarėnų kultūros centras</t>
  </si>
  <si>
    <t>Ryškėnų kultūros centras</t>
  </si>
  <si>
    <t>tūkst. litų</t>
  </si>
  <si>
    <t>Savivaldybės priešgaisrinė tarnyba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</si>
  <si>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</si>
  <si>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</si>
  <si>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</si>
  <si>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</si>
  <si>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</si>
  <si>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</si>
  <si>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</si>
  <si>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Iš viso 04 programai</t>
  </si>
  <si>
    <t>Iš viso 05 programai</t>
  </si>
  <si>
    <t>Telšių dailės mokykla</t>
  </si>
  <si>
    <t>06 programa. Kultūros ir sporto politikos įgyvendinimas</t>
  </si>
  <si>
    <t>Viešvėnų kultūros centras</t>
  </si>
  <si>
    <t>Iš viso 06 programai</t>
  </si>
  <si>
    <t>07 programa. Socialinės paramos įgyvendinimas</t>
  </si>
  <si>
    <t>Vaikų globos namai</t>
  </si>
  <si>
    <t>Iš viso 07 programai</t>
  </si>
  <si>
    <t>Visuomenės sveikatos biuras</t>
  </si>
  <si>
    <t>spec. dotacija mokinio krepšeliui finansuoti</t>
  </si>
  <si>
    <t>aplinkos apsaugos rėmimo specialioji programa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</si>
  <si>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</si>
  <si>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</si>
  <si>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</si>
  <si>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</si>
  <si>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</si>
  <si>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</si>
  <si>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</si>
  <si>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</si>
  <si>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</si>
  <si>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</si>
  <si>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</si>
  <si>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</si>
  <si>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</si>
  <si>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</si>
  <si>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</si>
  <si>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</si>
  <si>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</si>
  <si>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</si>
  <si>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</si>
  <si>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</si>
  <si>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</si>
  <si>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</si>
  <si>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</si>
  <si>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</si>
  <si>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</si>
  <si>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</si>
  <si>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</si>
  <si>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</si>
  <si>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</si>
  <si>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</si>
  <si>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</si>
  <si>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</si>
  <si>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</si>
  <si>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</si>
  <si>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</si>
  <si>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</si>
  <si>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</si>
  <si>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</si>
  <si>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</si>
  <si>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</si>
  <si>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</si>
  <si>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</si>
  <si>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</si>
  <si>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</si>
  <si>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</si>
  <si>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</si>
  <si>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</si>
  <si>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</si>
  <si>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</si>
  <si>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</si>
  <si>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</si>
  <si>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</si>
  <si>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</si>
  <si>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</si>
  <si>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</si>
  <si>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</si>
  <si>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</si>
  <si>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</si>
  <si>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</si>
  <si>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</si>
  <si>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</si>
  <si>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</si>
  <si>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</si>
  <si>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</si>
  <si>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</si>
  <si>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</si>
  <si>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</si>
  <si>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</si>
  <si>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</si>
  <si>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</si>
  <si>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</si>
  <si>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81.</t>
  </si>
  <si>
    <t>82.</t>
  </si>
  <si>
    <t>83.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</si>
  <si>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</si>
  <si>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</si>
  <si>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</si>
  <si>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</si>
  <si>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</si>
  <si>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</si>
  <si>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</si>
  <si>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</si>
  <si>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</si>
  <si>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</si>
  <si>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</si>
  <si>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</si>
  <si>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</si>
  <si>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</si>
  <si>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</si>
  <si>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</si>
  <si>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</si>
  <si>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</si>
  <si>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</si>
  <si>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</si>
  <si>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</si>
  <si>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</si>
  <si>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</si>
  <si>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</si>
  <si>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</si>
  <si>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</si>
  <si>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</si>
  <si>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</si>
  <si>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115.</t>
  </si>
  <si>
    <t>116.</t>
  </si>
  <si>
    <t>117.</t>
  </si>
  <si>
    <t>118.</t>
  </si>
  <si>
    <t>iš jų - seniūnijos pajamos</t>
  </si>
  <si>
    <t>biudžetinių įstaigų pajamos</t>
  </si>
  <si>
    <t xml:space="preserve">           biudžetinių įstaigų pajamos</t>
  </si>
  <si>
    <t xml:space="preserve">          įstaigos pajamos</t>
  </si>
  <si>
    <t xml:space="preserve">           įstaigos pajamos</t>
  </si>
  <si>
    <t>04 programa. Išsilavinusios bendruomenės ugdymo(-si)</t>
  </si>
  <si>
    <t>05 programa. Ekonomikos ir verslo skatinimo plėtra</t>
  </si>
  <si>
    <t>iš jų -  skolintos lėšos</t>
  </si>
  <si>
    <t xml:space="preserve">           skolintos lėšos</t>
  </si>
  <si>
    <t xml:space="preserve">           bendrosios dotacijos kompensacija</t>
  </si>
  <si>
    <t xml:space="preserve">            bendrosios dotacijos kompensacija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</si>
  <si>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</si>
  <si>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</si>
  <si>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</si>
  <si>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</si>
  <si>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</si>
  <si>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</si>
  <si>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Upynos kultūros centras</t>
  </si>
  <si>
    <t>Žarėnų kultūros centras</t>
  </si>
  <si>
    <t>41.</t>
  </si>
  <si>
    <t>42.</t>
  </si>
  <si>
    <t>44.</t>
  </si>
  <si>
    <t>45.</t>
  </si>
  <si>
    <t>84.</t>
  </si>
  <si>
    <t>85.</t>
  </si>
  <si>
    <t>iš jų – spec. dotacija valstybinėms funkcijoms atlikti</t>
  </si>
  <si>
    <t>iš jų – seniūnijos pajamos</t>
  </si>
  <si>
    <t>iš jų – bendrosios dotacijos kompensacija</t>
  </si>
  <si>
    <t>iš jų – skolintos lėšos</t>
  </si>
  <si>
    <t>iš jų – aplinkos apsaugos rėmimo specialioji programa</t>
  </si>
  <si>
    <t>iš jų – įstaigos pajamos</t>
  </si>
  <si>
    <t>iš jų – spec. dotacija mokinio krepšeliui finansuoti</t>
  </si>
  <si>
    <t>iš jų – biudžetinių įstaigų pajamos</t>
  </si>
  <si>
    <t>spec. dotacija valstybės investicijų programoje numatytiems projektams finansuoti</t>
  </si>
  <si>
    <t>bendrosios dotacijos kompensacija</t>
  </si>
  <si>
    <t>skolintos lėšos</t>
  </si>
  <si>
    <t>įstaigos pajamos</t>
  </si>
  <si>
    <t>iš jų – spec. dotacija valstybės investicijų programoje numatytiems projektams finansuoti</t>
  </si>
  <si>
    <t>„Džiugo“ gimnazija</t>
  </si>
  <si>
    <t>Ubiškės mokykla-darželis</t>
  </si>
  <si>
    <t>80.</t>
  </si>
  <si>
    <t>Luokės kultūros centras</t>
  </si>
  <si>
    <t>iš jų - spec. tikslinė dotacija pagal teisės aktus savivaldybėms perduotoms įstaigoms išlaikyti</t>
  </si>
  <si>
    <t>spec. tikslinė dotacija savivaldybių mokykloms (klasėms), skirtoms šalies (regiono) mokiniams, turintiems specialiųjų ugdymosi poreikių, ir kitoms savivaldybėms perduotoms įstaigoms išlaikyti</t>
  </si>
  <si>
    <t>spec. tikslinė dotacija pagal teisės aktus savivaldybėms perduotoms įstaigoms išlaikyti</t>
  </si>
  <si>
    <t>57.</t>
  </si>
  <si>
    <t>70.</t>
  </si>
  <si>
    <t>78.</t>
  </si>
  <si>
    <t>Nevarėnų pagrindinė mokykla</t>
  </si>
  <si>
    <t xml:space="preserve">           aplinkos apsaugos rėmimo specialioji programa</t>
  </si>
  <si>
    <t xml:space="preserve">          bendrosios dotacijos kompensacija</t>
  </si>
  <si>
    <t>51.</t>
  </si>
  <si>
    <t>114.</t>
  </si>
  <si>
    <t>01 funkcija</t>
  </si>
  <si>
    <t>2 funkcija</t>
  </si>
  <si>
    <t>3 funkcija</t>
  </si>
  <si>
    <t>4 funkcija</t>
  </si>
  <si>
    <t>5 funkcija</t>
  </si>
  <si>
    <t>6 funkcija</t>
  </si>
  <si>
    <t>7 funkcija</t>
  </si>
  <si>
    <t>8 funkcija</t>
  </si>
  <si>
    <t>9 funkcija</t>
  </si>
  <si>
    <t>10 funkcija</t>
  </si>
  <si>
    <t>VISO:</t>
  </si>
  <si>
    <t>Skirtumas:</t>
  </si>
  <si>
    <t>spec. tikslinė dotacija švietimo įstaigų sporto aikštynų atnaujinimo  programai įgyvendinti</t>
  </si>
  <si>
    <t>spec. tikslinė dotacija švietimo įstaigų modernizavimo  programai įgyvendinti</t>
  </si>
  <si>
    <t>suteikta valstybės finansinė parama užsienyje mirusio (žuvusio) Lietuvos Respublikos piliečio palaikams parvežti į Lietuvos Respubliką</t>
  </si>
  <si>
    <t>spec. tikslinė dotacija socialinio būsto fondui plėtoti</t>
  </si>
  <si>
    <t>iš jų - kultūros ir meno darbuotojų darbo užmokesčiui padidinti</t>
  </si>
  <si>
    <t>kultūros ir meno darbuotojų darbo užmokesčiui padidinti</t>
  </si>
  <si>
    <t xml:space="preserve"> spec. dotacija mokinio krepšeliui finansuoti</t>
  </si>
  <si>
    <t>iš jų -   seniūnijos pajamos</t>
  </si>
  <si>
    <t xml:space="preserve">        bendrosios dotacijos kompensacija</t>
  </si>
  <si>
    <t xml:space="preserve">        skolintos lėšos</t>
  </si>
  <si>
    <t>Telšių „Vilties“ mokykla</t>
  </si>
  <si>
    <t>(Telšių rajono savivaldybės tarybos
2014 m. rugsėjo 25 d. sprendimo  Nr. T1-286  redakcija)</t>
  </si>
  <si>
    <t>(Telšių rajono savivaldybės tarybos
2014 m. spalio 30 d. sprendimo  Nr. T1-311 redakcija)</t>
  </si>
  <si>
    <t>Luokės gimnazija</t>
  </si>
  <si>
    <t xml:space="preserve"> „Vilties“ mokykla</t>
  </si>
  <si>
    <t xml:space="preserve"> Naujamiesčio mokykla</t>
  </si>
  <si>
    <t>(Telšių rajono savivaldybės tarybos
2014 m. lapkričio 27 d. sprendimo  Nr. T1-344 redakcija)</t>
  </si>
  <si>
    <t>PATVIRTINTA
Telšių rajono savivaldybės tarybos
2014 m. sausio 30 d. sprendimo Nr. T1-7
2 priedėlis
(Telšių rajono savivaldybės tarybos
2014 m. rugpjūčio 28 d. sprendimo Nr. T1-257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</si>
</sst>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;[Red]0.0"/>
  </numFmts>
  <fonts count="12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36">
    <xf numFmtId="0" fontId="0" fillId="0" borderId="0" xfId="0"/>
    <xf numFmtId="0" fontId="3" fillId="0" borderId="0" xfId="0" applyFont="1"/>
    <xf numFmtId="0" fontId="3" fillId="0" borderId="1" xfId="0" applyFont="1" applyBorder="1"/>
    <xf numFmtId="49" fontId="3" fillId="0" borderId="0" xfId="0" applyNumberFormat="1" applyFont="1" applyAlignment="1">
      <alignment horizontal="right"/>
    </xf>
    <xf numFmtId="164" fontId="3" fillId="0" borderId="1" xfId="0" applyNumberFormat="1" applyFont="1" applyBorder="1"/>
    <xf numFmtId="49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right"/>
    </xf>
    <xf numFmtId="164" fontId="1" fillId="0" borderId="1" xfId="0" applyNumberFormat="1" applyFont="1" applyBorder="1"/>
    <xf numFmtId="0" fontId="7" fillId="0" borderId="0" xfId="0" applyFont="1"/>
    <xf numFmtId="49" fontId="3" fillId="0" borderId="2" xfId="0" applyNumberFormat="1" applyFont="1" applyBorder="1" applyAlignment="1">
      <alignment horizontal="center"/>
    </xf>
    <xf numFmtId="0" fontId="3" fillId="0" borderId="0" xfId="0" applyFont="1" applyBorder="1"/>
    <xf numFmtId="0" fontId="8" fillId="0" borderId="3" xfId="0" applyFont="1" applyBorder="1"/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3" fillId="0" borderId="0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right"/>
    </xf>
    <xf numFmtId="0" fontId="3" fillId="0" borderId="5" xfId="0" applyFont="1" applyBorder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/>
    <xf numFmtId="49" fontId="1" fillId="0" borderId="2" xfId="0" applyNumberFormat="1" applyFont="1" applyBorder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 applyAlignment="1">
      <alignment horizontal="center"/>
    </xf>
    <xf numFmtId="0" fontId="3" fillId="0" borderId="8" xfId="0" applyFont="1" applyBorder="1"/>
    <xf numFmtId="49" fontId="3" fillId="0" borderId="8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64" fontId="3" fillId="0" borderId="1" xfId="0" applyNumberFormat="1" applyFont="1" applyFill="1" applyBorder="1"/>
    <xf numFmtId="49" fontId="3" fillId="0" borderId="1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8" fillId="0" borderId="0" xfId="0" applyFont="1" applyBorder="1"/>
    <xf numFmtId="0" fontId="8" fillId="0" borderId="0" xfId="0" applyFont="1" applyFill="1" applyBorder="1"/>
    <xf numFmtId="164" fontId="7" fillId="2" borderId="1" xfId="0" applyNumberFormat="1" applyFont="1" applyFill="1" applyBorder="1"/>
    <xf numFmtId="164" fontId="1" fillId="0" borderId="1" xfId="0" applyNumberFormat="1" applyFont="1" applyFill="1" applyBorder="1"/>
    <xf numFmtId="0" fontId="9" fillId="0" borderId="0" xfId="0" applyFont="1" applyFill="1" applyBorder="1"/>
    <xf numFmtId="0" fontId="3" fillId="0" borderId="9" xfId="0" applyFont="1" applyBorder="1"/>
    <xf numFmtId="0" fontId="7" fillId="2" borderId="0" xfId="0" applyFont="1" applyFill="1" applyBorder="1"/>
    <xf numFmtId="0" fontId="9" fillId="0" borderId="0" xfId="0" applyFont="1" applyBorder="1"/>
    <xf numFmtId="0" fontId="3" fillId="0" borderId="0" xfId="0" applyFont="1" applyFill="1" applyBorder="1"/>
    <xf numFmtId="0" fontId="3" fillId="0" borderId="6" xfId="0" applyFont="1" applyBorder="1"/>
    <xf numFmtId="49" fontId="7" fillId="2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/>
    </xf>
    <xf numFmtId="49" fontId="1" fillId="0" borderId="2" xfId="0" applyNumberFormat="1" applyFont="1" applyFill="1" applyBorder="1" applyAlignment="1">
      <alignment horizontal="center"/>
    </xf>
    <xf numFmtId="0" fontId="3" fillId="0" borderId="10" xfId="0" applyFont="1" applyBorder="1"/>
    <xf numFmtId="0" fontId="3" fillId="0" borderId="5" xfId="0" applyFont="1" applyFill="1" applyBorder="1" applyAlignment="1">
      <alignment horizontal="center"/>
    </xf>
    <xf numFmtId="0" fontId="3" fillId="0" borderId="10" xfId="0" applyFont="1" applyFill="1" applyBorder="1"/>
    <xf numFmtId="0" fontId="7" fillId="2" borderId="10" xfId="0" applyFont="1" applyFill="1" applyBorder="1"/>
    <xf numFmtId="49" fontId="7" fillId="2" borderId="2" xfId="0" applyNumberFormat="1" applyFont="1" applyFill="1" applyBorder="1" applyAlignment="1">
      <alignment horizontal="center"/>
    </xf>
    <xf numFmtId="0" fontId="7" fillId="2" borderId="3" xfId="0" applyFont="1" applyFill="1" applyBorder="1"/>
    <xf numFmtId="165" fontId="3" fillId="0" borderId="5" xfId="0" applyNumberFormat="1" applyFont="1" applyBorder="1" applyAlignment="1">
      <alignment horizontal="left"/>
    </xf>
    <xf numFmtId="165" fontId="3" fillId="0" borderId="5" xfId="0" applyNumberFormat="1" applyFont="1" applyBorder="1" applyAlignment="1">
      <alignment wrapText="1"/>
    </xf>
    <xf numFmtId="165" fontId="3" fillId="0" borderId="5" xfId="0" applyNumberFormat="1" applyFont="1" applyBorder="1"/>
    <xf numFmtId="0" fontId="8" fillId="0" borderId="3" xfId="0" applyFont="1" applyBorder="1" applyAlignment="1">
      <alignment horizontal="left" wrapText="1" indent="3"/>
    </xf>
    <xf numFmtId="0" fontId="1" fillId="0" borderId="1" xfId="0" applyFont="1" applyFill="1" applyBorder="1"/>
    <xf numFmtId="49" fontId="3" fillId="0" borderId="11" xfId="0" applyNumberFormat="1" applyFont="1" applyFill="1" applyBorder="1" applyAlignment="1">
      <alignment horizontal="center"/>
    </xf>
    <xf numFmtId="49" fontId="7" fillId="2" borderId="11" xfId="0" applyNumberFormat="1" applyFont="1" applyFill="1" applyBorder="1" applyAlignment="1">
      <alignment horizontal="center"/>
    </xf>
    <xf numFmtId="0" fontId="7" fillId="2" borderId="1" xfId="0" applyFont="1" applyFill="1" applyBorder="1"/>
    <xf numFmtId="0" fontId="8" fillId="0" borderId="10" xfId="0" applyFont="1" applyBorder="1"/>
    <xf numFmtId="0" fontId="9" fillId="0" borderId="10" xfId="0" applyFont="1" applyFill="1" applyBorder="1"/>
    <xf numFmtId="0" fontId="8" fillId="0" borderId="12" xfId="0" applyFont="1" applyBorder="1"/>
    <xf numFmtId="0" fontId="8" fillId="3" borderId="0" xfId="0" applyFont="1" applyFill="1" applyBorder="1"/>
    <xf numFmtId="49" fontId="1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/>
    <xf numFmtId="164" fontId="7" fillId="3" borderId="1" xfId="0" applyNumberFormat="1" applyFont="1" applyFill="1" applyBorder="1"/>
    <xf numFmtId="0" fontId="8" fillId="3" borderId="13" xfId="0" applyFont="1" applyFill="1" applyBorder="1"/>
    <xf numFmtId="49" fontId="1" fillId="3" borderId="2" xfId="0" applyNumberFormat="1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right"/>
    </xf>
    <xf numFmtId="0" fontId="7" fillId="0" borderId="0" xfId="0" applyFont="1" applyFill="1"/>
    <xf numFmtId="0" fontId="3" fillId="2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7" xfId="0" applyFont="1" applyBorder="1"/>
    <xf numFmtId="0" fontId="7" fillId="2" borderId="7" xfId="0" applyFont="1" applyFill="1" applyBorder="1"/>
    <xf numFmtId="164" fontId="3" fillId="2" borderId="1" xfId="0" applyNumberFormat="1" applyFont="1" applyFill="1" applyBorder="1"/>
    <xf numFmtId="0" fontId="8" fillId="0" borderId="7" xfId="0" applyFont="1" applyFill="1" applyBorder="1"/>
    <xf numFmtId="165" fontId="3" fillId="0" borderId="6" xfId="0" applyNumberFormat="1" applyFont="1" applyBorder="1"/>
    <xf numFmtId="165" fontId="3" fillId="0" borderId="6" xfId="0" applyNumberFormat="1" applyFont="1" applyBorder="1" applyAlignment="1">
      <alignment horizontal="left"/>
    </xf>
    <xf numFmtId="0" fontId="8" fillId="0" borderId="7" xfId="0" applyFont="1" applyBorder="1" applyAlignment="1">
      <alignment horizontal="left" wrapText="1" indent="3"/>
    </xf>
    <xf numFmtId="49" fontId="7" fillId="3" borderId="1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8" fillId="0" borderId="12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165" fontId="3" fillId="0" borderId="3" xfId="0" applyNumberFormat="1" applyFont="1" applyBorder="1" applyAlignment="1">
      <alignment wrapText="1"/>
    </xf>
    <xf numFmtId="0" fontId="10" fillId="0" borderId="0" xfId="0" applyFont="1"/>
    <xf numFmtId="164" fontId="1" fillId="0" borderId="1" xfId="0" applyNumberFormat="1" applyFont="1" applyBorder="1" applyAlignment="1">
      <alignment horizontal="right"/>
    </xf>
    <xf numFmtId="49" fontId="7" fillId="0" borderId="1" xfId="0" applyNumberFormat="1" applyFont="1" applyFill="1" applyBorder="1" applyAlignment="1">
      <alignment horizontal="center"/>
    </xf>
    <xf numFmtId="164" fontId="7" fillId="0" borderId="1" xfId="0" applyNumberFormat="1" applyFont="1" applyFill="1" applyBorder="1"/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/>
    <xf numFmtId="0" fontId="1" fillId="0" borderId="0" xfId="0" applyFont="1" applyFill="1"/>
    <xf numFmtId="0" fontId="9" fillId="3" borderId="0" xfId="0" applyFont="1" applyFill="1" applyBorder="1"/>
    <xf numFmtId="49" fontId="3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0" fontId="7" fillId="3" borderId="0" xfId="0" applyFont="1" applyFill="1" applyBorder="1"/>
    <xf numFmtId="0" fontId="8" fillId="0" borderId="10" xfId="0" applyFont="1" applyFill="1" applyBorder="1"/>
    <xf numFmtId="0" fontId="3" fillId="2" borderId="13" xfId="0" applyFont="1" applyFill="1" applyBorder="1" applyAlignment="1">
      <alignment horizontal="center"/>
    </xf>
    <xf numFmtId="0" fontId="8" fillId="0" borderId="3" xfId="0" applyFont="1" applyBorder="1" applyAlignment="1">
      <alignment horizontal="left" wrapText="1"/>
    </xf>
    <xf numFmtId="0" fontId="1" fillId="3" borderId="1" xfId="0" applyFont="1" applyFill="1" applyBorder="1"/>
    <xf numFmtId="0" fontId="8" fillId="0" borderId="13" xfId="0" applyFont="1" applyBorder="1" applyAlignment="1">
      <alignment horizontal="left" indent="3"/>
    </xf>
    <xf numFmtId="0" fontId="8" fillId="0" borderId="3" xfId="0" applyFont="1" applyBorder="1" applyAlignment="1">
      <alignment horizontal="left" indent="3"/>
    </xf>
    <xf numFmtId="0" fontId="8" fillId="0" borderId="0" xfId="0" applyFont="1" applyBorder="1" applyAlignment="1">
      <alignment horizontal="left" indent="3"/>
    </xf>
    <xf numFmtId="49" fontId="7" fillId="0" borderId="11" xfId="0" applyNumberFormat="1" applyFont="1" applyFill="1" applyBorder="1" applyAlignment="1">
      <alignment horizontal="center"/>
    </xf>
    <xf numFmtId="0" fontId="7" fillId="0" borderId="1" xfId="0" applyFont="1" applyFill="1" applyBorder="1"/>
    <xf numFmtId="0" fontId="8" fillId="0" borderId="3" xfId="0" applyFont="1" applyFill="1" applyBorder="1" applyAlignment="1">
      <alignment horizontal="left" wrapText="1" indent="3"/>
    </xf>
    <xf numFmtId="0" fontId="3" fillId="0" borderId="0" xfId="0" applyFont="1" applyBorder="1" applyAlignment="1">
      <alignment horizontal="right"/>
    </xf>
    <xf numFmtId="0" fontId="3" fillId="0" borderId="11" xfId="0" applyFont="1" applyBorder="1" applyAlignment="1">
      <alignment horizontal="right"/>
    </xf>
    <xf numFmtId="0" fontId="9" fillId="0" borderId="11" xfId="0" applyFont="1" applyBorder="1" applyAlignment="1">
      <alignment horizontal="center"/>
    </xf>
    <xf numFmtId="0" fontId="8" fillId="3" borderId="7" xfId="0" applyFont="1" applyFill="1" applyBorder="1" applyAlignment="1">
      <alignment horizontal="left" wrapText="1" indent="3"/>
    </xf>
    <xf numFmtId="0" fontId="8" fillId="3" borderId="0" xfId="0" applyFont="1" applyFill="1" applyBorder="1" applyAlignment="1">
      <alignment horizontal="left" indent="3"/>
    </xf>
    <xf numFmtId="49" fontId="7" fillId="3" borderId="2" xfId="0" applyNumberFormat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5" xfId="0" applyFont="1" applyFill="1" applyBorder="1"/>
    <xf numFmtId="0" fontId="1" fillId="3" borderId="1" xfId="0" applyFont="1" applyFill="1" applyBorder="1" applyAlignment="1">
      <alignment horizontal="right"/>
    </xf>
    <xf numFmtId="165" fontId="3" fillId="0" borderId="3" xfId="0" applyNumberFormat="1" applyFont="1" applyBorder="1" applyAlignment="1">
      <alignment horizontal="left" wrapText="1"/>
    </xf>
    <xf numFmtId="165" fontId="3" fillId="0" borderId="4" xfId="0" applyNumberFormat="1" applyFont="1" applyBorder="1"/>
    <xf numFmtId="0" fontId="8" fillId="3" borderId="12" xfId="0" applyFont="1" applyFill="1" applyBorder="1"/>
    <xf numFmtId="0" fontId="1" fillId="4" borderId="13" xfId="0" applyFont="1" applyFill="1" applyBorder="1" applyAlignment="1">
      <alignment horizontal="center"/>
    </xf>
    <xf numFmtId="0" fontId="8" fillId="4" borderId="0" xfId="0" applyFont="1" applyFill="1" applyBorder="1"/>
    <xf numFmtId="49" fontId="1" fillId="4" borderId="1" xfId="0" applyNumberFormat="1" applyFont="1" applyFill="1" applyBorder="1" applyAlignment="1">
      <alignment horizontal="center"/>
    </xf>
    <xf numFmtId="164" fontId="1" fillId="4" borderId="1" xfId="0" applyNumberFormat="1" applyFont="1" applyFill="1" applyBorder="1"/>
    <xf numFmtId="0" fontId="3" fillId="5" borderId="3" xfId="0" applyFont="1" applyFill="1" applyBorder="1" applyAlignment="1">
      <alignment horizontal="center"/>
    </xf>
    <xf numFmtId="0" fontId="8" fillId="5" borderId="0" xfId="0" applyFont="1" applyFill="1" applyBorder="1" applyAlignment="1">
      <alignment horizontal="left" indent="3"/>
    </xf>
    <xf numFmtId="49" fontId="1" fillId="5" borderId="1" xfId="0" applyNumberFormat="1" applyFont="1" applyFill="1" applyBorder="1" applyAlignment="1">
      <alignment horizontal="center"/>
    </xf>
    <xf numFmtId="164" fontId="1" fillId="5" borderId="1" xfId="0" applyNumberFormat="1" applyFont="1" applyFill="1" applyBorder="1"/>
    <xf numFmtId="0" fontId="3" fillId="5" borderId="13" xfId="0" applyFont="1" applyFill="1" applyBorder="1" applyAlignment="1">
      <alignment horizontal="center"/>
    </xf>
    <xf numFmtId="0" fontId="8" fillId="5" borderId="13" xfId="0" applyFont="1" applyFill="1" applyBorder="1"/>
    <xf numFmtId="0" fontId="9" fillId="0" borderId="10" xfId="0" applyFont="1" applyBorder="1" applyAlignment="1">
      <alignment horizontal="center"/>
    </xf>
    <xf numFmtId="0" fontId="8" fillId="3" borderId="10" xfId="0" applyFont="1" applyFill="1" applyBorder="1" applyAlignment="1">
      <alignment horizontal="left" wrapText="1" indent="3"/>
    </xf>
    <xf numFmtId="0" fontId="8" fillId="0" borderId="10" xfId="0" applyFont="1" applyBorder="1" applyAlignment="1">
      <alignment horizontal="left" indent="3"/>
    </xf>
    <xf numFmtId="0" fontId="5" fillId="0" borderId="10" xfId="0" applyFont="1" applyBorder="1" applyAlignment="1">
      <alignment horizontal="center"/>
    </xf>
    <xf numFmtId="0" fontId="8" fillId="0" borderId="13" xfId="0" applyFont="1" applyFill="1" applyBorder="1"/>
    <xf numFmtId="49" fontId="7" fillId="5" borderId="2" xfId="0" applyNumberFormat="1" applyFont="1" applyFill="1" applyBorder="1" applyAlignment="1">
      <alignment horizontal="center"/>
    </xf>
    <xf numFmtId="164" fontId="7" fillId="5" borderId="1" xfId="0" applyNumberFormat="1" applyFont="1" applyFill="1" applyBorder="1"/>
    <xf numFmtId="0" fontId="8" fillId="5" borderId="13" xfId="0" applyFont="1" applyFill="1" applyBorder="1" applyAlignment="1">
      <alignment horizontal="left" indent="3"/>
    </xf>
    <xf numFmtId="49" fontId="1" fillId="5" borderId="2" xfId="0" applyNumberFormat="1" applyFont="1" applyFill="1" applyBorder="1" applyAlignment="1">
      <alignment horizontal="center"/>
    </xf>
    <xf numFmtId="0" fontId="1" fillId="5" borderId="1" xfId="0" applyFont="1" applyFill="1" applyBorder="1"/>
    <xf numFmtId="0" fontId="1" fillId="5" borderId="13" xfId="0" applyFont="1" applyFill="1" applyBorder="1" applyAlignment="1">
      <alignment horizontal="center"/>
    </xf>
    <xf numFmtId="0" fontId="8" fillId="5" borderId="12" xfId="0" applyFont="1" applyFill="1" applyBorder="1"/>
    <xf numFmtId="0" fontId="3" fillId="0" borderId="1" xfId="0" applyFont="1" applyBorder="1" applyAlignment="1">
      <alignment horizontal="center"/>
    </xf>
    <xf numFmtId="164" fontId="3" fillId="0" borderId="0" xfId="0" applyNumberFormat="1" applyFont="1"/>
    <xf numFmtId="164" fontId="1" fillId="0" borderId="0" xfId="0" applyNumberFormat="1" applyFont="1"/>
    <xf numFmtId="0" fontId="8" fillId="0" borderId="7" xfId="0" applyFont="1" applyFill="1" applyBorder="1" applyAlignment="1">
      <alignment horizontal="left" wrapText="1" indent="3"/>
    </xf>
    <xf numFmtId="0" fontId="8" fillId="6" borderId="7" xfId="0" applyFont="1" applyFill="1" applyBorder="1" applyAlignment="1">
      <alignment horizontal="left" wrapText="1" indent="3"/>
    </xf>
    <xf numFmtId="49" fontId="1" fillId="6" borderId="1" xfId="0" applyNumberFormat="1" applyFont="1" applyFill="1" applyBorder="1" applyAlignment="1">
      <alignment horizontal="center"/>
    </xf>
    <xf numFmtId="164" fontId="1" fillId="6" borderId="1" xfId="0" applyNumberFormat="1" applyFont="1" applyFill="1" applyBorder="1"/>
    <xf numFmtId="0" fontId="8" fillId="6" borderId="10" xfId="0" applyFont="1" applyFill="1" applyBorder="1" applyAlignment="1">
      <alignment horizontal="left" indent="3"/>
    </xf>
    <xf numFmtId="49" fontId="1" fillId="6" borderId="2" xfId="0" applyNumberFormat="1" applyFont="1" applyFill="1" applyBorder="1" applyAlignment="1">
      <alignment horizontal="center"/>
    </xf>
    <xf numFmtId="0" fontId="8" fillId="6" borderId="3" xfId="0" applyFont="1" applyFill="1" applyBorder="1" applyAlignment="1">
      <alignment horizontal="left" wrapText="1" indent="3"/>
    </xf>
    <xf numFmtId="0" fontId="8" fillId="6" borderId="3" xfId="0" applyFont="1" applyFill="1" applyBorder="1" applyAlignment="1">
      <alignment horizontal="left" indent="3"/>
    </xf>
    <xf numFmtId="0" fontId="8" fillId="6" borderId="10" xfId="0" applyFont="1" applyFill="1" applyBorder="1" applyAlignment="1">
      <alignment horizontal="left" wrapText="1" indent="3"/>
    </xf>
    <xf numFmtId="0" fontId="3" fillId="0" borderId="0" xfId="0" applyFont="1" applyFill="1"/>
    <xf numFmtId="0" fontId="3" fillId="6" borderId="5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vertical="center"/>
    </xf>
    <xf numFmtId="49" fontId="3" fillId="6" borderId="2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vertical="distributed"/>
    </xf>
    <xf numFmtId="0" fontId="3" fillId="6" borderId="3" xfId="0" applyFont="1" applyFill="1" applyBorder="1" applyAlignment="1">
      <alignment horizontal="center"/>
    </xf>
    <xf numFmtId="0" fontId="6" fillId="6" borderId="10" xfId="0" applyFont="1" applyFill="1" applyBorder="1"/>
    <xf numFmtId="49" fontId="3" fillId="6" borderId="2" xfId="0" applyNumberFormat="1" applyFont="1" applyFill="1" applyBorder="1" applyAlignment="1">
      <alignment horizontal="center"/>
    </xf>
    <xf numFmtId="164" fontId="7" fillId="6" borderId="1" xfId="0" applyNumberFormat="1" applyFont="1" applyFill="1" applyBorder="1"/>
    <xf numFmtId="164" fontId="3" fillId="6" borderId="1" xfId="0" applyNumberFormat="1" applyFont="1" applyFill="1" applyBorder="1"/>
    <xf numFmtId="0" fontId="8" fillId="6" borderId="10" xfId="0" applyFont="1" applyFill="1" applyBorder="1"/>
    <xf numFmtId="0" fontId="3" fillId="6" borderId="13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left" indent="3"/>
    </xf>
    <xf numFmtId="0" fontId="8" fillId="0" borderId="7" xfId="0" applyFont="1" applyBorder="1" applyAlignment="1">
      <alignment horizontal="left" indent="3"/>
    </xf>
    <xf numFmtId="0" fontId="8" fillId="0" borderId="7" xfId="0" applyFont="1" applyFill="1" applyBorder="1" applyAlignment="1">
      <alignment horizontal="left" wrapText="1"/>
    </xf>
    <xf numFmtId="0" fontId="8" fillId="0" borderId="7" xfId="0" applyFont="1" applyBorder="1" applyAlignment="1">
      <alignment horizontal="left" wrapText="1"/>
    </xf>
    <xf numFmtId="0" fontId="8" fillId="0" borderId="14" xfId="0" applyFont="1" applyBorder="1" applyAlignment="1">
      <alignment horizontal="left" indent="3"/>
    </xf>
    <xf numFmtId="0" fontId="8" fillId="5" borderId="14" xfId="0" applyFont="1" applyFill="1" applyBorder="1"/>
    <xf numFmtId="0" fontId="8" fillId="0" borderId="14" xfId="0" applyFont="1" applyBorder="1"/>
    <xf numFmtId="0" fontId="8" fillId="0" borderId="0" xfId="0" applyFont="1" applyBorder="1" applyAlignment="1">
      <alignment horizontal="left" wrapText="1" indent="3"/>
    </xf>
    <xf numFmtId="0" fontId="3" fillId="0" borderId="0" xfId="0" applyFont="1" applyAlignment="1">
      <alignment horizontal="left" vertical="top" wrapText="1" indent="29"/>
    </xf>
    <xf numFmtId="0" fontId="11" fillId="0" borderId="0" xfId="0" applyFont="1"/>
    <xf numFmtId="0" fontId="3" fillId="0" borderId="3" xfId="0" applyFont="1" applyFill="1" applyBorder="1"/>
    <xf numFmtId="0" fontId="3" fillId="0" borderId="7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8" fillId="0" borderId="3" xfId="0" applyFont="1" applyFill="1" applyBorder="1"/>
    <xf numFmtId="0" fontId="3" fillId="6" borderId="6" xfId="0" applyFont="1" applyFill="1" applyBorder="1" applyAlignment="1">
      <alignment horizontal="center"/>
    </xf>
    <xf numFmtId="0" fontId="4" fillId="6" borderId="5" xfId="0" applyFont="1" applyFill="1" applyBorder="1"/>
    <xf numFmtId="0" fontId="3" fillId="6" borderId="7" xfId="0" applyFont="1" applyFill="1" applyBorder="1" applyAlignment="1">
      <alignment horizontal="center"/>
    </xf>
    <xf numFmtId="0" fontId="6" fillId="6" borderId="3" xfId="0" applyFont="1" applyFill="1" applyBorder="1"/>
    <xf numFmtId="0" fontId="8" fillId="6" borderId="3" xfId="0" applyFont="1" applyFill="1" applyBorder="1"/>
    <xf numFmtId="0" fontId="3" fillId="6" borderId="5" xfId="0" applyFont="1" applyFill="1" applyBorder="1" applyAlignment="1">
      <alignment horizontal="center"/>
    </xf>
    <xf numFmtId="49" fontId="3" fillId="6" borderId="1" xfId="0" applyNumberFormat="1" applyFont="1" applyFill="1" applyBorder="1" applyAlignment="1">
      <alignment horizontal="center"/>
    </xf>
    <xf numFmtId="0" fontId="7" fillId="6" borderId="0" xfId="0" applyFont="1" applyFill="1" applyBorder="1"/>
    <xf numFmtId="49" fontId="7" fillId="6" borderId="1" xfId="0" applyNumberFormat="1" applyFont="1" applyFill="1" applyBorder="1" applyAlignment="1">
      <alignment horizontal="center"/>
    </xf>
    <xf numFmtId="0" fontId="8" fillId="6" borderId="0" xfId="0" applyFont="1" applyFill="1" applyBorder="1"/>
    <xf numFmtId="0" fontId="1" fillId="6" borderId="13" xfId="0" applyFont="1" applyFill="1" applyBorder="1" applyAlignment="1">
      <alignment horizontal="center"/>
    </xf>
    <xf numFmtId="0" fontId="8" fillId="6" borderId="8" xfId="0" applyFont="1" applyFill="1" applyBorder="1"/>
    <xf numFmtId="0" fontId="4" fillId="6" borderId="4" xfId="0" applyFont="1" applyFill="1" applyBorder="1"/>
    <xf numFmtId="0" fontId="7" fillId="6" borderId="10" xfId="0" applyFont="1" applyFill="1" applyBorder="1"/>
    <xf numFmtId="0" fontId="8" fillId="6" borderId="12" xfId="0" applyFont="1" applyFill="1" applyBorder="1"/>
    <xf numFmtId="0" fontId="8" fillId="6" borderId="13" xfId="0" applyFont="1" applyFill="1" applyBorder="1" applyAlignment="1">
      <alignment horizontal="left" wrapText="1" indent="3"/>
    </xf>
    <xf numFmtId="0" fontId="1" fillId="6" borderId="14" xfId="0" applyFont="1" applyFill="1" applyBorder="1" applyAlignment="1">
      <alignment horizontal="center"/>
    </xf>
    <xf numFmtId="0" fontId="8" fillId="6" borderId="13" xfId="0" applyFont="1" applyFill="1" applyBorder="1"/>
    <xf numFmtId="0" fontId="7" fillId="6" borderId="3" xfId="0" applyFont="1" applyFill="1" applyBorder="1"/>
    <xf numFmtId="49" fontId="7" fillId="6" borderId="2" xfId="0" applyNumberFormat="1" applyFont="1" applyFill="1" applyBorder="1" applyAlignment="1">
      <alignment horizontal="center"/>
    </xf>
    <xf numFmtId="0" fontId="8" fillId="6" borderId="13" xfId="0" applyFont="1" applyFill="1" applyBorder="1" applyAlignment="1">
      <alignment horizontal="left" indent="3"/>
    </xf>
    <xf numFmtId="164" fontId="1" fillId="0" borderId="0" xfId="0" applyNumberFormat="1" applyFont="1" applyFill="1"/>
    <xf numFmtId="49" fontId="7" fillId="0" borderId="2" xfId="0" applyNumberFormat="1" applyFont="1" applyFill="1" applyBorder="1" applyAlignment="1">
      <alignment horizontal="center"/>
    </xf>
    <xf numFmtId="0" fontId="10" fillId="0" borderId="0" xfId="0" applyFont="1" applyFill="1"/>
    <xf numFmtId="0" fontId="3" fillId="0" borderId="6" xfId="0" applyFont="1" applyFill="1" applyBorder="1" applyAlignment="1">
      <alignment horizontal="center"/>
    </xf>
    <xf numFmtId="0" fontId="4" fillId="6" borderId="0" xfId="0" applyFont="1" applyFill="1" applyBorder="1"/>
    <xf numFmtId="0" fontId="3" fillId="0" borderId="5" xfId="0" applyFont="1" applyFill="1" applyBorder="1"/>
    <xf numFmtId="0" fontId="8" fillId="0" borderId="13" xfId="0" applyFont="1" applyBorder="1"/>
    <xf numFmtId="0" fontId="8" fillId="0" borderId="13" xfId="0" applyFont="1" applyFill="1" applyBorder="1" applyAlignment="1">
      <alignment horizontal="left" indent="3"/>
    </xf>
    <xf numFmtId="0" fontId="7" fillId="3" borderId="3" xfId="0" applyFont="1" applyFill="1" applyBorder="1"/>
    <xf numFmtId="0" fontId="8" fillId="3" borderId="3" xfId="0" applyFont="1" applyFill="1" applyBorder="1"/>
    <xf numFmtId="0" fontId="8" fillId="0" borderId="3" xfId="0" applyFont="1" applyFill="1" applyBorder="1" applyAlignment="1">
      <alignment horizontal="left" wrapText="1" indent="2"/>
    </xf>
    <xf numFmtId="0" fontId="8" fillId="0" borderId="3" xfId="0" applyFont="1" applyBorder="1" applyAlignment="1">
      <alignment horizontal="left" indent="2"/>
    </xf>
    <xf numFmtId="0" fontId="8" fillId="0" borderId="0" xfId="0" applyFont="1" applyFill="1" applyBorder="1" applyAlignment="1">
      <alignment horizontal="left" wrapText="1"/>
    </xf>
    <xf numFmtId="0" fontId="8" fillId="0" borderId="8" xfId="0" applyFont="1" applyBorder="1" applyAlignment="1">
      <alignment horizontal="left" indent="3"/>
    </xf>
    <xf numFmtId="0" fontId="3" fillId="0" borderId="0" xfId="0" applyFont="1" applyAlignment="1">
      <alignment horizontal="left" vertical="top" wrapText="1" indent="29"/>
    </xf>
    <xf numFmtId="0" fontId="3" fillId="0" borderId="0" xfId="0" applyFont="1" applyFill="1" applyAlignment="1">
      <alignment horizontal="left" vertical="top" wrapText="1" indent="29"/>
    </xf>
    <xf numFmtId="0" fontId="5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68"/>
  <sheetViews>
    <sheetView showZeros="0" tabSelected="1" zoomScaleNormal="100" zoomScaleSheetLayoutView="100" workbookViewId="0">
      <selection activeCell="E8" sqref="E8:G8"/>
    </sheetView>
  </sheetViews>
  <sheetFormatPr defaultRowHeight="15" x14ac:dyDescent="0.25"/>
  <cols>
    <col min="1" max="1" width="5" style="1" customWidth="1"/>
    <col min="2" max="2" width="41.5703125" style="1" customWidth="1"/>
    <col min="3" max="3" width="6.7109375" style="1" customWidth="1"/>
    <col min="4" max="4" width="8.5703125" style="1" customWidth="1"/>
    <col min="5" max="5" width="8.85546875" style="1" customWidth="1"/>
    <col min="6" max="6" width="9" style="1" customWidth="1"/>
    <col min="7" max="7" width="26.28515625" style="1" customWidth="1"/>
    <col min="8" max="8" width="0" style="1" hidden="1" customWidth="1"/>
    <col min="9" max="11" width="9.140625" style="1" hidden="1" customWidth="1"/>
    <col min="12" max="16384" width="9.140625" style="1"/>
  </cols>
  <sheetData>
    <row r="1" spans="1:10" ht="94.5" customHeight="1" x14ac:dyDescent="0.25">
      <c r="A1" s="221"/>
      <c r="B1" s="221"/>
      <c r="C1" s="221"/>
      <c r="D1" s="234" t="s">
        <v>283</v>
      </c>
      <c r="E1" s="234"/>
      <c r="F1" s="234"/>
      <c r="G1" s="234"/>
    </row>
    <row r="2" spans="1:10" s="180" customFormat="1" ht="36" customHeight="1" x14ac:dyDescent="0.2">
      <c r="A2" s="222"/>
      <c r="B2" s="222"/>
      <c r="C2" s="222"/>
      <c r="D2" s="235" t="s">
        <v>277</v>
      </c>
      <c r="E2" s="235"/>
      <c r="F2" s="235"/>
      <c r="G2" s="235"/>
    </row>
    <row r="3" spans="1:10" s="180" customFormat="1" ht="36" customHeight="1" x14ac:dyDescent="0.2">
      <c r="A3" s="222"/>
      <c r="B3" s="222"/>
      <c r="C3" s="222"/>
      <c r="D3" s="235" t="s">
        <v>278</v>
      </c>
      <c r="E3" s="235"/>
      <c r="F3" s="235"/>
      <c r="G3" s="235"/>
    </row>
    <row r="4" spans="1:10" s="180" customFormat="1" ht="36" customHeight="1" x14ac:dyDescent="0.2">
      <c r="A4" s="222"/>
      <c r="B4" s="222"/>
      <c r="C4" s="222"/>
      <c r="D4" s="235" t="s">
        <v>282</v>
      </c>
      <c r="E4" s="235"/>
      <c r="F4" s="235"/>
      <c r="G4" s="235"/>
    </row>
    <row r="5" spans="1:10" x14ac:dyDescent="0.25">
      <c r="A5" s="179"/>
      <c r="B5" s="179"/>
      <c r="C5" s="179"/>
      <c r="D5" s="179"/>
      <c r="E5" s="179"/>
      <c r="F5" s="179"/>
      <c r="G5" s="179"/>
    </row>
    <row r="6" spans="1:10" x14ac:dyDescent="0.25">
      <c r="A6" s="230" t="s">
        <v>0</v>
      </c>
      <c r="B6" s="230"/>
      <c r="C6" s="230"/>
      <c r="D6" s="230"/>
      <c r="E6" s="230"/>
      <c r="F6" s="230"/>
      <c r="G6" s="230"/>
    </row>
    <row r="7" spans="1:10" ht="11.25" customHeight="1" x14ac:dyDescent="0.25">
      <c r="G7" s="16" t="s">
        <v>74</v>
      </c>
    </row>
    <row r="8" spans="1:10" ht="15.75" customHeight="1" x14ac:dyDescent="0.25">
      <c r="A8" s="233" t="s">
        <v>8</v>
      </c>
      <c r="B8" s="232" t="s">
        <v>1</v>
      </c>
      <c r="C8" s="232" t="s">
        <v>65</v>
      </c>
      <c r="D8" s="231" t="s">
        <v>2</v>
      </c>
      <c r="E8" s="231" t="s">
        <v>3</v>
      </c>
      <c r="F8" s="231"/>
      <c r="G8" s="231"/>
    </row>
    <row r="9" spans="1:10" ht="16.5" customHeight="1" x14ac:dyDescent="0.25">
      <c r="A9" s="233"/>
      <c r="B9" s="232"/>
      <c r="C9" s="232"/>
      <c r="D9" s="231"/>
      <c r="E9" s="231" t="s">
        <v>4</v>
      </c>
      <c r="F9" s="231"/>
      <c r="G9" s="232" t="s">
        <v>5</v>
      </c>
    </row>
    <row r="10" spans="1:10" ht="36" customHeight="1" x14ac:dyDescent="0.25">
      <c r="A10" s="233"/>
      <c r="B10" s="232"/>
      <c r="C10" s="232"/>
      <c r="D10" s="231"/>
      <c r="E10" s="30" t="s">
        <v>6</v>
      </c>
      <c r="F10" s="29" t="s">
        <v>7</v>
      </c>
      <c r="G10" s="232"/>
    </row>
    <row r="11" spans="1:10" ht="15.75" customHeight="1" x14ac:dyDescent="0.25">
      <c r="A11" s="13" t="s">
        <v>95</v>
      </c>
      <c r="B11" s="223" t="s">
        <v>9</v>
      </c>
      <c r="C11" s="224"/>
      <c r="D11" s="224"/>
      <c r="E11" s="224"/>
      <c r="F11" s="224"/>
      <c r="G11" s="225"/>
    </row>
    <row r="12" spans="1:10" ht="15" customHeight="1" x14ac:dyDescent="0.25">
      <c r="A12" s="13" t="s">
        <v>96</v>
      </c>
      <c r="B12" s="39" t="s">
        <v>30</v>
      </c>
      <c r="C12" s="5" t="s">
        <v>12</v>
      </c>
      <c r="D12" s="4">
        <f t="shared" ref="D12:D55" si="0">E12+G12</f>
        <v>560.5</v>
      </c>
      <c r="E12" s="4">
        <f>E13</f>
        <v>554.70000000000005</v>
      </c>
      <c r="F12" s="4">
        <f>F13</f>
        <v>224.9</v>
      </c>
      <c r="G12" s="4">
        <f>G13</f>
        <v>5.8</v>
      </c>
      <c r="I12" s="1" t="s">
        <v>254</v>
      </c>
      <c r="J12" s="148">
        <f>D12+D14+D17+D44+D58+D72+D86+D100+D114+D128+D142+D155+D168+D182+D191</f>
        <v>14347.6</v>
      </c>
    </row>
    <row r="13" spans="1:10" s="8" customFormat="1" ht="15" hidden="1" customHeight="1" x14ac:dyDescent="0.25">
      <c r="A13" s="73"/>
      <c r="B13" s="40" t="s">
        <v>11</v>
      </c>
      <c r="C13" s="44" t="s">
        <v>12</v>
      </c>
      <c r="D13" s="36">
        <f t="shared" si="0"/>
        <v>560.5</v>
      </c>
      <c r="E13" s="36">
        <v>554.70000000000005</v>
      </c>
      <c r="F13" s="36">
        <v>224.9</v>
      </c>
      <c r="G13" s="36">
        <v>5.8</v>
      </c>
    </row>
    <row r="14" spans="1:10" ht="15" customHeight="1" x14ac:dyDescent="0.25">
      <c r="A14" s="13" t="s">
        <v>97</v>
      </c>
      <c r="B14" s="39" t="s">
        <v>71</v>
      </c>
      <c r="C14" s="5" t="s">
        <v>12</v>
      </c>
      <c r="D14" s="4">
        <f t="shared" si="0"/>
        <v>190.2</v>
      </c>
      <c r="E14" s="4">
        <f>E15</f>
        <v>186.5</v>
      </c>
      <c r="F14" s="4">
        <f>F15</f>
        <v>137.19999999999999</v>
      </c>
      <c r="G14" s="4">
        <f>G15</f>
        <v>3.7</v>
      </c>
      <c r="I14" s="1" t="s">
        <v>255</v>
      </c>
      <c r="J14" s="148">
        <f>D23</f>
        <v>64.8</v>
      </c>
    </row>
    <row r="15" spans="1:10" s="8" customFormat="1" ht="15" hidden="1" customHeight="1" x14ac:dyDescent="0.25">
      <c r="A15" s="73"/>
      <c r="B15" s="40" t="s">
        <v>11</v>
      </c>
      <c r="C15" s="44" t="s">
        <v>12</v>
      </c>
      <c r="D15" s="36">
        <f t="shared" si="0"/>
        <v>190.2</v>
      </c>
      <c r="E15" s="36">
        <v>186.5</v>
      </c>
      <c r="F15" s="36">
        <v>137.19999999999999</v>
      </c>
      <c r="G15" s="36">
        <v>3.7</v>
      </c>
    </row>
    <row r="16" spans="1:10" ht="15" customHeight="1" x14ac:dyDescent="0.25">
      <c r="A16" s="13" t="s">
        <v>98</v>
      </c>
      <c r="B16" s="39" t="s">
        <v>23</v>
      </c>
      <c r="C16" s="5"/>
      <c r="D16" s="4">
        <f t="shared" si="0"/>
        <v>11108</v>
      </c>
      <c r="E16" s="4">
        <f>E17+E23+E26+E28+E33+E40+E36+E38</f>
        <v>10501.7</v>
      </c>
      <c r="F16" s="4">
        <f>F17+F23+F26+F28+F33+F40+F36+F38</f>
        <v>4770.7000000000007</v>
      </c>
      <c r="G16" s="4">
        <f>G17+G23+G26+G28+G33+G40+G36+G38</f>
        <v>606.29999999999995</v>
      </c>
      <c r="I16" s="1" t="s">
        <v>256</v>
      </c>
      <c r="J16" s="148">
        <f>D205+D194</f>
        <v>1279.3000000000002</v>
      </c>
    </row>
    <row r="17" spans="1:10" ht="15" customHeight="1" x14ac:dyDescent="0.25">
      <c r="A17" s="15"/>
      <c r="B17" s="10"/>
      <c r="C17" s="5" t="s">
        <v>12</v>
      </c>
      <c r="D17" s="4">
        <f t="shared" si="0"/>
        <v>8072.1</v>
      </c>
      <c r="E17" s="4">
        <f>E18+E19+E20+E21+E22</f>
        <v>7486.8</v>
      </c>
      <c r="F17" s="4">
        <f>F18+F19+F20+F21+F22</f>
        <v>4442.8</v>
      </c>
      <c r="G17" s="4">
        <f>G18+G19+G20+G21+G22</f>
        <v>585.29999999999995</v>
      </c>
      <c r="I17" s="1" t="s">
        <v>257</v>
      </c>
      <c r="J17" s="148">
        <f>D28+D48+D62+D76+D90+D104+D118+D132+D145+D158+D172+D185+D207+D227+D237+D246+D255+D264+D273+D282+D291+D300+D309+D586-D561</f>
        <v>5801.7</v>
      </c>
    </row>
    <row r="18" spans="1:10" s="8" customFormat="1" ht="15" hidden="1" customHeight="1" x14ac:dyDescent="0.25">
      <c r="A18" s="73"/>
      <c r="B18" s="40" t="s">
        <v>11</v>
      </c>
      <c r="C18" s="44" t="s">
        <v>12</v>
      </c>
      <c r="D18" s="36">
        <f t="shared" si="0"/>
        <v>6829.6</v>
      </c>
      <c r="E18" s="36">
        <v>6413.3</v>
      </c>
      <c r="F18" s="36">
        <v>3961.3</v>
      </c>
      <c r="G18" s="36">
        <v>416.3</v>
      </c>
    </row>
    <row r="19" spans="1:10" s="23" customFormat="1" ht="15" customHeight="1" x14ac:dyDescent="0.25">
      <c r="A19" s="15"/>
      <c r="B19" s="34" t="s">
        <v>226</v>
      </c>
      <c r="C19" s="26" t="s">
        <v>12</v>
      </c>
      <c r="D19" s="7">
        <f t="shared" si="0"/>
        <v>665.5</v>
      </c>
      <c r="E19" s="7">
        <v>665.5</v>
      </c>
      <c r="F19" s="7">
        <v>459.3</v>
      </c>
      <c r="G19" s="7"/>
      <c r="I19" s="23" t="s">
        <v>258</v>
      </c>
      <c r="J19" s="149">
        <f>D50+D64+D78+D92+D106+D120+D134+D147+D160+D174+D187+D210+D229+D239+D249+D257+D266+D275+D284+D293+D303+D311+D318</f>
        <v>8159.1999999999989</v>
      </c>
    </row>
    <row r="20" spans="1:10" s="23" customFormat="1" ht="15" customHeight="1" x14ac:dyDescent="0.25">
      <c r="A20" s="15"/>
      <c r="B20" s="109" t="s">
        <v>237</v>
      </c>
      <c r="C20" s="26" t="s">
        <v>12</v>
      </c>
      <c r="D20" s="7">
        <f t="shared" si="0"/>
        <v>32.299999999999997</v>
      </c>
      <c r="E20" s="7">
        <v>32.299999999999997</v>
      </c>
      <c r="F20" s="7"/>
      <c r="G20" s="7"/>
      <c r="I20" s="23" t="s">
        <v>259</v>
      </c>
      <c r="J20" s="149">
        <f>D33+D52+D66+D80+D94+D108+D122+D136+D149+D162+D176+D189+D216+D232+D241+D251+D259+D268+D277+D286+D295+D305+D313+D320</f>
        <v>3938.0000000000005</v>
      </c>
    </row>
    <row r="21" spans="1:10" s="23" customFormat="1" ht="15" customHeight="1" x14ac:dyDescent="0.2">
      <c r="A21" s="90"/>
      <c r="B21" s="109" t="s">
        <v>236</v>
      </c>
      <c r="C21" s="26" t="s">
        <v>12</v>
      </c>
      <c r="D21" s="7">
        <f>E21+G21</f>
        <v>536.4</v>
      </c>
      <c r="E21" s="7">
        <v>367.4</v>
      </c>
      <c r="F21" s="7">
        <v>17.3</v>
      </c>
      <c r="G21" s="7">
        <v>169</v>
      </c>
      <c r="I21" s="23" t="s">
        <v>260</v>
      </c>
      <c r="J21" s="149">
        <f>D334+D342</f>
        <v>1301.4000000000001</v>
      </c>
    </row>
    <row r="22" spans="1:10" s="23" customFormat="1" ht="15" customHeight="1" x14ac:dyDescent="0.2">
      <c r="A22" s="90"/>
      <c r="B22" s="35" t="s">
        <v>211</v>
      </c>
      <c r="C22" s="26" t="s">
        <v>12</v>
      </c>
      <c r="D22" s="7">
        <f>E22+G22</f>
        <v>8.3000000000000007</v>
      </c>
      <c r="E22" s="7">
        <v>8.3000000000000007</v>
      </c>
      <c r="F22" s="7">
        <v>4.9000000000000004</v>
      </c>
      <c r="G22" s="7"/>
      <c r="J22" s="149"/>
    </row>
    <row r="23" spans="1:10" ht="15" customHeight="1" x14ac:dyDescent="0.25">
      <c r="A23" s="15"/>
      <c r="B23" s="41"/>
      <c r="C23" s="5" t="s">
        <v>26</v>
      </c>
      <c r="D23" s="4">
        <f t="shared" si="0"/>
        <v>64.8</v>
      </c>
      <c r="E23" s="4">
        <f>E24+E25</f>
        <v>64.8</v>
      </c>
      <c r="F23" s="4">
        <f>F24+F25</f>
        <v>44.3</v>
      </c>
      <c r="G23" s="4">
        <f>G24+G25</f>
        <v>0</v>
      </c>
      <c r="I23" s="1" t="s">
        <v>261</v>
      </c>
      <c r="J23" s="148">
        <f>D221+D355+D539+D561+D667</f>
        <v>11528.400000000001</v>
      </c>
    </row>
    <row r="24" spans="1:10" s="23" customFormat="1" ht="15" customHeight="1" x14ac:dyDescent="0.25">
      <c r="A24" s="15"/>
      <c r="B24" s="34" t="s">
        <v>226</v>
      </c>
      <c r="C24" s="26" t="s">
        <v>26</v>
      </c>
      <c r="D24" s="7">
        <f t="shared" si="0"/>
        <v>62.7</v>
      </c>
      <c r="E24" s="7">
        <v>62.7</v>
      </c>
      <c r="F24" s="7">
        <v>44.3</v>
      </c>
      <c r="G24" s="7"/>
      <c r="I24" s="23" t="s">
        <v>262</v>
      </c>
      <c r="J24" s="149">
        <f>D340+D543-D539-D355</f>
        <v>57092.199999999983</v>
      </c>
    </row>
    <row r="25" spans="1:10" s="23" customFormat="1" ht="15" customHeight="1" x14ac:dyDescent="0.25">
      <c r="A25" s="15"/>
      <c r="B25" s="35" t="s">
        <v>211</v>
      </c>
      <c r="C25" s="26" t="s">
        <v>26</v>
      </c>
      <c r="D25" s="7">
        <f t="shared" si="0"/>
        <v>2.1</v>
      </c>
      <c r="E25" s="7">
        <v>2.1</v>
      </c>
      <c r="F25" s="7"/>
      <c r="G25" s="7"/>
      <c r="J25" s="149"/>
    </row>
    <row r="26" spans="1:10" s="23" customFormat="1" ht="15" hidden="1" customHeight="1" x14ac:dyDescent="0.25">
      <c r="A26" s="15"/>
      <c r="B26" s="34"/>
      <c r="C26" s="26" t="s">
        <v>24</v>
      </c>
      <c r="D26" s="7">
        <f t="shared" si="0"/>
        <v>0</v>
      </c>
      <c r="E26" s="7">
        <f>E27</f>
        <v>0</v>
      </c>
      <c r="F26" s="7">
        <f>F27</f>
        <v>0</v>
      </c>
      <c r="G26" s="7">
        <f>G27</f>
        <v>0</v>
      </c>
    </row>
    <row r="27" spans="1:10" s="23" customFormat="1" ht="15" hidden="1" customHeight="1" x14ac:dyDescent="0.25">
      <c r="A27" s="74"/>
      <c r="B27" s="65" t="s">
        <v>229</v>
      </c>
      <c r="C27" s="66" t="s">
        <v>24</v>
      </c>
      <c r="D27" s="67">
        <f t="shared" si="0"/>
        <v>0</v>
      </c>
      <c r="E27" s="67"/>
      <c r="F27" s="67"/>
      <c r="G27" s="67"/>
    </row>
    <row r="28" spans="1:10" ht="15" customHeight="1" x14ac:dyDescent="0.25">
      <c r="A28" s="15"/>
      <c r="B28" s="42"/>
      <c r="C28" s="5" t="s">
        <v>28</v>
      </c>
      <c r="D28" s="4">
        <f t="shared" si="0"/>
        <v>2585.8000000000002</v>
      </c>
      <c r="E28" s="4">
        <f>E29+E30+E32+E31</f>
        <v>2585.8000000000002</v>
      </c>
      <c r="F28" s="4">
        <f>F29+F30+F32+F31</f>
        <v>206.3</v>
      </c>
      <c r="G28" s="4">
        <f>G29+G30+G32+G31</f>
        <v>0</v>
      </c>
      <c r="I28" s="1" t="s">
        <v>263</v>
      </c>
      <c r="J28" s="148">
        <f>D40+D54+D68+D82+D96+D110+D124+D138+D151+D164+D178+D700</f>
        <v>21078.100000000002</v>
      </c>
    </row>
    <row r="29" spans="1:10" s="8" customFormat="1" ht="15" hidden="1" customHeight="1" x14ac:dyDescent="0.25">
      <c r="A29" s="73"/>
      <c r="B29" s="40" t="s">
        <v>11</v>
      </c>
      <c r="C29" s="44" t="s">
        <v>28</v>
      </c>
      <c r="D29" s="36">
        <f t="shared" si="0"/>
        <v>1413.2</v>
      </c>
      <c r="E29" s="36">
        <v>1413.2</v>
      </c>
      <c r="F29" s="36"/>
      <c r="G29" s="36"/>
    </row>
    <row r="30" spans="1:10" s="23" customFormat="1" ht="15" customHeight="1" x14ac:dyDescent="0.25">
      <c r="A30" s="15"/>
      <c r="B30" s="34" t="s">
        <v>226</v>
      </c>
      <c r="C30" s="26" t="s">
        <v>28</v>
      </c>
      <c r="D30" s="7">
        <f t="shared" si="0"/>
        <v>392.6</v>
      </c>
      <c r="E30" s="7">
        <v>392.6</v>
      </c>
      <c r="F30" s="7">
        <v>206.3</v>
      </c>
      <c r="G30" s="7"/>
      <c r="I30" s="23" t="s">
        <v>264</v>
      </c>
      <c r="J30" s="149">
        <f>SUM(J12:J28)</f>
        <v>124590.69999999998</v>
      </c>
    </row>
    <row r="31" spans="1:10" s="98" customFormat="1" ht="15" customHeight="1" x14ac:dyDescent="0.25">
      <c r="A31" s="33"/>
      <c r="B31" s="35" t="s">
        <v>211</v>
      </c>
      <c r="C31" s="45" t="s">
        <v>28</v>
      </c>
      <c r="D31" s="37">
        <f t="shared" si="0"/>
        <v>780</v>
      </c>
      <c r="E31" s="37">
        <v>780</v>
      </c>
      <c r="F31" s="37"/>
      <c r="G31" s="37"/>
      <c r="J31" s="207"/>
    </row>
    <row r="32" spans="1:10" s="23" customFormat="1" ht="15" hidden="1" customHeight="1" x14ac:dyDescent="0.25">
      <c r="A32" s="74"/>
      <c r="B32" s="117" t="s">
        <v>236</v>
      </c>
      <c r="C32" s="66" t="s">
        <v>28</v>
      </c>
      <c r="D32" s="67">
        <f t="shared" si="0"/>
        <v>0</v>
      </c>
      <c r="E32" s="67"/>
      <c r="F32" s="67"/>
      <c r="G32" s="67"/>
    </row>
    <row r="33" spans="1:10" ht="15.75" customHeight="1" x14ac:dyDescent="0.25">
      <c r="A33" s="15"/>
      <c r="B33" s="41"/>
      <c r="C33" s="5" t="s">
        <v>25</v>
      </c>
      <c r="D33" s="4">
        <f t="shared" si="0"/>
        <v>244.5</v>
      </c>
      <c r="E33" s="4">
        <f>E34+E35</f>
        <v>223.5</v>
      </c>
      <c r="F33" s="4">
        <f>F34+F35</f>
        <v>0</v>
      </c>
      <c r="G33" s="4">
        <f>G34+G35</f>
        <v>21</v>
      </c>
      <c r="I33" s="1" t="s">
        <v>265</v>
      </c>
      <c r="J33" s="148">
        <f>D710-J30</f>
        <v>0</v>
      </c>
    </row>
    <row r="34" spans="1:10" s="8" customFormat="1" ht="15" hidden="1" customHeight="1" x14ac:dyDescent="0.25">
      <c r="A34" s="73"/>
      <c r="B34" s="40" t="s">
        <v>11</v>
      </c>
      <c r="C34" s="44" t="s">
        <v>25</v>
      </c>
      <c r="D34" s="36">
        <f t="shared" si="0"/>
        <v>244.5</v>
      </c>
      <c r="E34" s="36">
        <v>223.5</v>
      </c>
      <c r="F34" s="36"/>
      <c r="G34" s="36">
        <v>21</v>
      </c>
    </row>
    <row r="35" spans="1:10" s="72" customFormat="1" ht="15" hidden="1" customHeight="1" x14ac:dyDescent="0.25">
      <c r="A35" s="74"/>
      <c r="B35" s="65" t="s">
        <v>229</v>
      </c>
      <c r="C35" s="86" t="s">
        <v>25</v>
      </c>
      <c r="D35" s="101">
        <f>E35+G35</f>
        <v>0</v>
      </c>
      <c r="E35" s="67"/>
      <c r="F35" s="68"/>
      <c r="G35" s="68"/>
    </row>
    <row r="36" spans="1:10" ht="15" hidden="1" customHeight="1" x14ac:dyDescent="0.25">
      <c r="A36" s="74"/>
      <c r="B36" s="99"/>
      <c r="C36" s="100" t="s">
        <v>37</v>
      </c>
      <c r="D36" s="101">
        <f>E36+G36</f>
        <v>0</v>
      </c>
      <c r="E36" s="101">
        <f>E37</f>
        <v>0</v>
      </c>
      <c r="F36" s="101">
        <f>F37</f>
        <v>0</v>
      </c>
      <c r="G36" s="101">
        <f>G37</f>
        <v>0</v>
      </c>
    </row>
    <row r="37" spans="1:10" s="8" customFormat="1" ht="15" hidden="1" customHeight="1" x14ac:dyDescent="0.25">
      <c r="A37" s="74"/>
      <c r="B37" s="102" t="s">
        <v>11</v>
      </c>
      <c r="C37" s="86" t="s">
        <v>37</v>
      </c>
      <c r="D37" s="68">
        <f>E37+G37</f>
        <v>0</v>
      </c>
      <c r="E37" s="68"/>
      <c r="F37" s="68"/>
      <c r="G37" s="68"/>
    </row>
    <row r="38" spans="1:10" ht="15" hidden="1" customHeight="1" x14ac:dyDescent="0.25">
      <c r="A38" s="74"/>
      <c r="B38" s="99"/>
      <c r="C38" s="100" t="s">
        <v>62</v>
      </c>
      <c r="D38" s="101">
        <f>E38+G38</f>
        <v>0</v>
      </c>
      <c r="E38" s="101">
        <f>E39</f>
        <v>0</v>
      </c>
      <c r="F38" s="101">
        <f>F39</f>
        <v>0</v>
      </c>
      <c r="G38" s="101">
        <f>G39</f>
        <v>0</v>
      </c>
    </row>
    <row r="39" spans="1:10" s="8" customFormat="1" ht="15" hidden="1" customHeight="1" x14ac:dyDescent="0.25">
      <c r="A39" s="74"/>
      <c r="B39" s="102" t="s">
        <v>11</v>
      </c>
      <c r="C39" s="86" t="s">
        <v>62</v>
      </c>
      <c r="D39" s="68">
        <f>E39+G39</f>
        <v>0</v>
      </c>
      <c r="E39" s="68"/>
      <c r="F39" s="68"/>
      <c r="G39" s="68"/>
    </row>
    <row r="40" spans="1:10" ht="15" customHeight="1" x14ac:dyDescent="0.25">
      <c r="A40" s="15"/>
      <c r="B40" s="41"/>
      <c r="C40" s="5" t="s">
        <v>27</v>
      </c>
      <c r="D40" s="4">
        <f t="shared" si="0"/>
        <v>140.80000000000001</v>
      </c>
      <c r="E40" s="4">
        <f>E42+E41</f>
        <v>140.80000000000001</v>
      </c>
      <c r="F40" s="4">
        <f>F42+F41</f>
        <v>77.3</v>
      </c>
      <c r="G40" s="4">
        <f>G42+G41</f>
        <v>0</v>
      </c>
    </row>
    <row r="41" spans="1:10" ht="15" hidden="1" customHeight="1" x14ac:dyDescent="0.25">
      <c r="A41" s="74"/>
      <c r="B41" s="102" t="s">
        <v>11</v>
      </c>
      <c r="C41" s="86" t="s">
        <v>27</v>
      </c>
      <c r="D41" s="68">
        <f>E41+G41</f>
        <v>0</v>
      </c>
      <c r="E41" s="101"/>
      <c r="F41" s="101"/>
      <c r="G41" s="101"/>
    </row>
    <row r="42" spans="1:10" s="23" customFormat="1" ht="15" customHeight="1" x14ac:dyDescent="0.25">
      <c r="A42" s="15"/>
      <c r="B42" s="34" t="s">
        <v>226</v>
      </c>
      <c r="C42" s="26" t="s">
        <v>27</v>
      </c>
      <c r="D42" s="7">
        <f t="shared" si="0"/>
        <v>140.80000000000001</v>
      </c>
      <c r="E42" s="7">
        <v>140.80000000000001</v>
      </c>
      <c r="F42" s="7">
        <v>77.3</v>
      </c>
      <c r="G42" s="7"/>
    </row>
    <row r="43" spans="1:10" ht="15" customHeight="1" x14ac:dyDescent="0.25">
      <c r="A43" s="13" t="s">
        <v>99</v>
      </c>
      <c r="B43" s="39" t="s">
        <v>10</v>
      </c>
      <c r="C43" s="5"/>
      <c r="D43" s="4">
        <f t="shared" si="0"/>
        <v>282.60000000000002</v>
      </c>
      <c r="E43" s="4">
        <f>E44+E48+E50+E52+E54</f>
        <v>279.3</v>
      </c>
      <c r="F43" s="4">
        <f>F44+F48+F50+F52+F54</f>
        <v>173.3</v>
      </c>
      <c r="G43" s="4">
        <f>G44+G48+G50+G52+G54</f>
        <v>3.3</v>
      </c>
    </row>
    <row r="44" spans="1:10" ht="15" customHeight="1" x14ac:dyDescent="0.25">
      <c r="A44" s="15"/>
      <c r="C44" s="5" t="s">
        <v>12</v>
      </c>
      <c r="D44" s="4">
        <f t="shared" si="0"/>
        <v>138.10000000000002</v>
      </c>
      <c r="E44" s="4">
        <f>E45+E46+E47</f>
        <v>134.80000000000001</v>
      </c>
      <c r="F44" s="4">
        <f>F45+F46+F47</f>
        <v>65.900000000000006</v>
      </c>
      <c r="G44" s="4">
        <f>G45+G46+G47</f>
        <v>3.3</v>
      </c>
    </row>
    <row r="45" spans="1:10" s="8" customFormat="1" ht="15" hidden="1" customHeight="1" x14ac:dyDescent="0.25">
      <c r="A45" s="73"/>
      <c r="B45" s="40" t="s">
        <v>11</v>
      </c>
      <c r="C45" s="44" t="s">
        <v>12</v>
      </c>
      <c r="D45" s="36">
        <f t="shared" si="0"/>
        <v>126.4</v>
      </c>
      <c r="E45" s="36">
        <v>126.4</v>
      </c>
      <c r="F45" s="36">
        <v>65.900000000000006</v>
      </c>
      <c r="G45" s="36"/>
    </row>
    <row r="46" spans="1:10" s="23" customFormat="1" ht="15" customHeight="1" x14ac:dyDescent="0.25">
      <c r="A46" s="33"/>
      <c r="B46" s="35" t="s">
        <v>273</v>
      </c>
      <c r="C46" s="45" t="s">
        <v>12</v>
      </c>
      <c r="D46" s="37">
        <f t="shared" si="0"/>
        <v>8.6999999999999993</v>
      </c>
      <c r="E46" s="37">
        <v>5.4</v>
      </c>
      <c r="F46" s="37"/>
      <c r="G46" s="37">
        <v>3.3</v>
      </c>
    </row>
    <row r="47" spans="1:10" s="23" customFormat="1" ht="15" customHeight="1" x14ac:dyDescent="0.25">
      <c r="A47" s="33"/>
      <c r="B47" s="35" t="s">
        <v>211</v>
      </c>
      <c r="C47" s="45" t="s">
        <v>12</v>
      </c>
      <c r="D47" s="37">
        <f t="shared" si="0"/>
        <v>3</v>
      </c>
      <c r="E47" s="37">
        <v>3</v>
      </c>
      <c r="F47" s="37"/>
      <c r="G47" s="37"/>
    </row>
    <row r="48" spans="1:10" ht="15" customHeight="1" x14ac:dyDescent="0.25">
      <c r="A48" s="33"/>
      <c r="B48" s="38"/>
      <c r="C48" s="32" t="s">
        <v>28</v>
      </c>
      <c r="D48" s="4">
        <f t="shared" si="0"/>
        <v>27.1</v>
      </c>
      <c r="E48" s="31">
        <f>E49</f>
        <v>27.1</v>
      </c>
      <c r="F48" s="31">
        <f>F49</f>
        <v>18.2</v>
      </c>
      <c r="G48" s="31">
        <f>G49</f>
        <v>0</v>
      </c>
    </row>
    <row r="49" spans="1:7" s="23" customFormat="1" ht="15" customHeight="1" x14ac:dyDescent="0.25">
      <c r="A49" s="33"/>
      <c r="B49" s="34" t="s">
        <v>226</v>
      </c>
      <c r="C49" s="45" t="s">
        <v>28</v>
      </c>
      <c r="D49" s="7">
        <f t="shared" si="0"/>
        <v>27.1</v>
      </c>
      <c r="E49" s="37">
        <v>27.1</v>
      </c>
      <c r="F49" s="37">
        <v>18.2</v>
      </c>
      <c r="G49" s="37"/>
    </row>
    <row r="50" spans="1:7" ht="15" customHeight="1" x14ac:dyDescent="0.25">
      <c r="A50" s="15"/>
      <c r="C50" s="5" t="s">
        <v>38</v>
      </c>
      <c r="D50" s="4">
        <f t="shared" si="0"/>
        <v>12.5</v>
      </c>
      <c r="E50" s="4">
        <f>E51</f>
        <v>12.5</v>
      </c>
      <c r="F50" s="4">
        <f>F51</f>
        <v>9.5</v>
      </c>
      <c r="G50" s="4">
        <f>G51</f>
        <v>0</v>
      </c>
    </row>
    <row r="51" spans="1:7" s="8" customFormat="1" ht="15" hidden="1" customHeight="1" x14ac:dyDescent="0.25">
      <c r="A51" s="73"/>
      <c r="B51" s="40" t="s">
        <v>11</v>
      </c>
      <c r="C51" s="44" t="s">
        <v>38</v>
      </c>
      <c r="D51" s="36">
        <f t="shared" si="0"/>
        <v>12.5</v>
      </c>
      <c r="E51" s="36">
        <v>12.5</v>
      </c>
      <c r="F51" s="36">
        <v>9.5</v>
      </c>
      <c r="G51" s="36"/>
    </row>
    <row r="52" spans="1:7" ht="15" customHeight="1" x14ac:dyDescent="0.25">
      <c r="A52" s="15"/>
      <c r="C52" s="5" t="s">
        <v>25</v>
      </c>
      <c r="D52" s="4">
        <f t="shared" si="0"/>
        <v>52.1</v>
      </c>
      <c r="E52" s="4">
        <f>E53</f>
        <v>52.1</v>
      </c>
      <c r="F52" s="4">
        <f>F53</f>
        <v>39.799999999999997</v>
      </c>
      <c r="G52" s="4">
        <f>G53</f>
        <v>0</v>
      </c>
    </row>
    <row r="53" spans="1:7" s="8" customFormat="1" ht="15" hidden="1" customHeight="1" x14ac:dyDescent="0.25">
      <c r="A53" s="73"/>
      <c r="B53" s="40" t="s">
        <v>11</v>
      </c>
      <c r="C53" s="44" t="s">
        <v>25</v>
      </c>
      <c r="D53" s="36">
        <f t="shared" si="0"/>
        <v>52.1</v>
      </c>
      <c r="E53" s="36">
        <v>52.1</v>
      </c>
      <c r="F53" s="36">
        <v>39.799999999999997</v>
      </c>
      <c r="G53" s="36"/>
    </row>
    <row r="54" spans="1:7" ht="15" customHeight="1" x14ac:dyDescent="0.25">
      <c r="A54" s="33"/>
      <c r="B54" s="42"/>
      <c r="C54" s="32" t="s">
        <v>27</v>
      </c>
      <c r="D54" s="4">
        <f t="shared" si="0"/>
        <v>52.800000000000004</v>
      </c>
      <c r="E54" s="31">
        <f>E55+E56</f>
        <v>52.800000000000004</v>
      </c>
      <c r="F54" s="31">
        <f>F55+F56</f>
        <v>39.9</v>
      </c>
      <c r="G54" s="31">
        <f>G55+G56</f>
        <v>0</v>
      </c>
    </row>
    <row r="55" spans="1:7" s="8" customFormat="1" ht="15" hidden="1" customHeight="1" x14ac:dyDescent="0.25">
      <c r="A55" s="73"/>
      <c r="B55" s="40" t="s">
        <v>11</v>
      </c>
      <c r="C55" s="44" t="s">
        <v>27</v>
      </c>
      <c r="D55" s="36">
        <f t="shared" si="0"/>
        <v>41.7</v>
      </c>
      <c r="E55" s="36">
        <v>41.7</v>
      </c>
      <c r="F55" s="36">
        <v>31.4</v>
      </c>
      <c r="G55" s="36"/>
    </row>
    <row r="56" spans="1:7" s="23" customFormat="1" ht="15" customHeight="1" x14ac:dyDescent="0.25">
      <c r="A56" s="33"/>
      <c r="B56" s="34" t="s">
        <v>226</v>
      </c>
      <c r="C56" s="45" t="s">
        <v>27</v>
      </c>
      <c r="D56" s="7">
        <f t="shared" ref="D56:D90" si="1">E56+G56</f>
        <v>11.1</v>
      </c>
      <c r="E56" s="37">
        <v>11.1</v>
      </c>
      <c r="F56" s="37">
        <v>8.5</v>
      </c>
      <c r="G56" s="37"/>
    </row>
    <row r="57" spans="1:7" ht="15" customHeight="1" x14ac:dyDescent="0.25">
      <c r="A57" s="13" t="s">
        <v>100</v>
      </c>
      <c r="B57" s="39" t="s">
        <v>13</v>
      </c>
      <c r="C57" s="5"/>
      <c r="D57" s="4">
        <f t="shared" si="1"/>
        <v>240.9</v>
      </c>
      <c r="E57" s="4">
        <f>E58+E62+E64+E66+E68</f>
        <v>238.3</v>
      </c>
      <c r="F57" s="4">
        <f>F58+F62+F64+F66+F68</f>
        <v>160.4</v>
      </c>
      <c r="G57" s="4">
        <f>G58+G62+G64+G66+G68</f>
        <v>2.6</v>
      </c>
    </row>
    <row r="58" spans="1:7" ht="15" customHeight="1" x14ac:dyDescent="0.25">
      <c r="A58" s="15"/>
      <c r="C58" s="5" t="s">
        <v>12</v>
      </c>
      <c r="D58" s="4">
        <f t="shared" si="1"/>
        <v>107.89999999999999</v>
      </c>
      <c r="E58" s="4">
        <f>E59+E60+E61</f>
        <v>105.3</v>
      </c>
      <c r="F58" s="4">
        <f>F59+F60+F61</f>
        <v>61.2</v>
      </c>
      <c r="G58" s="4">
        <f>G59+G60+G61</f>
        <v>2.6</v>
      </c>
    </row>
    <row r="59" spans="1:7" s="8" customFormat="1" ht="15" hidden="1" customHeight="1" x14ac:dyDescent="0.25">
      <c r="A59" s="73"/>
      <c r="B59" s="40" t="s">
        <v>11</v>
      </c>
      <c r="C59" s="44" t="s">
        <v>12</v>
      </c>
      <c r="D59" s="36">
        <f t="shared" si="1"/>
        <v>100.1</v>
      </c>
      <c r="E59" s="36">
        <v>100.1</v>
      </c>
      <c r="F59" s="36">
        <v>61.2</v>
      </c>
      <c r="G59" s="36"/>
    </row>
    <row r="60" spans="1:7" s="23" customFormat="1" ht="15" customHeight="1" x14ac:dyDescent="0.25">
      <c r="A60" s="33"/>
      <c r="B60" s="35" t="s">
        <v>227</v>
      </c>
      <c r="C60" s="45" t="s">
        <v>12</v>
      </c>
      <c r="D60" s="7">
        <f t="shared" si="1"/>
        <v>2.2999999999999998</v>
      </c>
      <c r="E60" s="37">
        <v>2.2999999999999998</v>
      </c>
      <c r="F60" s="37"/>
      <c r="G60" s="37"/>
    </row>
    <row r="61" spans="1:7" s="72" customFormat="1" ht="15" customHeight="1" x14ac:dyDescent="0.25">
      <c r="A61" s="33"/>
      <c r="B61" s="35" t="s">
        <v>211</v>
      </c>
      <c r="C61" s="94" t="s">
        <v>12</v>
      </c>
      <c r="D61" s="37">
        <f t="shared" si="1"/>
        <v>5.5</v>
      </c>
      <c r="E61" s="95">
        <v>2.9</v>
      </c>
      <c r="F61" s="95"/>
      <c r="G61" s="95">
        <v>2.6</v>
      </c>
    </row>
    <row r="62" spans="1:7" ht="15" customHeight="1" x14ac:dyDescent="0.25">
      <c r="A62" s="33"/>
      <c r="B62" s="38"/>
      <c r="C62" s="32" t="s">
        <v>28</v>
      </c>
      <c r="D62" s="4">
        <f t="shared" si="1"/>
        <v>26.1</v>
      </c>
      <c r="E62" s="31">
        <f>E63</f>
        <v>26.1</v>
      </c>
      <c r="F62" s="31">
        <f>F63</f>
        <v>18</v>
      </c>
      <c r="G62" s="31">
        <f>G63</f>
        <v>0</v>
      </c>
    </row>
    <row r="63" spans="1:7" s="23" customFormat="1" ht="15" customHeight="1" x14ac:dyDescent="0.25">
      <c r="A63" s="33"/>
      <c r="B63" s="34" t="s">
        <v>226</v>
      </c>
      <c r="C63" s="45" t="s">
        <v>28</v>
      </c>
      <c r="D63" s="7">
        <f t="shared" si="1"/>
        <v>26.1</v>
      </c>
      <c r="E63" s="37">
        <v>26.1</v>
      </c>
      <c r="F63" s="37">
        <v>18</v>
      </c>
      <c r="G63" s="37"/>
    </row>
    <row r="64" spans="1:7" ht="15" customHeight="1" x14ac:dyDescent="0.25">
      <c r="A64" s="15"/>
      <c r="C64" s="5" t="s">
        <v>38</v>
      </c>
      <c r="D64" s="4">
        <f t="shared" si="1"/>
        <v>7.8</v>
      </c>
      <c r="E64" s="4">
        <f>E65</f>
        <v>7.8</v>
      </c>
      <c r="F64" s="4">
        <f>F65</f>
        <v>6</v>
      </c>
      <c r="G64" s="4">
        <f>G65</f>
        <v>0</v>
      </c>
    </row>
    <row r="65" spans="1:7" s="8" customFormat="1" ht="15" hidden="1" customHeight="1" x14ac:dyDescent="0.25">
      <c r="A65" s="73"/>
      <c r="B65" s="40" t="s">
        <v>11</v>
      </c>
      <c r="C65" s="44" t="s">
        <v>38</v>
      </c>
      <c r="D65" s="36">
        <f t="shared" si="1"/>
        <v>7.8</v>
      </c>
      <c r="E65" s="36">
        <v>7.8</v>
      </c>
      <c r="F65" s="36">
        <v>6</v>
      </c>
      <c r="G65" s="36"/>
    </row>
    <row r="66" spans="1:7" ht="15" customHeight="1" x14ac:dyDescent="0.25">
      <c r="A66" s="15"/>
      <c r="C66" s="5" t="s">
        <v>25</v>
      </c>
      <c r="D66" s="4">
        <f t="shared" si="1"/>
        <v>54.5</v>
      </c>
      <c r="E66" s="4">
        <f>E67</f>
        <v>54.5</v>
      </c>
      <c r="F66" s="4">
        <f>F67</f>
        <v>41.6</v>
      </c>
      <c r="G66" s="4">
        <f>G67</f>
        <v>0</v>
      </c>
    </row>
    <row r="67" spans="1:7" s="8" customFormat="1" ht="15" hidden="1" customHeight="1" x14ac:dyDescent="0.25">
      <c r="A67" s="73"/>
      <c r="B67" s="40" t="s">
        <v>11</v>
      </c>
      <c r="C67" s="44" t="s">
        <v>25</v>
      </c>
      <c r="D67" s="36">
        <f t="shared" si="1"/>
        <v>54.5</v>
      </c>
      <c r="E67" s="36">
        <v>54.5</v>
      </c>
      <c r="F67" s="36">
        <v>41.6</v>
      </c>
      <c r="G67" s="36"/>
    </row>
    <row r="68" spans="1:7" ht="15" customHeight="1" x14ac:dyDescent="0.25">
      <c r="A68" s="33"/>
      <c r="B68" s="42"/>
      <c r="C68" s="32" t="s">
        <v>27</v>
      </c>
      <c r="D68" s="4">
        <f t="shared" si="1"/>
        <v>44.6</v>
      </c>
      <c r="E68" s="31">
        <f>E69+E70</f>
        <v>44.6</v>
      </c>
      <c r="F68" s="31">
        <f>F69+F70</f>
        <v>33.6</v>
      </c>
      <c r="G68" s="31">
        <f>G69+G70</f>
        <v>0</v>
      </c>
    </row>
    <row r="69" spans="1:7" s="8" customFormat="1" ht="15" hidden="1" customHeight="1" x14ac:dyDescent="0.25">
      <c r="A69" s="73"/>
      <c r="B69" s="40" t="s">
        <v>11</v>
      </c>
      <c r="C69" s="44" t="s">
        <v>27</v>
      </c>
      <c r="D69" s="36">
        <f t="shared" si="1"/>
        <v>33.5</v>
      </c>
      <c r="E69" s="36">
        <v>33.5</v>
      </c>
      <c r="F69" s="36">
        <v>25.1</v>
      </c>
      <c r="G69" s="36"/>
    </row>
    <row r="70" spans="1:7" s="23" customFormat="1" ht="15" customHeight="1" x14ac:dyDescent="0.25">
      <c r="A70" s="33"/>
      <c r="B70" s="34" t="s">
        <v>226</v>
      </c>
      <c r="C70" s="45" t="s">
        <v>27</v>
      </c>
      <c r="D70" s="7">
        <f t="shared" si="1"/>
        <v>11.1</v>
      </c>
      <c r="E70" s="37">
        <v>11.1</v>
      </c>
      <c r="F70" s="37">
        <v>8.5</v>
      </c>
      <c r="G70" s="37"/>
    </row>
    <row r="71" spans="1:7" ht="15" customHeight="1" x14ac:dyDescent="0.25">
      <c r="A71" s="13" t="s">
        <v>101</v>
      </c>
      <c r="B71" s="39" t="s">
        <v>14</v>
      </c>
      <c r="C71" s="5"/>
      <c r="D71" s="4">
        <f t="shared" si="1"/>
        <v>365.8</v>
      </c>
      <c r="E71" s="4">
        <f>E72+E76+E78+E80+E82</f>
        <v>343.40000000000003</v>
      </c>
      <c r="F71" s="4">
        <f>F72+F76+F78+F80+F82</f>
        <v>208.7</v>
      </c>
      <c r="G71" s="4">
        <f>G72+G76+G78+G80+G82</f>
        <v>22.4</v>
      </c>
    </row>
    <row r="72" spans="1:7" ht="15" customHeight="1" x14ac:dyDescent="0.25">
      <c r="A72" s="15"/>
      <c r="C72" s="5" t="s">
        <v>12</v>
      </c>
      <c r="D72" s="4">
        <f t="shared" si="1"/>
        <v>195.5</v>
      </c>
      <c r="E72" s="4">
        <f>E73+E74+E75</f>
        <v>173.1</v>
      </c>
      <c r="F72" s="4">
        <f>F73+F74+F75</f>
        <v>82</v>
      </c>
      <c r="G72" s="4">
        <f>G73+G74+G75</f>
        <v>22.4</v>
      </c>
    </row>
    <row r="73" spans="1:7" s="8" customFormat="1" ht="15" hidden="1" customHeight="1" x14ac:dyDescent="0.25">
      <c r="A73" s="73"/>
      <c r="B73" s="40" t="s">
        <v>11</v>
      </c>
      <c r="C73" s="44" t="s">
        <v>12</v>
      </c>
      <c r="D73" s="36">
        <f t="shared" si="1"/>
        <v>177.9</v>
      </c>
      <c r="E73" s="36">
        <v>162.9</v>
      </c>
      <c r="F73" s="36">
        <v>82</v>
      </c>
      <c r="G73" s="36">
        <v>15</v>
      </c>
    </row>
    <row r="74" spans="1:7" s="23" customFormat="1" ht="15" customHeight="1" x14ac:dyDescent="0.25">
      <c r="A74" s="33"/>
      <c r="B74" s="35" t="s">
        <v>227</v>
      </c>
      <c r="C74" s="45" t="s">
        <v>12</v>
      </c>
      <c r="D74" s="7">
        <f t="shared" si="1"/>
        <v>7.1</v>
      </c>
      <c r="E74" s="37">
        <v>7.1</v>
      </c>
      <c r="F74" s="37"/>
      <c r="G74" s="37"/>
    </row>
    <row r="75" spans="1:7" s="72" customFormat="1" ht="15" customHeight="1" x14ac:dyDescent="0.25">
      <c r="A75" s="33"/>
      <c r="B75" s="35" t="s">
        <v>210</v>
      </c>
      <c r="C75" s="94" t="s">
        <v>12</v>
      </c>
      <c r="D75" s="37">
        <f>E75+G75</f>
        <v>10.5</v>
      </c>
      <c r="E75" s="95">
        <v>3.1</v>
      </c>
      <c r="F75" s="95"/>
      <c r="G75" s="95">
        <v>7.4</v>
      </c>
    </row>
    <row r="76" spans="1:7" ht="15" customHeight="1" x14ac:dyDescent="0.25">
      <c r="A76" s="33"/>
      <c r="B76" s="38"/>
      <c r="C76" s="32" t="s">
        <v>28</v>
      </c>
      <c r="D76" s="4">
        <f t="shared" si="1"/>
        <v>30</v>
      </c>
      <c r="E76" s="31">
        <f>E77</f>
        <v>30</v>
      </c>
      <c r="F76" s="31">
        <f>F77</f>
        <v>19.899999999999999</v>
      </c>
      <c r="G76" s="31">
        <f>G77</f>
        <v>0</v>
      </c>
    </row>
    <row r="77" spans="1:7" s="23" customFormat="1" ht="15" customHeight="1" x14ac:dyDescent="0.25">
      <c r="A77" s="33"/>
      <c r="B77" s="34" t="s">
        <v>226</v>
      </c>
      <c r="C77" s="45" t="s">
        <v>28</v>
      </c>
      <c r="D77" s="7">
        <f t="shared" si="1"/>
        <v>30</v>
      </c>
      <c r="E77" s="37">
        <v>30</v>
      </c>
      <c r="F77" s="37">
        <v>19.899999999999999</v>
      </c>
      <c r="G77" s="37"/>
    </row>
    <row r="78" spans="1:7" ht="15" customHeight="1" x14ac:dyDescent="0.25">
      <c r="A78" s="15"/>
      <c r="C78" s="5" t="s">
        <v>38</v>
      </c>
      <c r="D78" s="4">
        <f t="shared" si="1"/>
        <v>15.8</v>
      </c>
      <c r="E78" s="4">
        <f>E79</f>
        <v>15.8</v>
      </c>
      <c r="F78" s="4">
        <f>F79</f>
        <v>12.1</v>
      </c>
      <c r="G78" s="4">
        <f>G79</f>
        <v>0</v>
      </c>
    </row>
    <row r="79" spans="1:7" s="8" customFormat="1" ht="15" hidden="1" customHeight="1" x14ac:dyDescent="0.25">
      <c r="A79" s="73"/>
      <c r="B79" s="40" t="s">
        <v>11</v>
      </c>
      <c r="C79" s="44" t="s">
        <v>38</v>
      </c>
      <c r="D79" s="36">
        <f t="shared" si="1"/>
        <v>15.8</v>
      </c>
      <c r="E79" s="36">
        <v>15.8</v>
      </c>
      <c r="F79" s="36">
        <v>12.1</v>
      </c>
      <c r="G79" s="36"/>
    </row>
    <row r="80" spans="1:7" ht="15" customHeight="1" x14ac:dyDescent="0.25">
      <c r="A80" s="15"/>
      <c r="C80" s="5" t="s">
        <v>25</v>
      </c>
      <c r="D80" s="4">
        <f t="shared" si="1"/>
        <v>78.900000000000006</v>
      </c>
      <c r="E80" s="4">
        <f>E81</f>
        <v>78.900000000000006</v>
      </c>
      <c r="F80" s="4">
        <f>F81</f>
        <v>60.2</v>
      </c>
      <c r="G80" s="4">
        <f>G81</f>
        <v>0</v>
      </c>
    </row>
    <row r="81" spans="1:7" s="8" customFormat="1" ht="15" hidden="1" customHeight="1" x14ac:dyDescent="0.25">
      <c r="A81" s="73"/>
      <c r="B81" s="40" t="s">
        <v>11</v>
      </c>
      <c r="C81" s="44" t="s">
        <v>25</v>
      </c>
      <c r="D81" s="36">
        <f t="shared" si="1"/>
        <v>78.900000000000006</v>
      </c>
      <c r="E81" s="36">
        <v>78.900000000000006</v>
      </c>
      <c r="F81" s="36">
        <v>60.2</v>
      </c>
      <c r="G81" s="36"/>
    </row>
    <row r="82" spans="1:7" ht="15" customHeight="1" x14ac:dyDescent="0.25">
      <c r="A82" s="33"/>
      <c r="B82" s="42"/>
      <c r="C82" s="32" t="s">
        <v>27</v>
      </c>
      <c r="D82" s="4">
        <f t="shared" si="1"/>
        <v>45.6</v>
      </c>
      <c r="E82" s="31">
        <f>E83+E84</f>
        <v>45.6</v>
      </c>
      <c r="F82" s="31">
        <f>F83+F84</f>
        <v>34.5</v>
      </c>
      <c r="G82" s="31">
        <f>G83+G84</f>
        <v>0</v>
      </c>
    </row>
    <row r="83" spans="1:7" s="8" customFormat="1" ht="15" hidden="1" customHeight="1" x14ac:dyDescent="0.25">
      <c r="A83" s="73"/>
      <c r="B83" s="40" t="s">
        <v>11</v>
      </c>
      <c r="C83" s="44" t="s">
        <v>27</v>
      </c>
      <c r="D83" s="36">
        <f t="shared" si="1"/>
        <v>34.5</v>
      </c>
      <c r="E83" s="36">
        <v>34.5</v>
      </c>
      <c r="F83" s="36">
        <v>26</v>
      </c>
      <c r="G83" s="36"/>
    </row>
    <row r="84" spans="1:7" s="23" customFormat="1" ht="15" customHeight="1" x14ac:dyDescent="0.25">
      <c r="A84" s="33"/>
      <c r="B84" s="34" t="s">
        <v>226</v>
      </c>
      <c r="C84" s="45" t="s">
        <v>27</v>
      </c>
      <c r="D84" s="7">
        <f t="shared" si="1"/>
        <v>11.1</v>
      </c>
      <c r="E84" s="37">
        <v>11.1</v>
      </c>
      <c r="F84" s="37">
        <v>8.5</v>
      </c>
      <c r="G84" s="37"/>
    </row>
    <row r="85" spans="1:7" ht="15" customHeight="1" x14ac:dyDescent="0.25">
      <c r="A85" s="13" t="s">
        <v>102</v>
      </c>
      <c r="B85" s="39" t="s">
        <v>15</v>
      </c>
      <c r="C85" s="5"/>
      <c r="D85" s="4">
        <f t="shared" si="1"/>
        <v>311.79999999999995</v>
      </c>
      <c r="E85" s="4">
        <f>E86+E90+E92+E94+E96</f>
        <v>307.79999999999995</v>
      </c>
      <c r="F85" s="4">
        <f>F86+F90+F92+F94+F96</f>
        <v>204.2</v>
      </c>
      <c r="G85" s="4">
        <f>G86+G90+G92+G94+G96</f>
        <v>4</v>
      </c>
    </row>
    <row r="86" spans="1:7" ht="15" customHeight="1" x14ac:dyDescent="0.25">
      <c r="A86" s="15"/>
      <c r="C86" s="5" t="s">
        <v>12</v>
      </c>
      <c r="D86" s="4">
        <f t="shared" si="1"/>
        <v>134.69999999999999</v>
      </c>
      <c r="E86" s="4">
        <f>E87+E88+E89</f>
        <v>130.69999999999999</v>
      </c>
      <c r="F86" s="4">
        <f>F87+F88+F89</f>
        <v>72.099999999999994</v>
      </c>
      <c r="G86" s="4">
        <f>G87+G88+G89</f>
        <v>4</v>
      </c>
    </row>
    <row r="87" spans="1:7" s="8" customFormat="1" ht="15" hidden="1" customHeight="1" x14ac:dyDescent="0.25">
      <c r="A87" s="73"/>
      <c r="B87" s="40" t="s">
        <v>11</v>
      </c>
      <c r="C87" s="44" t="s">
        <v>12</v>
      </c>
      <c r="D87" s="36">
        <f t="shared" si="1"/>
        <v>125.7</v>
      </c>
      <c r="E87" s="36">
        <v>125.7</v>
      </c>
      <c r="F87" s="36">
        <v>72.099999999999994</v>
      </c>
      <c r="G87" s="36"/>
    </row>
    <row r="88" spans="1:7" s="23" customFormat="1" ht="15" customHeight="1" x14ac:dyDescent="0.25">
      <c r="A88" s="33"/>
      <c r="B88" s="35" t="s">
        <v>227</v>
      </c>
      <c r="C88" s="45" t="s">
        <v>12</v>
      </c>
      <c r="D88" s="7">
        <f t="shared" si="1"/>
        <v>5</v>
      </c>
      <c r="E88" s="37">
        <v>5</v>
      </c>
      <c r="F88" s="37"/>
      <c r="G88" s="37"/>
    </row>
    <row r="89" spans="1:7" s="72" customFormat="1" ht="15" customHeight="1" x14ac:dyDescent="0.25">
      <c r="A89" s="33"/>
      <c r="B89" s="35" t="s">
        <v>210</v>
      </c>
      <c r="C89" s="94" t="s">
        <v>12</v>
      </c>
      <c r="D89" s="37">
        <f t="shared" si="1"/>
        <v>4</v>
      </c>
      <c r="E89" s="95"/>
      <c r="F89" s="95"/>
      <c r="G89" s="95">
        <v>4</v>
      </c>
    </row>
    <row r="90" spans="1:7" ht="15" customHeight="1" x14ac:dyDescent="0.25">
      <c r="A90" s="33"/>
      <c r="B90" s="38"/>
      <c r="C90" s="32" t="s">
        <v>28</v>
      </c>
      <c r="D90" s="4">
        <f t="shared" si="1"/>
        <v>26.6</v>
      </c>
      <c r="E90" s="31">
        <f>E91</f>
        <v>26.6</v>
      </c>
      <c r="F90" s="31">
        <f>F91</f>
        <v>17.8</v>
      </c>
      <c r="G90" s="31">
        <f>G91</f>
        <v>0</v>
      </c>
    </row>
    <row r="91" spans="1:7" s="23" customFormat="1" ht="15" customHeight="1" x14ac:dyDescent="0.25">
      <c r="A91" s="33"/>
      <c r="B91" s="34" t="s">
        <v>226</v>
      </c>
      <c r="C91" s="45" t="s">
        <v>28</v>
      </c>
      <c r="D91" s="7">
        <f t="shared" ref="D91:D124" si="2">E91+G91</f>
        <v>26.6</v>
      </c>
      <c r="E91" s="37">
        <v>26.6</v>
      </c>
      <c r="F91" s="37">
        <v>17.8</v>
      </c>
      <c r="G91" s="37"/>
    </row>
    <row r="92" spans="1:7" ht="15" customHeight="1" x14ac:dyDescent="0.25">
      <c r="A92" s="15"/>
      <c r="C92" s="5" t="s">
        <v>38</v>
      </c>
      <c r="D92" s="4">
        <f t="shared" si="2"/>
        <v>23.6</v>
      </c>
      <c r="E92" s="4">
        <f>E93</f>
        <v>23.6</v>
      </c>
      <c r="F92" s="4">
        <f>F93</f>
        <v>18</v>
      </c>
      <c r="G92" s="4">
        <f>G93</f>
        <v>0</v>
      </c>
    </row>
    <row r="93" spans="1:7" s="8" customFormat="1" ht="15" hidden="1" customHeight="1" x14ac:dyDescent="0.25">
      <c r="A93" s="73"/>
      <c r="B93" s="40" t="s">
        <v>11</v>
      </c>
      <c r="C93" s="44" t="s">
        <v>38</v>
      </c>
      <c r="D93" s="36">
        <f t="shared" si="2"/>
        <v>23.6</v>
      </c>
      <c r="E93" s="36">
        <v>23.6</v>
      </c>
      <c r="F93" s="36">
        <v>18</v>
      </c>
      <c r="G93" s="36"/>
    </row>
    <row r="94" spans="1:7" ht="15" customHeight="1" x14ac:dyDescent="0.25">
      <c r="A94" s="15"/>
      <c r="C94" s="5" t="s">
        <v>25</v>
      </c>
      <c r="D94" s="4">
        <f t="shared" si="2"/>
        <v>81.400000000000006</v>
      </c>
      <c r="E94" s="4">
        <f>E95</f>
        <v>81.400000000000006</v>
      </c>
      <c r="F94" s="4">
        <f>F95</f>
        <v>61.7</v>
      </c>
      <c r="G94" s="4">
        <f>G95</f>
        <v>0</v>
      </c>
    </row>
    <row r="95" spans="1:7" s="8" customFormat="1" ht="15" hidden="1" customHeight="1" x14ac:dyDescent="0.25">
      <c r="A95" s="73"/>
      <c r="B95" s="40" t="s">
        <v>11</v>
      </c>
      <c r="C95" s="44" t="s">
        <v>25</v>
      </c>
      <c r="D95" s="36">
        <f t="shared" si="2"/>
        <v>81.400000000000006</v>
      </c>
      <c r="E95" s="36">
        <v>81.400000000000006</v>
      </c>
      <c r="F95" s="36">
        <v>61.7</v>
      </c>
      <c r="G95" s="36"/>
    </row>
    <row r="96" spans="1:7" ht="15" customHeight="1" x14ac:dyDescent="0.25">
      <c r="A96" s="33"/>
      <c r="B96" s="42"/>
      <c r="C96" s="32" t="s">
        <v>27</v>
      </c>
      <c r="D96" s="4">
        <f t="shared" si="2"/>
        <v>45.5</v>
      </c>
      <c r="E96" s="31">
        <f>E97+E98</f>
        <v>45.5</v>
      </c>
      <c r="F96" s="31">
        <f>F97+F98</f>
        <v>34.6</v>
      </c>
      <c r="G96" s="31">
        <f>G97+G98</f>
        <v>0</v>
      </c>
    </row>
    <row r="97" spans="1:7" s="8" customFormat="1" ht="15" hidden="1" customHeight="1" x14ac:dyDescent="0.25">
      <c r="A97" s="73"/>
      <c r="B97" s="40" t="s">
        <v>11</v>
      </c>
      <c r="C97" s="44" t="s">
        <v>27</v>
      </c>
      <c r="D97" s="36">
        <f t="shared" si="2"/>
        <v>34.4</v>
      </c>
      <c r="E97" s="36">
        <v>34.4</v>
      </c>
      <c r="F97" s="36">
        <v>26.1</v>
      </c>
      <c r="G97" s="36"/>
    </row>
    <row r="98" spans="1:7" s="23" customFormat="1" ht="15" customHeight="1" x14ac:dyDescent="0.25">
      <c r="A98" s="33"/>
      <c r="B98" s="34" t="s">
        <v>226</v>
      </c>
      <c r="C98" s="45" t="s">
        <v>27</v>
      </c>
      <c r="D98" s="7">
        <f t="shared" si="2"/>
        <v>11.1</v>
      </c>
      <c r="E98" s="37">
        <v>11.1</v>
      </c>
      <c r="F98" s="37">
        <v>8.5</v>
      </c>
      <c r="G98" s="37"/>
    </row>
    <row r="99" spans="1:7" ht="15" customHeight="1" x14ac:dyDescent="0.25">
      <c r="A99" s="13" t="s">
        <v>103</v>
      </c>
      <c r="B99" s="39" t="s">
        <v>16</v>
      </c>
      <c r="C99" s="5"/>
      <c r="D99" s="4">
        <f t="shared" si="2"/>
        <v>256.90000000000003</v>
      </c>
      <c r="E99" s="4">
        <f>E100+E104+E106+E108+E110</f>
        <v>251.20000000000002</v>
      </c>
      <c r="F99" s="4">
        <f>F100+F104+F106+F108+F110</f>
        <v>168.5</v>
      </c>
      <c r="G99" s="4">
        <f>G100+G104+G106+G108+G110</f>
        <v>5.7</v>
      </c>
    </row>
    <row r="100" spans="1:7" ht="15" customHeight="1" x14ac:dyDescent="0.25">
      <c r="A100" s="15"/>
      <c r="C100" s="5" t="s">
        <v>12</v>
      </c>
      <c r="D100" s="4">
        <f t="shared" si="2"/>
        <v>129.9</v>
      </c>
      <c r="E100" s="4">
        <f>E101+E102+E103</f>
        <v>124.2</v>
      </c>
      <c r="F100" s="4">
        <f>F101+F102+F103</f>
        <v>74.100000000000009</v>
      </c>
      <c r="G100" s="4">
        <f>G101+G102+G103</f>
        <v>5.7</v>
      </c>
    </row>
    <row r="101" spans="1:7" s="8" customFormat="1" ht="15" hidden="1" customHeight="1" x14ac:dyDescent="0.25">
      <c r="A101" s="73"/>
      <c r="B101" s="40" t="s">
        <v>11</v>
      </c>
      <c r="C101" s="44" t="s">
        <v>12</v>
      </c>
      <c r="D101" s="36">
        <f t="shared" si="2"/>
        <v>109.9</v>
      </c>
      <c r="E101" s="36">
        <v>109.9</v>
      </c>
      <c r="F101" s="36">
        <v>67.2</v>
      </c>
      <c r="G101" s="36"/>
    </row>
    <row r="102" spans="1:7" s="98" customFormat="1" ht="15" hidden="1" customHeight="1" x14ac:dyDescent="0.25">
      <c r="A102" s="74"/>
      <c r="B102" s="65" t="s">
        <v>201</v>
      </c>
      <c r="C102" s="66" t="s">
        <v>12</v>
      </c>
      <c r="D102" s="67">
        <f t="shared" si="2"/>
        <v>0</v>
      </c>
      <c r="E102" s="67"/>
      <c r="F102" s="67"/>
      <c r="G102" s="67"/>
    </row>
    <row r="103" spans="1:7" s="72" customFormat="1" ht="15" customHeight="1" x14ac:dyDescent="0.25">
      <c r="A103" s="33"/>
      <c r="B103" s="35" t="s">
        <v>228</v>
      </c>
      <c r="C103" s="94" t="s">
        <v>12</v>
      </c>
      <c r="D103" s="37">
        <f t="shared" si="2"/>
        <v>20</v>
      </c>
      <c r="E103" s="95">
        <v>14.3</v>
      </c>
      <c r="F103" s="95">
        <v>6.9</v>
      </c>
      <c r="G103" s="95">
        <v>5.7</v>
      </c>
    </row>
    <row r="104" spans="1:7" ht="15" customHeight="1" x14ac:dyDescent="0.25">
      <c r="A104" s="33"/>
      <c r="B104" s="38"/>
      <c r="C104" s="32" t="s">
        <v>28</v>
      </c>
      <c r="D104" s="4">
        <f t="shared" si="2"/>
        <v>28.3</v>
      </c>
      <c r="E104" s="31">
        <f>E105</f>
        <v>28.3</v>
      </c>
      <c r="F104" s="31">
        <f>F105</f>
        <v>19.3</v>
      </c>
      <c r="G104" s="31">
        <f>G105</f>
        <v>0</v>
      </c>
    </row>
    <row r="105" spans="1:7" s="23" customFormat="1" ht="15" customHeight="1" x14ac:dyDescent="0.25">
      <c r="A105" s="33"/>
      <c r="B105" s="34" t="s">
        <v>226</v>
      </c>
      <c r="C105" s="45" t="s">
        <v>28</v>
      </c>
      <c r="D105" s="7">
        <f t="shared" si="2"/>
        <v>28.3</v>
      </c>
      <c r="E105" s="37">
        <v>28.3</v>
      </c>
      <c r="F105" s="37">
        <v>19.3</v>
      </c>
      <c r="G105" s="37"/>
    </row>
    <row r="106" spans="1:7" ht="15" customHeight="1" x14ac:dyDescent="0.25">
      <c r="A106" s="15"/>
      <c r="C106" s="5" t="s">
        <v>38</v>
      </c>
      <c r="D106" s="4">
        <f t="shared" si="2"/>
        <v>16.5</v>
      </c>
      <c r="E106" s="4">
        <f>E107</f>
        <v>16.5</v>
      </c>
      <c r="F106" s="4">
        <f>F107</f>
        <v>12.6</v>
      </c>
      <c r="G106" s="4">
        <f>G107</f>
        <v>0</v>
      </c>
    </row>
    <row r="107" spans="1:7" s="8" customFormat="1" ht="15" hidden="1" customHeight="1" x14ac:dyDescent="0.25">
      <c r="A107" s="73"/>
      <c r="B107" s="40" t="s">
        <v>11</v>
      </c>
      <c r="C107" s="44" t="s">
        <v>38</v>
      </c>
      <c r="D107" s="36">
        <f t="shared" si="2"/>
        <v>16.5</v>
      </c>
      <c r="E107" s="36">
        <v>16.5</v>
      </c>
      <c r="F107" s="36">
        <v>12.6</v>
      </c>
      <c r="G107" s="36"/>
    </row>
    <row r="108" spans="1:7" ht="15" customHeight="1" x14ac:dyDescent="0.25">
      <c r="A108" s="15"/>
      <c r="C108" s="5" t="s">
        <v>25</v>
      </c>
      <c r="D108" s="4">
        <f t="shared" si="2"/>
        <v>37.299999999999997</v>
      </c>
      <c r="E108" s="4">
        <f>E109</f>
        <v>37.299999999999997</v>
      </c>
      <c r="F108" s="4">
        <f>F109</f>
        <v>28.5</v>
      </c>
      <c r="G108" s="4">
        <f>G109</f>
        <v>0</v>
      </c>
    </row>
    <row r="109" spans="1:7" s="8" customFormat="1" ht="15" hidden="1" customHeight="1" x14ac:dyDescent="0.25">
      <c r="A109" s="73"/>
      <c r="B109" s="40" t="s">
        <v>11</v>
      </c>
      <c r="C109" s="44" t="s">
        <v>25</v>
      </c>
      <c r="D109" s="36">
        <f t="shared" si="2"/>
        <v>37.299999999999997</v>
      </c>
      <c r="E109" s="36">
        <v>37.299999999999997</v>
      </c>
      <c r="F109" s="36">
        <v>28.5</v>
      </c>
      <c r="G109" s="36"/>
    </row>
    <row r="110" spans="1:7" ht="14.25" customHeight="1" x14ac:dyDescent="0.25">
      <c r="A110" s="33"/>
      <c r="B110" s="42"/>
      <c r="C110" s="32" t="s">
        <v>27</v>
      </c>
      <c r="D110" s="4">
        <f t="shared" si="2"/>
        <v>44.9</v>
      </c>
      <c r="E110" s="31">
        <f>E111+E112</f>
        <v>44.9</v>
      </c>
      <c r="F110" s="31">
        <f>F111+F112</f>
        <v>34</v>
      </c>
      <c r="G110" s="31">
        <f>G111+G112</f>
        <v>0</v>
      </c>
    </row>
    <row r="111" spans="1:7" s="8" customFormat="1" ht="15" hidden="1" customHeight="1" x14ac:dyDescent="0.25">
      <c r="A111" s="73"/>
      <c r="B111" s="40" t="s">
        <v>11</v>
      </c>
      <c r="C111" s="44" t="s">
        <v>27</v>
      </c>
      <c r="D111" s="36">
        <f t="shared" si="2"/>
        <v>33.799999999999997</v>
      </c>
      <c r="E111" s="36">
        <v>33.799999999999997</v>
      </c>
      <c r="F111" s="36">
        <v>25.5</v>
      </c>
      <c r="G111" s="36"/>
    </row>
    <row r="112" spans="1:7" s="23" customFormat="1" ht="15" customHeight="1" x14ac:dyDescent="0.25">
      <c r="A112" s="33"/>
      <c r="B112" s="34" t="s">
        <v>226</v>
      </c>
      <c r="C112" s="45" t="s">
        <v>27</v>
      </c>
      <c r="D112" s="7">
        <f t="shared" si="2"/>
        <v>11.1</v>
      </c>
      <c r="E112" s="37">
        <v>11.1</v>
      </c>
      <c r="F112" s="37">
        <v>8.5</v>
      </c>
      <c r="G112" s="37"/>
    </row>
    <row r="113" spans="1:7" ht="15" customHeight="1" x14ac:dyDescent="0.25">
      <c r="A113" s="13" t="s">
        <v>104</v>
      </c>
      <c r="B113" s="12" t="s">
        <v>17</v>
      </c>
      <c r="C113" s="5"/>
      <c r="D113" s="4">
        <f t="shared" si="2"/>
        <v>284.2</v>
      </c>
      <c r="E113" s="4">
        <f>E114+E118+E120+E122+E124</f>
        <v>269.2</v>
      </c>
      <c r="F113" s="4">
        <f>F114+F118+F120+F122+F124</f>
        <v>184.4</v>
      </c>
      <c r="G113" s="4">
        <f>G114+G118+G120+G122+G124</f>
        <v>15</v>
      </c>
    </row>
    <row r="114" spans="1:7" ht="15" customHeight="1" x14ac:dyDescent="0.25">
      <c r="A114" s="15"/>
      <c r="B114" s="48"/>
      <c r="C114" s="5" t="s">
        <v>12</v>
      </c>
      <c r="D114" s="4">
        <f t="shared" si="2"/>
        <v>142.80000000000001</v>
      </c>
      <c r="E114" s="4">
        <f>E115+E116+E117</f>
        <v>127.8</v>
      </c>
      <c r="F114" s="4">
        <f>F115+F116+F117</f>
        <v>79.900000000000006</v>
      </c>
      <c r="G114" s="4">
        <f>G115+G116+G117</f>
        <v>15</v>
      </c>
    </row>
    <row r="115" spans="1:7" s="8" customFormat="1" ht="15" hidden="1" customHeight="1" x14ac:dyDescent="0.25">
      <c r="A115" s="73"/>
      <c r="B115" s="51" t="s">
        <v>11</v>
      </c>
      <c r="C115" s="44" t="s">
        <v>12</v>
      </c>
      <c r="D115" s="36">
        <f t="shared" si="2"/>
        <v>138.5</v>
      </c>
      <c r="E115" s="36">
        <v>123.5</v>
      </c>
      <c r="F115" s="36">
        <v>79.900000000000006</v>
      </c>
      <c r="G115" s="36">
        <v>15</v>
      </c>
    </row>
    <row r="116" spans="1:7" s="23" customFormat="1" ht="15" customHeight="1" x14ac:dyDescent="0.25">
      <c r="A116" s="33"/>
      <c r="B116" s="35" t="s">
        <v>227</v>
      </c>
      <c r="C116" s="45" t="s">
        <v>12</v>
      </c>
      <c r="D116" s="7">
        <f t="shared" si="2"/>
        <v>1.2</v>
      </c>
      <c r="E116" s="37">
        <v>1.2</v>
      </c>
      <c r="F116" s="37"/>
      <c r="G116" s="37"/>
    </row>
    <row r="117" spans="1:7" s="72" customFormat="1" ht="15" customHeight="1" x14ac:dyDescent="0.25">
      <c r="A117" s="33"/>
      <c r="B117" s="35" t="s">
        <v>210</v>
      </c>
      <c r="C117" s="94" t="s">
        <v>12</v>
      </c>
      <c r="D117" s="37">
        <f>E117+G117</f>
        <v>3.1</v>
      </c>
      <c r="E117" s="95">
        <v>3.1</v>
      </c>
      <c r="F117" s="95"/>
      <c r="G117" s="95"/>
    </row>
    <row r="118" spans="1:7" ht="15" customHeight="1" x14ac:dyDescent="0.25">
      <c r="A118" s="33"/>
      <c r="B118" s="63"/>
      <c r="C118" s="32" t="s">
        <v>28</v>
      </c>
      <c r="D118" s="4">
        <f t="shared" si="2"/>
        <v>22.9</v>
      </c>
      <c r="E118" s="31">
        <f>E119</f>
        <v>22.9</v>
      </c>
      <c r="F118" s="31">
        <f>F119</f>
        <v>14.8</v>
      </c>
      <c r="G118" s="31">
        <f>G119</f>
        <v>0</v>
      </c>
    </row>
    <row r="119" spans="1:7" s="23" customFormat="1" ht="15" customHeight="1" x14ac:dyDescent="0.25">
      <c r="A119" s="33"/>
      <c r="B119" s="62" t="s">
        <v>226</v>
      </c>
      <c r="C119" s="45" t="s">
        <v>28</v>
      </c>
      <c r="D119" s="7">
        <f t="shared" si="2"/>
        <v>22.9</v>
      </c>
      <c r="E119" s="37">
        <v>22.9</v>
      </c>
      <c r="F119" s="37">
        <v>14.8</v>
      </c>
      <c r="G119" s="37"/>
    </row>
    <row r="120" spans="1:7" ht="15" customHeight="1" x14ac:dyDescent="0.25">
      <c r="A120" s="15"/>
      <c r="B120" s="48"/>
      <c r="C120" s="5" t="s">
        <v>38</v>
      </c>
      <c r="D120" s="4">
        <f t="shared" si="2"/>
        <v>15.9</v>
      </c>
      <c r="E120" s="4">
        <f>E121</f>
        <v>15.9</v>
      </c>
      <c r="F120" s="4">
        <f>F121</f>
        <v>12.1</v>
      </c>
      <c r="G120" s="4">
        <f>G121</f>
        <v>0</v>
      </c>
    </row>
    <row r="121" spans="1:7" s="8" customFormat="1" ht="15" hidden="1" customHeight="1" x14ac:dyDescent="0.25">
      <c r="A121" s="73"/>
      <c r="B121" s="51" t="s">
        <v>11</v>
      </c>
      <c r="C121" s="44" t="s">
        <v>38</v>
      </c>
      <c r="D121" s="36">
        <f t="shared" si="2"/>
        <v>15.9</v>
      </c>
      <c r="E121" s="36">
        <v>15.9</v>
      </c>
      <c r="F121" s="36">
        <v>12.1</v>
      </c>
      <c r="G121" s="36"/>
    </row>
    <row r="122" spans="1:7" ht="15" customHeight="1" x14ac:dyDescent="0.25">
      <c r="A122" s="15"/>
      <c r="B122" s="48"/>
      <c r="C122" s="5" t="s">
        <v>25</v>
      </c>
      <c r="D122" s="4">
        <f t="shared" si="2"/>
        <v>59.8</v>
      </c>
      <c r="E122" s="4">
        <f>E123</f>
        <v>59.8</v>
      </c>
      <c r="F122" s="4">
        <f>F123</f>
        <v>45.6</v>
      </c>
      <c r="G122" s="4">
        <f>G123</f>
        <v>0</v>
      </c>
    </row>
    <row r="123" spans="1:7" s="8" customFormat="1" ht="15" hidden="1" customHeight="1" x14ac:dyDescent="0.25">
      <c r="A123" s="73"/>
      <c r="B123" s="51" t="s">
        <v>11</v>
      </c>
      <c r="C123" s="44" t="s">
        <v>25</v>
      </c>
      <c r="D123" s="36">
        <f t="shared" si="2"/>
        <v>59.8</v>
      </c>
      <c r="E123" s="36">
        <v>59.8</v>
      </c>
      <c r="F123" s="36">
        <v>45.6</v>
      </c>
      <c r="G123" s="36"/>
    </row>
    <row r="124" spans="1:7" ht="15" customHeight="1" x14ac:dyDescent="0.25">
      <c r="A124" s="33"/>
      <c r="B124" s="50"/>
      <c r="C124" s="32" t="s">
        <v>27</v>
      </c>
      <c r="D124" s="4">
        <f t="shared" si="2"/>
        <v>42.8</v>
      </c>
      <c r="E124" s="31">
        <f>E125+E126</f>
        <v>42.8</v>
      </c>
      <c r="F124" s="31">
        <f>F125+F126</f>
        <v>32</v>
      </c>
      <c r="G124" s="31">
        <f>G125+G126</f>
        <v>0</v>
      </c>
    </row>
    <row r="125" spans="1:7" s="8" customFormat="1" ht="15" hidden="1" customHeight="1" x14ac:dyDescent="0.25">
      <c r="A125" s="73"/>
      <c r="B125" s="40" t="s">
        <v>11</v>
      </c>
      <c r="C125" s="44" t="s">
        <v>27</v>
      </c>
      <c r="D125" s="36">
        <f t="shared" ref="D125:D157" si="3">E125+G125</f>
        <v>31.7</v>
      </c>
      <c r="E125" s="36">
        <v>31.7</v>
      </c>
      <c r="F125" s="36">
        <v>23.5</v>
      </c>
      <c r="G125" s="36"/>
    </row>
    <row r="126" spans="1:7" s="23" customFormat="1" ht="15" customHeight="1" x14ac:dyDescent="0.25">
      <c r="A126" s="75"/>
      <c r="B126" s="64" t="s">
        <v>226</v>
      </c>
      <c r="C126" s="45" t="s">
        <v>27</v>
      </c>
      <c r="D126" s="7">
        <f t="shared" si="3"/>
        <v>11.1</v>
      </c>
      <c r="E126" s="37">
        <v>11.1</v>
      </c>
      <c r="F126" s="37">
        <v>8.5</v>
      </c>
      <c r="G126" s="37"/>
    </row>
    <row r="127" spans="1:7" ht="15" customHeight="1" x14ac:dyDescent="0.25">
      <c r="A127" s="15" t="s">
        <v>105</v>
      </c>
      <c r="B127" s="10" t="s">
        <v>18</v>
      </c>
      <c r="C127" s="5"/>
      <c r="D127" s="4">
        <f t="shared" si="3"/>
        <v>281.5</v>
      </c>
      <c r="E127" s="4">
        <f>E128+E132+E134+E136+E138</f>
        <v>281.5</v>
      </c>
      <c r="F127" s="4">
        <f>F128+F132+F134+F136+F138</f>
        <v>193.5</v>
      </c>
      <c r="G127" s="4">
        <f>G128+G132+G134+G136+G138</f>
        <v>0</v>
      </c>
    </row>
    <row r="128" spans="1:7" ht="15" customHeight="1" x14ac:dyDescent="0.25">
      <c r="A128" s="15"/>
      <c r="C128" s="5" t="s">
        <v>12</v>
      </c>
      <c r="D128" s="4">
        <f t="shared" si="3"/>
        <v>119.89999999999999</v>
      </c>
      <c r="E128" s="4">
        <f>E129+E130+E131</f>
        <v>119.89999999999999</v>
      </c>
      <c r="F128" s="4">
        <f>F129+F130+F131</f>
        <v>73.099999999999994</v>
      </c>
      <c r="G128" s="4">
        <f>G129+G130+G131</f>
        <v>0</v>
      </c>
    </row>
    <row r="129" spans="1:7" s="8" customFormat="1" ht="15" hidden="1" customHeight="1" x14ac:dyDescent="0.25">
      <c r="A129" s="73"/>
      <c r="B129" s="40" t="s">
        <v>11</v>
      </c>
      <c r="C129" s="44" t="s">
        <v>12</v>
      </c>
      <c r="D129" s="36">
        <f t="shared" si="3"/>
        <v>116.6</v>
      </c>
      <c r="E129" s="36">
        <v>116.6</v>
      </c>
      <c r="F129" s="36">
        <v>73.099999999999994</v>
      </c>
      <c r="G129" s="36"/>
    </row>
    <row r="130" spans="1:7" s="23" customFormat="1" ht="15" customHeight="1" x14ac:dyDescent="0.25">
      <c r="A130" s="33"/>
      <c r="B130" s="35" t="s">
        <v>227</v>
      </c>
      <c r="C130" s="45" t="s">
        <v>12</v>
      </c>
      <c r="D130" s="37">
        <f t="shared" si="3"/>
        <v>0.3</v>
      </c>
      <c r="E130" s="37">
        <v>0.3</v>
      </c>
      <c r="F130" s="37"/>
      <c r="G130" s="37"/>
    </row>
    <row r="131" spans="1:7" s="72" customFormat="1" ht="15" customHeight="1" x14ac:dyDescent="0.25">
      <c r="A131" s="33"/>
      <c r="B131" s="35" t="s">
        <v>210</v>
      </c>
      <c r="C131" s="94" t="s">
        <v>12</v>
      </c>
      <c r="D131" s="37">
        <f t="shared" si="3"/>
        <v>3</v>
      </c>
      <c r="E131" s="95">
        <v>3</v>
      </c>
      <c r="F131" s="95"/>
      <c r="G131" s="95"/>
    </row>
    <row r="132" spans="1:7" ht="15" customHeight="1" x14ac:dyDescent="0.25">
      <c r="A132" s="33"/>
      <c r="B132" s="38"/>
      <c r="C132" s="32" t="s">
        <v>28</v>
      </c>
      <c r="D132" s="4">
        <f t="shared" si="3"/>
        <v>27.1</v>
      </c>
      <c r="E132" s="31">
        <f>E133</f>
        <v>27.1</v>
      </c>
      <c r="F132" s="31">
        <f>F133</f>
        <v>18.399999999999999</v>
      </c>
      <c r="G132" s="31">
        <f>G133</f>
        <v>0</v>
      </c>
    </row>
    <row r="133" spans="1:7" s="23" customFormat="1" ht="15" customHeight="1" x14ac:dyDescent="0.25">
      <c r="A133" s="33"/>
      <c r="B133" s="34" t="s">
        <v>226</v>
      </c>
      <c r="C133" s="45" t="s">
        <v>28</v>
      </c>
      <c r="D133" s="7">
        <f t="shared" si="3"/>
        <v>27.1</v>
      </c>
      <c r="E133" s="37">
        <v>27.1</v>
      </c>
      <c r="F133" s="37">
        <v>18.399999999999999</v>
      </c>
      <c r="G133" s="37"/>
    </row>
    <row r="134" spans="1:7" ht="15" customHeight="1" x14ac:dyDescent="0.25">
      <c r="A134" s="15"/>
      <c r="C134" s="5" t="s">
        <v>38</v>
      </c>
      <c r="D134" s="4">
        <f t="shared" si="3"/>
        <v>23.8</v>
      </c>
      <c r="E134" s="4">
        <f>E135</f>
        <v>23.8</v>
      </c>
      <c r="F134" s="4">
        <f>F135</f>
        <v>18.2</v>
      </c>
      <c r="G134" s="4">
        <f>G135</f>
        <v>0</v>
      </c>
    </row>
    <row r="135" spans="1:7" s="8" customFormat="1" ht="15" hidden="1" customHeight="1" x14ac:dyDescent="0.25">
      <c r="A135" s="73"/>
      <c r="B135" s="40" t="s">
        <v>11</v>
      </c>
      <c r="C135" s="44" t="s">
        <v>38</v>
      </c>
      <c r="D135" s="36">
        <f t="shared" si="3"/>
        <v>23.8</v>
      </c>
      <c r="E135" s="36">
        <v>23.8</v>
      </c>
      <c r="F135" s="36">
        <v>18.2</v>
      </c>
      <c r="G135" s="36"/>
    </row>
    <row r="136" spans="1:7" ht="15" customHeight="1" x14ac:dyDescent="0.25">
      <c r="A136" s="15"/>
      <c r="C136" s="5" t="s">
        <v>25</v>
      </c>
      <c r="D136" s="4">
        <f t="shared" si="3"/>
        <v>68.2</v>
      </c>
      <c r="E136" s="4">
        <f>E137</f>
        <v>68.2</v>
      </c>
      <c r="F136" s="4">
        <f>F137</f>
        <v>52.1</v>
      </c>
      <c r="G136" s="4">
        <f>G137</f>
        <v>0</v>
      </c>
    </row>
    <row r="137" spans="1:7" s="8" customFormat="1" ht="15" hidden="1" customHeight="1" x14ac:dyDescent="0.25">
      <c r="A137" s="73"/>
      <c r="B137" s="40" t="s">
        <v>11</v>
      </c>
      <c r="C137" s="44" t="s">
        <v>25</v>
      </c>
      <c r="D137" s="36">
        <f t="shared" si="3"/>
        <v>68.2</v>
      </c>
      <c r="E137" s="36">
        <v>68.2</v>
      </c>
      <c r="F137" s="36">
        <v>52.1</v>
      </c>
      <c r="G137" s="36"/>
    </row>
    <row r="138" spans="1:7" ht="15" customHeight="1" x14ac:dyDescent="0.25">
      <c r="A138" s="33"/>
      <c r="B138" s="42"/>
      <c r="C138" s="32" t="s">
        <v>27</v>
      </c>
      <c r="D138" s="4">
        <f t="shared" si="3"/>
        <v>42.5</v>
      </c>
      <c r="E138" s="31">
        <f>E139+E140</f>
        <v>42.5</v>
      </c>
      <c r="F138" s="31">
        <f>F139+F140</f>
        <v>31.7</v>
      </c>
      <c r="G138" s="31">
        <f>G139+G140</f>
        <v>0</v>
      </c>
    </row>
    <row r="139" spans="1:7" s="8" customFormat="1" ht="15" hidden="1" customHeight="1" x14ac:dyDescent="0.25">
      <c r="A139" s="73"/>
      <c r="B139" s="40" t="s">
        <v>11</v>
      </c>
      <c r="C139" s="44" t="s">
        <v>27</v>
      </c>
      <c r="D139" s="36">
        <f t="shared" si="3"/>
        <v>31.4</v>
      </c>
      <c r="E139" s="36">
        <v>31.4</v>
      </c>
      <c r="F139" s="36">
        <v>23.2</v>
      </c>
      <c r="G139" s="36"/>
    </row>
    <row r="140" spans="1:7" s="23" customFormat="1" ht="15" customHeight="1" x14ac:dyDescent="0.25">
      <c r="A140" s="33"/>
      <c r="B140" s="34" t="s">
        <v>226</v>
      </c>
      <c r="C140" s="45" t="s">
        <v>27</v>
      </c>
      <c r="D140" s="7">
        <f t="shared" si="3"/>
        <v>11.1</v>
      </c>
      <c r="E140" s="37">
        <v>11.1</v>
      </c>
      <c r="F140" s="37">
        <v>8.5</v>
      </c>
      <c r="G140" s="37"/>
    </row>
    <row r="141" spans="1:7" ht="15" customHeight="1" x14ac:dyDescent="0.25">
      <c r="A141" s="13" t="s">
        <v>106</v>
      </c>
      <c r="B141" s="39" t="s">
        <v>19</v>
      </c>
      <c r="C141" s="5"/>
      <c r="D141" s="4">
        <f t="shared" si="3"/>
        <v>467.70000000000005</v>
      </c>
      <c r="E141" s="4">
        <f>E142+E145+E147+E149+E151</f>
        <v>467.70000000000005</v>
      </c>
      <c r="F141" s="4">
        <f>F142+F145+F147+F149+F151</f>
        <v>312.2</v>
      </c>
      <c r="G141" s="4">
        <f>G142+G145+G147+G149+G151</f>
        <v>0</v>
      </c>
    </row>
    <row r="142" spans="1:7" ht="15" customHeight="1" x14ac:dyDescent="0.25">
      <c r="A142" s="15"/>
      <c r="C142" s="5" t="s">
        <v>12</v>
      </c>
      <c r="D142" s="4">
        <f t="shared" si="3"/>
        <v>208.20000000000002</v>
      </c>
      <c r="E142" s="4">
        <f>E143+E144</f>
        <v>208.20000000000002</v>
      </c>
      <c r="F142" s="4">
        <f>F143+F144</f>
        <v>121.1</v>
      </c>
      <c r="G142" s="4">
        <f>G143+G144</f>
        <v>0</v>
      </c>
    </row>
    <row r="143" spans="1:7" s="8" customFormat="1" ht="15" hidden="1" customHeight="1" x14ac:dyDescent="0.25">
      <c r="A143" s="73"/>
      <c r="B143" s="40" t="s">
        <v>11</v>
      </c>
      <c r="C143" s="44" t="s">
        <v>12</v>
      </c>
      <c r="D143" s="36">
        <f t="shared" si="3"/>
        <v>184.9</v>
      </c>
      <c r="E143" s="36">
        <v>184.9</v>
      </c>
      <c r="F143" s="36">
        <v>121.1</v>
      </c>
      <c r="G143" s="36"/>
    </row>
    <row r="144" spans="1:7" s="23" customFormat="1" ht="15" customHeight="1" x14ac:dyDescent="0.25">
      <c r="A144" s="33"/>
      <c r="B144" s="35" t="s">
        <v>227</v>
      </c>
      <c r="C144" s="45" t="s">
        <v>12</v>
      </c>
      <c r="D144" s="7">
        <f t="shared" si="3"/>
        <v>23.3</v>
      </c>
      <c r="E144" s="37">
        <v>23.3</v>
      </c>
      <c r="F144" s="37"/>
      <c r="G144" s="37"/>
    </row>
    <row r="145" spans="1:7" ht="15" customHeight="1" x14ac:dyDescent="0.25">
      <c r="A145" s="33"/>
      <c r="B145" s="38"/>
      <c r="C145" s="32" t="s">
        <v>28</v>
      </c>
      <c r="D145" s="4">
        <f t="shared" si="3"/>
        <v>50.5</v>
      </c>
      <c r="E145" s="31">
        <f>E146</f>
        <v>50.5</v>
      </c>
      <c r="F145" s="31">
        <f>F146</f>
        <v>32.299999999999997</v>
      </c>
      <c r="G145" s="31">
        <f>G146</f>
        <v>0</v>
      </c>
    </row>
    <row r="146" spans="1:7" s="23" customFormat="1" ht="15" customHeight="1" x14ac:dyDescent="0.25">
      <c r="A146" s="33"/>
      <c r="B146" s="34" t="s">
        <v>226</v>
      </c>
      <c r="C146" s="45" t="s">
        <v>28</v>
      </c>
      <c r="D146" s="7">
        <f t="shared" si="3"/>
        <v>50.5</v>
      </c>
      <c r="E146" s="37">
        <v>50.5</v>
      </c>
      <c r="F146" s="37">
        <v>32.299999999999997</v>
      </c>
      <c r="G146" s="37"/>
    </row>
    <row r="147" spans="1:7" ht="15" customHeight="1" x14ac:dyDescent="0.25">
      <c r="A147" s="15"/>
      <c r="C147" s="5" t="s">
        <v>38</v>
      </c>
      <c r="D147" s="4">
        <f t="shared" si="3"/>
        <v>32.299999999999997</v>
      </c>
      <c r="E147" s="4">
        <f>E148</f>
        <v>32.299999999999997</v>
      </c>
      <c r="F147" s="4">
        <f>F148</f>
        <v>24.7</v>
      </c>
      <c r="G147" s="4">
        <f>G148</f>
        <v>0</v>
      </c>
    </row>
    <row r="148" spans="1:7" s="8" customFormat="1" ht="15" hidden="1" customHeight="1" x14ac:dyDescent="0.25">
      <c r="A148" s="73"/>
      <c r="B148" s="40" t="s">
        <v>11</v>
      </c>
      <c r="C148" s="44" t="s">
        <v>38</v>
      </c>
      <c r="D148" s="36">
        <f t="shared" si="3"/>
        <v>32.299999999999997</v>
      </c>
      <c r="E148" s="36">
        <v>32.299999999999997</v>
      </c>
      <c r="F148" s="36">
        <v>24.7</v>
      </c>
      <c r="G148" s="36"/>
    </row>
    <row r="149" spans="1:7" ht="15" customHeight="1" x14ac:dyDescent="0.25">
      <c r="A149" s="15"/>
      <c r="C149" s="5" t="s">
        <v>25</v>
      </c>
      <c r="D149" s="4">
        <f t="shared" si="3"/>
        <v>122.2</v>
      </c>
      <c r="E149" s="4">
        <f>E150</f>
        <v>122.2</v>
      </c>
      <c r="F149" s="4">
        <f>F150</f>
        <v>93.3</v>
      </c>
      <c r="G149" s="4">
        <f>G150</f>
        <v>0</v>
      </c>
    </row>
    <row r="150" spans="1:7" s="8" customFormat="1" ht="15" hidden="1" customHeight="1" x14ac:dyDescent="0.25">
      <c r="A150" s="73"/>
      <c r="B150" s="40" t="s">
        <v>11</v>
      </c>
      <c r="C150" s="44" t="s">
        <v>25</v>
      </c>
      <c r="D150" s="36">
        <f t="shared" si="3"/>
        <v>122.2</v>
      </c>
      <c r="E150" s="36">
        <v>122.2</v>
      </c>
      <c r="F150" s="36">
        <v>93.3</v>
      </c>
      <c r="G150" s="36"/>
    </row>
    <row r="151" spans="1:7" ht="15" customHeight="1" x14ac:dyDescent="0.25">
      <c r="A151" s="33"/>
      <c r="B151" s="42"/>
      <c r="C151" s="32" t="s">
        <v>27</v>
      </c>
      <c r="D151" s="4">
        <f t="shared" si="3"/>
        <v>54.5</v>
      </c>
      <c r="E151" s="31">
        <f>E152+E153</f>
        <v>54.5</v>
      </c>
      <c r="F151" s="31">
        <f>F152+F153</f>
        <v>40.799999999999997</v>
      </c>
      <c r="G151" s="31">
        <f>G152+G153</f>
        <v>0</v>
      </c>
    </row>
    <row r="152" spans="1:7" s="8" customFormat="1" ht="15" hidden="1" customHeight="1" x14ac:dyDescent="0.25">
      <c r="A152" s="73"/>
      <c r="B152" s="40" t="s">
        <v>11</v>
      </c>
      <c r="C152" s="44" t="s">
        <v>27</v>
      </c>
      <c r="D152" s="36">
        <f t="shared" si="3"/>
        <v>37.9</v>
      </c>
      <c r="E152" s="36">
        <v>37.9</v>
      </c>
      <c r="F152" s="36">
        <v>28.1</v>
      </c>
      <c r="G152" s="36"/>
    </row>
    <row r="153" spans="1:7" s="23" customFormat="1" ht="15" customHeight="1" x14ac:dyDescent="0.25">
      <c r="A153" s="33"/>
      <c r="B153" s="34" t="s">
        <v>226</v>
      </c>
      <c r="C153" s="45" t="s">
        <v>27</v>
      </c>
      <c r="D153" s="7">
        <f t="shared" si="3"/>
        <v>16.600000000000001</v>
      </c>
      <c r="E153" s="37">
        <v>16.600000000000001</v>
      </c>
      <c r="F153" s="37">
        <v>12.7</v>
      </c>
      <c r="G153" s="37"/>
    </row>
    <row r="154" spans="1:7" ht="15" customHeight="1" x14ac:dyDescent="0.25">
      <c r="A154" s="13" t="s">
        <v>107</v>
      </c>
      <c r="B154" s="39" t="s">
        <v>20</v>
      </c>
      <c r="C154" s="5"/>
      <c r="D154" s="4">
        <f t="shared" si="3"/>
        <v>281.89999999999998</v>
      </c>
      <c r="E154" s="4">
        <f>E155+E158+E160+E162+E164</f>
        <v>281.89999999999998</v>
      </c>
      <c r="F154" s="4">
        <f>F155+F158+F160+F162+F164</f>
        <v>190.00000000000003</v>
      </c>
      <c r="G154" s="4">
        <f>G155+G158+G160+G162+G164</f>
        <v>0</v>
      </c>
    </row>
    <row r="155" spans="1:7" ht="15" customHeight="1" x14ac:dyDescent="0.25">
      <c r="A155" s="15"/>
      <c r="C155" s="5" t="s">
        <v>12</v>
      </c>
      <c r="D155" s="4">
        <f t="shared" si="3"/>
        <v>135.19999999999999</v>
      </c>
      <c r="E155" s="4">
        <f>E156+E157</f>
        <v>135.19999999999999</v>
      </c>
      <c r="F155" s="4">
        <f>F156+F157</f>
        <v>81.7</v>
      </c>
      <c r="G155" s="4">
        <f>G156+G157</f>
        <v>0</v>
      </c>
    </row>
    <row r="156" spans="1:7" s="8" customFormat="1" ht="15" hidden="1" customHeight="1" x14ac:dyDescent="0.25">
      <c r="A156" s="73"/>
      <c r="B156" s="40" t="s">
        <v>11</v>
      </c>
      <c r="C156" s="44" t="s">
        <v>12</v>
      </c>
      <c r="D156" s="36">
        <f t="shared" si="3"/>
        <v>135</v>
      </c>
      <c r="E156" s="36">
        <v>135</v>
      </c>
      <c r="F156" s="36">
        <v>81.7</v>
      </c>
      <c r="G156" s="36"/>
    </row>
    <row r="157" spans="1:7" s="23" customFormat="1" ht="15" customHeight="1" x14ac:dyDescent="0.25">
      <c r="A157" s="33"/>
      <c r="B157" s="35" t="s">
        <v>227</v>
      </c>
      <c r="C157" s="45" t="s">
        <v>12</v>
      </c>
      <c r="D157" s="37">
        <f t="shared" si="3"/>
        <v>0.2</v>
      </c>
      <c r="E157" s="37">
        <v>0.2</v>
      </c>
      <c r="F157" s="37"/>
      <c r="G157" s="37"/>
    </row>
    <row r="158" spans="1:7" ht="15" customHeight="1" x14ac:dyDescent="0.25">
      <c r="A158" s="33"/>
      <c r="B158" s="38"/>
      <c r="C158" s="32" t="s">
        <v>28</v>
      </c>
      <c r="D158" s="4">
        <f t="shared" ref="D158:D191" si="4">E158+G158</f>
        <v>25.7</v>
      </c>
      <c r="E158" s="31">
        <f>E159</f>
        <v>25.7</v>
      </c>
      <c r="F158" s="31">
        <f>F159</f>
        <v>16.600000000000001</v>
      </c>
      <c r="G158" s="31">
        <f>G159</f>
        <v>0</v>
      </c>
    </row>
    <row r="159" spans="1:7" s="23" customFormat="1" ht="15" customHeight="1" x14ac:dyDescent="0.25">
      <c r="A159" s="33"/>
      <c r="B159" s="34" t="s">
        <v>226</v>
      </c>
      <c r="C159" s="45" t="s">
        <v>28</v>
      </c>
      <c r="D159" s="7">
        <f t="shared" si="4"/>
        <v>25.7</v>
      </c>
      <c r="E159" s="37">
        <v>25.7</v>
      </c>
      <c r="F159" s="37">
        <v>16.600000000000001</v>
      </c>
      <c r="G159" s="37"/>
    </row>
    <row r="160" spans="1:7" ht="15" customHeight="1" x14ac:dyDescent="0.25">
      <c r="A160" s="15"/>
      <c r="C160" s="5" t="s">
        <v>38</v>
      </c>
      <c r="D160" s="4">
        <f t="shared" si="4"/>
        <v>7.7</v>
      </c>
      <c r="E160" s="4">
        <f>E161</f>
        <v>7.7</v>
      </c>
      <c r="F160" s="4">
        <f>F161</f>
        <v>5.9</v>
      </c>
      <c r="G160" s="4">
        <f>G161</f>
        <v>0</v>
      </c>
    </row>
    <row r="161" spans="1:7" s="8" customFormat="1" ht="15" hidden="1" customHeight="1" x14ac:dyDescent="0.25">
      <c r="A161" s="73"/>
      <c r="B161" s="40" t="s">
        <v>11</v>
      </c>
      <c r="C161" s="44" t="s">
        <v>38</v>
      </c>
      <c r="D161" s="36">
        <f t="shared" si="4"/>
        <v>7.7</v>
      </c>
      <c r="E161" s="36">
        <v>7.7</v>
      </c>
      <c r="F161" s="36">
        <v>5.9</v>
      </c>
      <c r="G161" s="36"/>
    </row>
    <row r="162" spans="1:7" ht="15" customHeight="1" x14ac:dyDescent="0.25">
      <c r="A162" s="15"/>
      <c r="C162" s="5" t="s">
        <v>25</v>
      </c>
      <c r="D162" s="4">
        <f t="shared" si="4"/>
        <v>69.2</v>
      </c>
      <c r="E162" s="4">
        <f>E163</f>
        <v>69.2</v>
      </c>
      <c r="F162" s="4">
        <f>F163</f>
        <v>52.9</v>
      </c>
      <c r="G162" s="4">
        <f>G163</f>
        <v>0</v>
      </c>
    </row>
    <row r="163" spans="1:7" s="8" customFormat="1" ht="15" hidden="1" customHeight="1" x14ac:dyDescent="0.25">
      <c r="A163" s="73"/>
      <c r="B163" s="40" t="s">
        <v>11</v>
      </c>
      <c r="C163" s="44" t="s">
        <v>25</v>
      </c>
      <c r="D163" s="36">
        <f t="shared" si="4"/>
        <v>69.2</v>
      </c>
      <c r="E163" s="36">
        <v>69.2</v>
      </c>
      <c r="F163" s="36">
        <v>52.9</v>
      </c>
      <c r="G163" s="36"/>
    </row>
    <row r="164" spans="1:7" ht="15" customHeight="1" x14ac:dyDescent="0.25">
      <c r="A164" s="33"/>
      <c r="B164" s="42"/>
      <c r="C164" s="32" t="s">
        <v>27</v>
      </c>
      <c r="D164" s="4">
        <f t="shared" si="4"/>
        <v>44.1</v>
      </c>
      <c r="E164" s="31">
        <f>E165+E166</f>
        <v>44.1</v>
      </c>
      <c r="F164" s="31">
        <f>F165+F166</f>
        <v>32.9</v>
      </c>
      <c r="G164" s="31">
        <f>G165+G166</f>
        <v>0</v>
      </c>
    </row>
    <row r="165" spans="1:7" s="8" customFormat="1" ht="15" hidden="1" customHeight="1" x14ac:dyDescent="0.25">
      <c r="A165" s="73"/>
      <c r="B165" s="40" t="s">
        <v>11</v>
      </c>
      <c r="C165" s="44" t="s">
        <v>27</v>
      </c>
      <c r="D165" s="36">
        <f t="shared" si="4"/>
        <v>33</v>
      </c>
      <c r="E165" s="36">
        <v>33</v>
      </c>
      <c r="F165" s="36">
        <v>24.4</v>
      </c>
      <c r="G165" s="36"/>
    </row>
    <row r="166" spans="1:7" s="23" customFormat="1" ht="15" customHeight="1" x14ac:dyDescent="0.25">
      <c r="A166" s="33"/>
      <c r="B166" s="34" t="s">
        <v>226</v>
      </c>
      <c r="C166" s="45" t="s">
        <v>27</v>
      </c>
      <c r="D166" s="7">
        <f t="shared" si="4"/>
        <v>11.1</v>
      </c>
      <c r="E166" s="37">
        <v>11.1</v>
      </c>
      <c r="F166" s="37">
        <v>8.5</v>
      </c>
      <c r="G166" s="37"/>
    </row>
    <row r="167" spans="1:7" ht="15" customHeight="1" x14ac:dyDescent="0.25">
      <c r="A167" s="13" t="s">
        <v>108</v>
      </c>
      <c r="B167" s="39" t="s">
        <v>21</v>
      </c>
      <c r="C167" s="5"/>
      <c r="D167" s="4">
        <f t="shared" si="4"/>
        <v>228.3</v>
      </c>
      <c r="E167" s="4">
        <f>E168+E172+E174+E176+E178</f>
        <v>228.3</v>
      </c>
      <c r="F167" s="4">
        <f>F168+F172+F174+F176+F178</f>
        <v>157.79999999999998</v>
      </c>
      <c r="G167" s="4">
        <f>G168+G172+G174+G176+G178</f>
        <v>0</v>
      </c>
    </row>
    <row r="168" spans="1:7" ht="15" customHeight="1" x14ac:dyDescent="0.25">
      <c r="A168" s="15"/>
      <c r="C168" s="5" t="s">
        <v>12</v>
      </c>
      <c r="D168" s="4">
        <f t="shared" si="4"/>
        <v>105.9</v>
      </c>
      <c r="E168" s="4">
        <f>E169+E170+E171</f>
        <v>105.9</v>
      </c>
      <c r="F168" s="4">
        <f>F169+F170+F171</f>
        <v>66.099999999999994</v>
      </c>
      <c r="G168" s="4">
        <f>G169+G170+G171</f>
        <v>0</v>
      </c>
    </row>
    <row r="169" spans="1:7" s="8" customFormat="1" ht="15" hidden="1" customHeight="1" x14ac:dyDescent="0.25">
      <c r="A169" s="73"/>
      <c r="B169" s="40" t="s">
        <v>11</v>
      </c>
      <c r="C169" s="44" t="s">
        <v>12</v>
      </c>
      <c r="D169" s="36">
        <f t="shared" si="4"/>
        <v>101.5</v>
      </c>
      <c r="E169" s="36">
        <v>101.5</v>
      </c>
      <c r="F169" s="36">
        <v>66.099999999999994</v>
      </c>
      <c r="G169" s="36"/>
    </row>
    <row r="170" spans="1:7" s="23" customFormat="1" ht="15" customHeight="1" x14ac:dyDescent="0.25">
      <c r="A170" s="33"/>
      <c r="B170" s="35" t="s">
        <v>227</v>
      </c>
      <c r="C170" s="45" t="s">
        <v>12</v>
      </c>
      <c r="D170" s="7">
        <f t="shared" si="4"/>
        <v>3.4</v>
      </c>
      <c r="E170" s="37">
        <v>3.4</v>
      </c>
      <c r="F170" s="37"/>
      <c r="G170" s="37"/>
    </row>
    <row r="171" spans="1:7" s="72" customFormat="1" ht="15" customHeight="1" x14ac:dyDescent="0.25">
      <c r="A171" s="33"/>
      <c r="B171" s="35" t="s">
        <v>210</v>
      </c>
      <c r="C171" s="94" t="s">
        <v>12</v>
      </c>
      <c r="D171" s="37">
        <f t="shared" si="4"/>
        <v>1</v>
      </c>
      <c r="E171" s="95">
        <v>1</v>
      </c>
      <c r="F171" s="95"/>
      <c r="G171" s="95"/>
    </row>
    <row r="172" spans="1:7" ht="15" customHeight="1" x14ac:dyDescent="0.25">
      <c r="A172" s="33"/>
      <c r="B172" s="38"/>
      <c r="C172" s="32" t="s">
        <v>28</v>
      </c>
      <c r="D172" s="4">
        <f t="shared" si="4"/>
        <v>23.9</v>
      </c>
      <c r="E172" s="31">
        <f>E173</f>
        <v>23.9</v>
      </c>
      <c r="F172" s="31">
        <f>F173</f>
        <v>16.5</v>
      </c>
      <c r="G172" s="31">
        <f>G173</f>
        <v>0</v>
      </c>
    </row>
    <row r="173" spans="1:7" s="23" customFormat="1" ht="15" customHeight="1" x14ac:dyDescent="0.25">
      <c r="A173" s="33"/>
      <c r="B173" s="34" t="s">
        <v>226</v>
      </c>
      <c r="C173" s="45" t="s">
        <v>28</v>
      </c>
      <c r="D173" s="7">
        <f t="shared" si="4"/>
        <v>23.9</v>
      </c>
      <c r="E173" s="37">
        <v>23.9</v>
      </c>
      <c r="F173" s="37">
        <v>16.5</v>
      </c>
      <c r="G173" s="37"/>
    </row>
    <row r="174" spans="1:7" ht="15" customHeight="1" x14ac:dyDescent="0.25">
      <c r="A174" s="15"/>
      <c r="C174" s="5" t="s">
        <v>38</v>
      </c>
      <c r="D174" s="4">
        <f t="shared" si="4"/>
        <v>8.1999999999999993</v>
      </c>
      <c r="E174" s="4">
        <f>E175</f>
        <v>8.1999999999999993</v>
      </c>
      <c r="F174" s="4">
        <f>F175</f>
        <v>6.3</v>
      </c>
      <c r="G174" s="4">
        <f>G175</f>
        <v>0</v>
      </c>
    </row>
    <row r="175" spans="1:7" s="8" customFormat="1" ht="15" hidden="1" customHeight="1" x14ac:dyDescent="0.25">
      <c r="A175" s="73"/>
      <c r="B175" s="40" t="s">
        <v>11</v>
      </c>
      <c r="C175" s="44" t="s">
        <v>38</v>
      </c>
      <c r="D175" s="36">
        <f t="shared" si="4"/>
        <v>8.1999999999999993</v>
      </c>
      <c r="E175" s="36">
        <v>8.1999999999999993</v>
      </c>
      <c r="F175" s="36">
        <v>6.3</v>
      </c>
      <c r="G175" s="36"/>
    </row>
    <row r="176" spans="1:7" ht="15" customHeight="1" x14ac:dyDescent="0.25">
      <c r="A176" s="15"/>
      <c r="C176" s="5" t="s">
        <v>25</v>
      </c>
      <c r="D176" s="4">
        <f t="shared" si="4"/>
        <v>62.5</v>
      </c>
      <c r="E176" s="4">
        <f>E177</f>
        <v>62.5</v>
      </c>
      <c r="F176" s="4">
        <f>F177</f>
        <v>47.7</v>
      </c>
      <c r="G176" s="4">
        <f>G177</f>
        <v>0</v>
      </c>
    </row>
    <row r="177" spans="1:7" s="8" customFormat="1" ht="15" hidden="1" customHeight="1" x14ac:dyDescent="0.25">
      <c r="A177" s="73"/>
      <c r="B177" s="40" t="s">
        <v>11</v>
      </c>
      <c r="C177" s="44" t="s">
        <v>25</v>
      </c>
      <c r="D177" s="36">
        <f t="shared" si="4"/>
        <v>62.5</v>
      </c>
      <c r="E177" s="36">
        <v>62.5</v>
      </c>
      <c r="F177" s="36">
        <v>47.7</v>
      </c>
      <c r="G177" s="36"/>
    </row>
    <row r="178" spans="1:7" ht="15" customHeight="1" x14ac:dyDescent="0.25">
      <c r="A178" s="33"/>
      <c r="B178" s="42"/>
      <c r="C178" s="32" t="s">
        <v>27</v>
      </c>
      <c r="D178" s="4">
        <f t="shared" si="4"/>
        <v>27.799999999999997</v>
      </c>
      <c r="E178" s="31">
        <f>E179+E180</f>
        <v>27.799999999999997</v>
      </c>
      <c r="F178" s="31">
        <f>F179+F180</f>
        <v>21.2</v>
      </c>
      <c r="G178" s="31">
        <f>G179+G180</f>
        <v>0</v>
      </c>
    </row>
    <row r="179" spans="1:7" s="8" customFormat="1" ht="15" hidden="1" customHeight="1" x14ac:dyDescent="0.25">
      <c r="A179" s="73"/>
      <c r="B179" s="40" t="s">
        <v>11</v>
      </c>
      <c r="C179" s="44" t="s">
        <v>27</v>
      </c>
      <c r="D179" s="36">
        <f t="shared" si="4"/>
        <v>16.7</v>
      </c>
      <c r="E179" s="36">
        <v>16.7</v>
      </c>
      <c r="F179" s="36">
        <v>12.7</v>
      </c>
      <c r="G179" s="36"/>
    </row>
    <row r="180" spans="1:7" s="23" customFormat="1" ht="15" customHeight="1" x14ac:dyDescent="0.25">
      <c r="A180" s="33"/>
      <c r="B180" s="34" t="s">
        <v>226</v>
      </c>
      <c r="C180" s="45" t="s">
        <v>27</v>
      </c>
      <c r="D180" s="7">
        <f t="shared" si="4"/>
        <v>11.1</v>
      </c>
      <c r="E180" s="37">
        <v>11.1</v>
      </c>
      <c r="F180" s="37">
        <v>8.5</v>
      </c>
      <c r="G180" s="37"/>
    </row>
    <row r="181" spans="1:7" ht="15" customHeight="1" x14ac:dyDescent="0.25">
      <c r="A181" s="13" t="s">
        <v>109</v>
      </c>
      <c r="B181" s="39" t="s">
        <v>22</v>
      </c>
      <c r="C181" s="5"/>
      <c r="D181" s="4">
        <f t="shared" si="4"/>
        <v>438.9</v>
      </c>
      <c r="E181" s="4">
        <f>E182+E185+E187+E189</f>
        <v>435.9</v>
      </c>
      <c r="F181" s="4">
        <f>F182+F185+F187+F189</f>
        <v>273.5</v>
      </c>
      <c r="G181" s="4">
        <f>G182+G185+G187+G189</f>
        <v>3</v>
      </c>
    </row>
    <row r="182" spans="1:7" ht="15" customHeight="1" x14ac:dyDescent="0.25">
      <c r="A182" s="15"/>
      <c r="C182" s="5" t="s">
        <v>12</v>
      </c>
      <c r="D182" s="4">
        <f t="shared" si="4"/>
        <v>301.3</v>
      </c>
      <c r="E182" s="4">
        <f>E183+E184</f>
        <v>298.3</v>
      </c>
      <c r="F182" s="4">
        <f>F183+F184</f>
        <v>171.6</v>
      </c>
      <c r="G182" s="4">
        <f>G183+G184</f>
        <v>3</v>
      </c>
    </row>
    <row r="183" spans="1:7" s="8" customFormat="1" ht="15" hidden="1" customHeight="1" x14ac:dyDescent="0.25">
      <c r="A183" s="73"/>
      <c r="B183" s="40" t="s">
        <v>11</v>
      </c>
      <c r="C183" s="44" t="s">
        <v>12</v>
      </c>
      <c r="D183" s="36">
        <f t="shared" si="4"/>
        <v>298.3</v>
      </c>
      <c r="E183" s="36">
        <v>298.3</v>
      </c>
      <c r="F183" s="36">
        <v>171.6</v>
      </c>
      <c r="G183" s="36"/>
    </row>
    <row r="184" spans="1:7" s="72" customFormat="1" ht="15" customHeight="1" x14ac:dyDescent="0.25">
      <c r="A184" s="33"/>
      <c r="B184" s="35" t="s">
        <v>228</v>
      </c>
      <c r="C184" s="94" t="s">
        <v>12</v>
      </c>
      <c r="D184" s="31">
        <f t="shared" si="4"/>
        <v>3</v>
      </c>
      <c r="E184" s="95"/>
      <c r="F184" s="95"/>
      <c r="G184" s="95">
        <v>3</v>
      </c>
    </row>
    <row r="185" spans="1:7" ht="15" customHeight="1" x14ac:dyDescent="0.25">
      <c r="A185" s="33"/>
      <c r="B185" s="38"/>
      <c r="C185" s="32" t="s">
        <v>28</v>
      </c>
      <c r="D185" s="4">
        <f t="shared" si="4"/>
        <v>15.8</v>
      </c>
      <c r="E185" s="31">
        <f>E186</f>
        <v>15.8</v>
      </c>
      <c r="F185" s="31">
        <f>F186</f>
        <v>8.9</v>
      </c>
      <c r="G185" s="31">
        <f>G186</f>
        <v>0</v>
      </c>
    </row>
    <row r="186" spans="1:7" s="23" customFormat="1" ht="15" customHeight="1" x14ac:dyDescent="0.25">
      <c r="A186" s="33"/>
      <c r="B186" s="34" t="s">
        <v>226</v>
      </c>
      <c r="C186" s="45" t="s">
        <v>28</v>
      </c>
      <c r="D186" s="7">
        <f t="shared" si="4"/>
        <v>15.8</v>
      </c>
      <c r="E186" s="37">
        <v>15.8</v>
      </c>
      <c r="F186" s="37">
        <v>8.9</v>
      </c>
      <c r="G186" s="37"/>
    </row>
    <row r="187" spans="1:7" ht="15" customHeight="1" x14ac:dyDescent="0.25">
      <c r="A187" s="15"/>
      <c r="C187" s="5" t="s">
        <v>38</v>
      </c>
      <c r="D187" s="4">
        <f t="shared" si="4"/>
        <v>47.9</v>
      </c>
      <c r="E187" s="4">
        <f>E188</f>
        <v>47.9</v>
      </c>
      <c r="F187" s="4">
        <f>F188</f>
        <v>36.6</v>
      </c>
      <c r="G187" s="4">
        <f>G188</f>
        <v>0</v>
      </c>
    </row>
    <row r="188" spans="1:7" s="8" customFormat="1" ht="15" hidden="1" customHeight="1" x14ac:dyDescent="0.25">
      <c r="A188" s="73"/>
      <c r="B188" s="40" t="s">
        <v>11</v>
      </c>
      <c r="C188" s="44" t="s">
        <v>38</v>
      </c>
      <c r="D188" s="36">
        <f t="shared" si="4"/>
        <v>47.9</v>
      </c>
      <c r="E188" s="36">
        <v>47.9</v>
      </c>
      <c r="F188" s="36">
        <v>36.6</v>
      </c>
      <c r="G188" s="36"/>
    </row>
    <row r="189" spans="1:7" ht="15" customHeight="1" x14ac:dyDescent="0.25">
      <c r="A189" s="15"/>
      <c r="C189" s="5" t="s">
        <v>25</v>
      </c>
      <c r="D189" s="4">
        <f t="shared" si="4"/>
        <v>73.900000000000006</v>
      </c>
      <c r="E189" s="4">
        <f>E190</f>
        <v>73.900000000000006</v>
      </c>
      <c r="F189" s="4">
        <f>F190</f>
        <v>56.4</v>
      </c>
      <c r="G189" s="4">
        <f>G190</f>
        <v>0</v>
      </c>
    </row>
    <row r="190" spans="1:7" s="8" customFormat="1" ht="15" hidden="1" customHeight="1" x14ac:dyDescent="0.25">
      <c r="A190" s="73"/>
      <c r="B190" s="40" t="s">
        <v>11</v>
      </c>
      <c r="C190" s="44" t="s">
        <v>25</v>
      </c>
      <c r="D190" s="36">
        <f t="shared" si="4"/>
        <v>73.900000000000006</v>
      </c>
      <c r="E190" s="36">
        <v>73.900000000000006</v>
      </c>
      <c r="F190" s="36">
        <v>56.4</v>
      </c>
      <c r="G190" s="36"/>
    </row>
    <row r="191" spans="1:7" ht="15" customHeight="1" x14ac:dyDescent="0.25">
      <c r="A191" s="147" t="s">
        <v>110</v>
      </c>
      <c r="B191" s="39" t="s">
        <v>29</v>
      </c>
      <c r="C191" s="5" t="s">
        <v>12</v>
      </c>
      <c r="D191" s="4">
        <f t="shared" si="4"/>
        <v>3805.4</v>
      </c>
      <c r="E191" s="4">
        <f>E192+E193</f>
        <v>848.9</v>
      </c>
      <c r="F191" s="4">
        <f>F192+F193</f>
        <v>0</v>
      </c>
      <c r="G191" s="4">
        <f>G192+G193</f>
        <v>2956.5</v>
      </c>
    </row>
    <row r="192" spans="1:7" s="8" customFormat="1" ht="15" hidden="1" customHeight="1" x14ac:dyDescent="0.25">
      <c r="A192" s="104"/>
      <c r="B192" s="40" t="s">
        <v>11</v>
      </c>
      <c r="C192" s="44" t="s">
        <v>12</v>
      </c>
      <c r="D192" s="36">
        <f t="shared" ref="D192:D202" si="5">E192+G192</f>
        <v>3805.4</v>
      </c>
      <c r="E192" s="36">
        <v>848.9</v>
      </c>
      <c r="F192" s="36">
        <v>0</v>
      </c>
      <c r="G192" s="36">
        <v>2956.5</v>
      </c>
    </row>
    <row r="193" spans="1:7" s="23" customFormat="1" ht="15" hidden="1" customHeight="1" x14ac:dyDescent="0.2">
      <c r="A193" s="125"/>
      <c r="B193" s="126" t="s">
        <v>228</v>
      </c>
      <c r="C193" s="127" t="s">
        <v>12</v>
      </c>
      <c r="D193" s="128">
        <f t="shared" si="5"/>
        <v>0</v>
      </c>
      <c r="E193" s="128"/>
      <c r="F193" s="128"/>
      <c r="G193" s="128"/>
    </row>
    <row r="194" spans="1:7" ht="15" customHeight="1" x14ac:dyDescent="0.25">
      <c r="A194" s="15" t="s">
        <v>111</v>
      </c>
      <c r="B194" s="43" t="s">
        <v>75</v>
      </c>
      <c r="C194" s="32" t="s">
        <v>24</v>
      </c>
      <c r="D194" s="4">
        <f t="shared" si="5"/>
        <v>1066.4000000000001</v>
      </c>
      <c r="E194" s="2">
        <f>E195+E196</f>
        <v>1023.4</v>
      </c>
      <c r="F194" s="4">
        <f>F195+F196</f>
        <v>705</v>
      </c>
      <c r="G194" s="4">
        <f>G195+G196</f>
        <v>43</v>
      </c>
    </row>
    <row r="195" spans="1:7" ht="15" hidden="1" customHeight="1" x14ac:dyDescent="0.25">
      <c r="A195" s="73"/>
      <c r="B195" s="40" t="s">
        <v>11</v>
      </c>
      <c r="C195" s="96" t="s">
        <v>24</v>
      </c>
      <c r="D195" s="81">
        <f t="shared" si="5"/>
        <v>43</v>
      </c>
      <c r="E195" s="97"/>
      <c r="F195" s="97"/>
      <c r="G195" s="81">
        <v>43</v>
      </c>
    </row>
    <row r="196" spans="1:7" s="23" customFormat="1" ht="15" customHeight="1" x14ac:dyDescent="0.25">
      <c r="A196" s="22"/>
      <c r="B196" s="34" t="s">
        <v>226</v>
      </c>
      <c r="C196" s="45" t="s">
        <v>24</v>
      </c>
      <c r="D196" s="7">
        <f t="shared" si="5"/>
        <v>1023.4</v>
      </c>
      <c r="E196" s="25">
        <v>1023.4</v>
      </c>
      <c r="F196" s="7">
        <v>705</v>
      </c>
      <c r="G196" s="25"/>
    </row>
    <row r="197" spans="1:7" ht="15" customHeight="1" x14ac:dyDescent="0.25">
      <c r="A197" s="191" t="s">
        <v>112</v>
      </c>
      <c r="B197" s="187" t="s">
        <v>66</v>
      </c>
      <c r="C197" s="166"/>
      <c r="D197" s="168">
        <f t="shared" si="5"/>
        <v>20170.999999999996</v>
      </c>
      <c r="E197" s="168">
        <f>E198+E199+E200+E201+E202</f>
        <v>16499.699999999997</v>
      </c>
      <c r="F197" s="168">
        <f>F198+F199+F200+F201+F202</f>
        <v>8064.3000000000029</v>
      </c>
      <c r="G197" s="168">
        <f>G198+G199+G200+G201+G202</f>
        <v>3671.3</v>
      </c>
    </row>
    <row r="198" spans="1:7" s="8" customFormat="1" ht="15" hidden="1" customHeight="1" x14ac:dyDescent="0.25">
      <c r="A198" s="164"/>
      <c r="B198" s="204" t="s">
        <v>11</v>
      </c>
      <c r="C198" s="205"/>
      <c r="D198" s="167">
        <f t="shared" si="5"/>
        <v>16001.8</v>
      </c>
      <c r="E198" s="167">
        <f>E13+E15+E18+E29+E34+E37+E39+E41+E45+E51+E53+E55+E59+E65+E67+E69+E73+E79+E81+E83+E87+E93+E95+E97+E101+E107+E109+E111+E115+E121+E123+E125+E129+E135+E137+E139+E143+E148+E150+E152+E156+E161+E163+E165+E169+E175+E177+E179+E183+E188+E190+E192+E195</f>
        <v>12525.499999999998</v>
      </c>
      <c r="F198" s="167">
        <f>F13+F15+F18+F29+F34+F37+F39+F41+F45+F51+F53+F55+F59+F65+F67+F69+F73+F79+F81+F83+F87+F93+F95+F97+F101+F107+F109+F111+F115+F121+F123+F125+F129+F135+F137+F139+F143+F148+F150+F152+F156+F161+F163+F165+F169+F175+F177+F179+F183+F188+F190+F192+F195</f>
        <v>6253.1000000000022</v>
      </c>
      <c r="G198" s="167">
        <f>G13+G15+G18+G29+G34+G37+G39+G41+G45+G51+G53+G55+G59+G65+G67+G69+G73+G79+G81+G83+G87+G93+G95+G97+G101+G107+G109+G111+G115+G121+G123+G125+G129+G135+G137+G139+G143+G148+G150+G152+G156+G161+G163+G165+G169+G175+G177+G179+G183+G188+G190+G192+G195</f>
        <v>3476.3</v>
      </c>
    </row>
    <row r="199" spans="1:7" s="23" customFormat="1" ht="16.5" customHeight="1" x14ac:dyDescent="0.25">
      <c r="A199" s="164"/>
      <c r="B199" s="190" t="s">
        <v>226</v>
      </c>
      <c r="C199" s="155"/>
      <c r="D199" s="153">
        <f t="shared" si="5"/>
        <v>2705.4999999999991</v>
      </c>
      <c r="E199" s="153">
        <f>E19+E24+E30+E42+E49+E56+E63+E70+E77+E84+E91+E98+E105+E112+E119+E126+E133+E140+E146+E153+E159+E166+E173+E180+E186+E196</f>
        <v>2705.4999999999991</v>
      </c>
      <c r="F199" s="153">
        <f>F19+F24+F30+F42+F49+F56+F63+F70+F77+F84+F91+F98+F105+F112+F119+F126+F133+F140+F146+F153+F159+F166+F173+F180+F186+F196</f>
        <v>1782.1</v>
      </c>
      <c r="G199" s="153">
        <f>G19+G24+G30+G42+G49+G56+G63+G70+G77+G84+G91+G98+G105+G112+G119+G126+G133+G140+G146+G153+G159+G166+G173+G180+G186+G196</f>
        <v>0</v>
      </c>
    </row>
    <row r="200" spans="1:7" s="23" customFormat="1" ht="15.75" customHeight="1" x14ac:dyDescent="0.25">
      <c r="A200" s="164"/>
      <c r="B200" s="157" t="s">
        <v>202</v>
      </c>
      <c r="C200" s="155"/>
      <c r="D200" s="153">
        <f>E200+G200</f>
        <v>83.8</v>
      </c>
      <c r="E200" s="153">
        <f>E20+E46+E60+E74+E88+E102+E116+E130+E144+E157+E170</f>
        <v>80.5</v>
      </c>
      <c r="F200" s="153">
        <f>F20+F46+F60+F74+F88+F102+F116+F130+F144+F157+F170</f>
        <v>0</v>
      </c>
      <c r="G200" s="153">
        <f>G20+G46+G60+G74+G88+G102+G116+G130+G144+G157+G170</f>
        <v>3.3</v>
      </c>
    </row>
    <row r="201" spans="1:7" s="23" customFormat="1" ht="15.75" customHeight="1" x14ac:dyDescent="0.25">
      <c r="A201" s="164"/>
      <c r="B201" s="157" t="s">
        <v>235</v>
      </c>
      <c r="C201" s="155"/>
      <c r="D201" s="153">
        <f t="shared" si="5"/>
        <v>843.5</v>
      </c>
      <c r="E201" s="153">
        <f>E31+E61+E75+E89+E103+E117+E131+E171+E184+E47+E22+E25</f>
        <v>820.8</v>
      </c>
      <c r="F201" s="153">
        <f>F31+F61+F75+F89+F103+F117+F131+F171+F184+F47+F22+F25</f>
        <v>11.8</v>
      </c>
      <c r="G201" s="153">
        <f>G31+G61+G75+G89+G103+G117+G131+G171+G184+G47+G22+G25</f>
        <v>22.7</v>
      </c>
    </row>
    <row r="202" spans="1:7" s="23" customFormat="1" ht="15.75" customHeight="1" x14ac:dyDescent="0.2">
      <c r="A202" s="196"/>
      <c r="B202" s="206" t="s">
        <v>236</v>
      </c>
      <c r="C202" s="155"/>
      <c r="D202" s="153">
        <f t="shared" si="5"/>
        <v>536.4</v>
      </c>
      <c r="E202" s="153">
        <f>E21+E27+E32+E35</f>
        <v>367.4</v>
      </c>
      <c r="F202" s="153">
        <f>F21+F27+F32+F35</f>
        <v>17.3</v>
      </c>
      <c r="G202" s="153">
        <f>G21+G27+G32+G35</f>
        <v>169</v>
      </c>
    </row>
    <row r="203" spans="1:7" ht="18.75" customHeight="1" x14ac:dyDescent="0.25">
      <c r="A203" s="15" t="s">
        <v>113</v>
      </c>
      <c r="B203" s="226" t="s">
        <v>76</v>
      </c>
      <c r="C203" s="224"/>
      <c r="D203" s="224"/>
      <c r="E203" s="224"/>
      <c r="F203" s="224"/>
      <c r="G203" s="225"/>
    </row>
    <row r="204" spans="1:7" ht="15" customHeight="1" x14ac:dyDescent="0.25">
      <c r="A204" s="13" t="s">
        <v>114</v>
      </c>
      <c r="B204" s="19" t="s">
        <v>23</v>
      </c>
      <c r="C204" s="9"/>
      <c r="D204" s="4">
        <f t="shared" ref="D204:D239" si="6">E204+G204</f>
        <v>9423.5999999999985</v>
      </c>
      <c r="E204" s="4">
        <f>E205+E207+E210+E216+E221+E224</f>
        <v>4883.0999999999995</v>
      </c>
      <c r="F204" s="4">
        <f>F205+F207+F210+F216+F221+F224</f>
        <v>24.6</v>
      </c>
      <c r="G204" s="4">
        <f>G205+G207+G210+G216+G221+G224</f>
        <v>4540.5</v>
      </c>
    </row>
    <row r="205" spans="1:7" ht="15" customHeight="1" x14ac:dyDescent="0.25">
      <c r="A205" s="15"/>
      <c r="B205" s="22"/>
      <c r="C205" s="9" t="s">
        <v>24</v>
      </c>
      <c r="D205" s="4">
        <f t="shared" si="6"/>
        <v>212.9</v>
      </c>
      <c r="E205" s="4">
        <f>E206</f>
        <v>212.9</v>
      </c>
      <c r="F205" s="4">
        <f>F206</f>
        <v>0</v>
      </c>
      <c r="G205" s="4">
        <f>G206</f>
        <v>0</v>
      </c>
    </row>
    <row r="206" spans="1:7" s="8" customFormat="1" ht="15" hidden="1" customHeight="1" x14ac:dyDescent="0.25">
      <c r="A206" s="73"/>
      <c r="B206" s="53" t="s">
        <v>11</v>
      </c>
      <c r="C206" s="52" t="s">
        <v>24</v>
      </c>
      <c r="D206" s="36">
        <f t="shared" si="6"/>
        <v>212.9</v>
      </c>
      <c r="E206" s="36">
        <v>212.9</v>
      </c>
      <c r="F206" s="36"/>
      <c r="G206" s="36"/>
    </row>
    <row r="207" spans="1:7" ht="15" customHeight="1" x14ac:dyDescent="0.25">
      <c r="A207" s="15"/>
      <c r="B207" s="22"/>
      <c r="C207" s="9" t="s">
        <v>28</v>
      </c>
      <c r="D207" s="4">
        <f>E207+G207</f>
        <v>142.19999999999999</v>
      </c>
      <c r="E207" s="4">
        <f>E209+E208</f>
        <v>0.2</v>
      </c>
      <c r="F207" s="4">
        <f>F209+F208</f>
        <v>0</v>
      </c>
      <c r="G207" s="4">
        <f>G209+G208</f>
        <v>142</v>
      </c>
    </row>
    <row r="208" spans="1:7" s="8" customFormat="1" ht="15" hidden="1" customHeight="1" x14ac:dyDescent="0.25">
      <c r="A208" s="74"/>
      <c r="B208" s="215" t="s">
        <v>11</v>
      </c>
      <c r="C208" s="118" t="s">
        <v>28</v>
      </c>
      <c r="D208" s="68">
        <f>E208+G208</f>
        <v>0</v>
      </c>
      <c r="E208" s="68"/>
      <c r="F208" s="68"/>
      <c r="G208" s="68"/>
    </row>
    <row r="209" spans="1:7" s="23" customFormat="1" ht="15" customHeight="1" x14ac:dyDescent="0.2">
      <c r="A209" s="87"/>
      <c r="B209" s="185" t="s">
        <v>229</v>
      </c>
      <c r="C209" s="47" t="s">
        <v>28</v>
      </c>
      <c r="D209" s="37">
        <f>E209+G209</f>
        <v>142.19999999999999</v>
      </c>
      <c r="E209" s="37">
        <v>0.2</v>
      </c>
      <c r="F209" s="37"/>
      <c r="G209" s="37">
        <v>142</v>
      </c>
    </row>
    <row r="210" spans="1:7" ht="15" customHeight="1" x14ac:dyDescent="0.25">
      <c r="A210" s="33"/>
      <c r="B210" s="181"/>
      <c r="C210" s="46" t="s">
        <v>38</v>
      </c>
      <c r="D210" s="4">
        <f t="shared" si="6"/>
        <v>7299.2999999999993</v>
      </c>
      <c r="E210" s="31">
        <f>E211+E212+E213+E214+E215</f>
        <v>4214.8999999999996</v>
      </c>
      <c r="F210" s="31">
        <f>F211+F212+F213+F214+F215</f>
        <v>8.5</v>
      </c>
      <c r="G210" s="31">
        <f>G211+G212+G213+G214+G215</f>
        <v>3084.4</v>
      </c>
    </row>
    <row r="211" spans="1:7" s="8" customFormat="1" ht="15" hidden="1" customHeight="1" x14ac:dyDescent="0.25">
      <c r="A211" s="73"/>
      <c r="B211" s="53" t="s">
        <v>11</v>
      </c>
      <c r="C211" s="52" t="s">
        <v>38</v>
      </c>
      <c r="D211" s="36">
        <f>E211+G211</f>
        <v>1436.9</v>
      </c>
      <c r="E211" s="36">
        <v>379.9</v>
      </c>
      <c r="F211" s="36"/>
      <c r="G211" s="36">
        <v>1057</v>
      </c>
    </row>
    <row r="212" spans="1:7" s="23" customFormat="1" ht="15" customHeight="1" x14ac:dyDescent="0.25">
      <c r="A212" s="33"/>
      <c r="B212" s="185" t="s">
        <v>230</v>
      </c>
      <c r="C212" s="47" t="s">
        <v>38</v>
      </c>
      <c r="D212" s="7">
        <f t="shared" si="6"/>
        <v>468.79999999999995</v>
      </c>
      <c r="E212" s="37">
        <v>314.39999999999998</v>
      </c>
      <c r="F212" s="37">
        <v>5.2</v>
      </c>
      <c r="G212" s="37">
        <v>154.4</v>
      </c>
    </row>
    <row r="213" spans="1:7" s="23" customFormat="1" ht="15" hidden="1" customHeight="1" x14ac:dyDescent="0.25">
      <c r="A213" s="33"/>
      <c r="B213" s="216" t="s">
        <v>211</v>
      </c>
      <c r="C213" s="70" t="s">
        <v>38</v>
      </c>
      <c r="D213" s="67">
        <f t="shared" si="6"/>
        <v>0</v>
      </c>
      <c r="E213" s="67"/>
      <c r="F213" s="67"/>
      <c r="G213" s="67"/>
    </row>
    <row r="214" spans="1:7" s="23" customFormat="1" ht="26.25" customHeight="1" x14ac:dyDescent="0.25">
      <c r="A214" s="33"/>
      <c r="B214" s="217" t="s">
        <v>77</v>
      </c>
      <c r="C214" s="47" t="s">
        <v>38</v>
      </c>
      <c r="D214" s="7">
        <f t="shared" si="6"/>
        <v>3516.2</v>
      </c>
      <c r="E214" s="37">
        <v>3516.2</v>
      </c>
      <c r="F214" s="37"/>
      <c r="G214" s="37"/>
    </row>
    <row r="215" spans="1:7" s="92" customFormat="1" ht="15" customHeight="1" x14ac:dyDescent="0.2">
      <c r="A215" s="87"/>
      <c r="B215" s="218" t="s">
        <v>236</v>
      </c>
      <c r="C215" s="47" t="s">
        <v>38</v>
      </c>
      <c r="D215" s="7">
        <f t="shared" si="6"/>
        <v>1877.4</v>
      </c>
      <c r="E215" s="37">
        <v>4.4000000000000004</v>
      </c>
      <c r="F215" s="37">
        <v>3.3</v>
      </c>
      <c r="G215" s="37">
        <v>1873</v>
      </c>
    </row>
    <row r="216" spans="1:7" ht="15" customHeight="1" x14ac:dyDescent="0.25">
      <c r="A216" s="33"/>
      <c r="B216" s="181"/>
      <c r="C216" s="46" t="s">
        <v>25</v>
      </c>
      <c r="D216" s="4">
        <f t="shared" si="6"/>
        <v>956.69999999999993</v>
      </c>
      <c r="E216" s="31">
        <f>E217+E218+E220+E219</f>
        <v>202.4</v>
      </c>
      <c r="F216" s="31">
        <f>F217+F218+F220+F219</f>
        <v>0</v>
      </c>
      <c r="G216" s="31">
        <f>G217+G218+G220+G219</f>
        <v>754.3</v>
      </c>
    </row>
    <row r="217" spans="1:7" s="8" customFormat="1" ht="15" hidden="1" customHeight="1" x14ac:dyDescent="0.25">
      <c r="A217" s="73"/>
      <c r="B217" s="53" t="s">
        <v>11</v>
      </c>
      <c r="C217" s="52" t="s">
        <v>25</v>
      </c>
      <c r="D217" s="36">
        <f t="shared" si="6"/>
        <v>485.20000000000005</v>
      </c>
      <c r="E217" s="36">
        <v>133.4</v>
      </c>
      <c r="F217" s="36"/>
      <c r="G217" s="36">
        <v>351.8</v>
      </c>
    </row>
    <row r="218" spans="1:7" s="8" customFormat="1" ht="15" hidden="1" customHeight="1" x14ac:dyDescent="0.25">
      <c r="A218" s="74"/>
      <c r="B218" s="216" t="s">
        <v>230</v>
      </c>
      <c r="C218" s="118" t="s">
        <v>25</v>
      </c>
      <c r="D218" s="68">
        <f t="shared" si="6"/>
        <v>0</v>
      </c>
      <c r="E218" s="68"/>
      <c r="F218" s="68"/>
      <c r="G218" s="68"/>
    </row>
    <row r="219" spans="1:7" s="72" customFormat="1" ht="15" customHeight="1" x14ac:dyDescent="0.25">
      <c r="A219" s="33"/>
      <c r="B219" s="185" t="s">
        <v>274</v>
      </c>
      <c r="C219" s="208" t="s">
        <v>25</v>
      </c>
      <c r="D219" s="37">
        <f t="shared" si="6"/>
        <v>53.5</v>
      </c>
      <c r="E219" s="95">
        <v>53.5</v>
      </c>
      <c r="F219" s="95"/>
      <c r="G219" s="95"/>
    </row>
    <row r="220" spans="1:7" s="23" customFormat="1" ht="15" customHeight="1" x14ac:dyDescent="0.2">
      <c r="A220" s="87"/>
      <c r="B220" s="11" t="s">
        <v>275</v>
      </c>
      <c r="C220" s="47" t="s">
        <v>25</v>
      </c>
      <c r="D220" s="37">
        <f t="shared" si="6"/>
        <v>418</v>
      </c>
      <c r="E220" s="37">
        <v>15.5</v>
      </c>
      <c r="F220" s="37"/>
      <c r="G220" s="37">
        <v>402.5</v>
      </c>
    </row>
    <row r="221" spans="1:7" ht="15" customHeight="1" x14ac:dyDescent="0.25">
      <c r="A221" s="33"/>
      <c r="B221" s="181"/>
      <c r="C221" s="46" t="s">
        <v>37</v>
      </c>
      <c r="D221" s="4">
        <f t="shared" si="6"/>
        <v>812.5</v>
      </c>
      <c r="E221" s="31">
        <f>E222+E223</f>
        <v>252.7</v>
      </c>
      <c r="F221" s="31">
        <f>F222+F223</f>
        <v>16.100000000000001</v>
      </c>
      <c r="G221" s="31">
        <f>G222+G223</f>
        <v>559.79999999999995</v>
      </c>
    </row>
    <row r="222" spans="1:7" s="8" customFormat="1" ht="15" hidden="1" customHeight="1" x14ac:dyDescent="0.25">
      <c r="A222" s="73"/>
      <c r="B222" s="53" t="s">
        <v>11</v>
      </c>
      <c r="C222" s="52" t="s">
        <v>37</v>
      </c>
      <c r="D222" s="36">
        <f>E222+G222</f>
        <v>130.4</v>
      </c>
      <c r="E222" s="36">
        <v>130.4</v>
      </c>
      <c r="F222" s="36"/>
      <c r="G222" s="36"/>
    </row>
    <row r="223" spans="1:7" s="23" customFormat="1" ht="15" customHeight="1" x14ac:dyDescent="0.2">
      <c r="A223" s="87"/>
      <c r="B223" s="139" t="s">
        <v>229</v>
      </c>
      <c r="C223" s="47" t="s">
        <v>37</v>
      </c>
      <c r="D223" s="37">
        <f t="shared" si="6"/>
        <v>682.09999999999991</v>
      </c>
      <c r="E223" s="37">
        <v>122.3</v>
      </c>
      <c r="F223" s="37">
        <v>16.100000000000001</v>
      </c>
      <c r="G223" s="37">
        <v>559.79999999999995</v>
      </c>
    </row>
    <row r="224" spans="1:7" ht="15" hidden="1" customHeight="1" x14ac:dyDescent="0.25">
      <c r="A224" s="15"/>
      <c r="B224" s="48"/>
      <c r="C224" s="9" t="s">
        <v>27</v>
      </c>
      <c r="D224" s="4">
        <f>E224+G224</f>
        <v>0</v>
      </c>
      <c r="E224" s="4">
        <f>E225</f>
        <v>0</v>
      </c>
      <c r="F224" s="4">
        <f>F225</f>
        <v>0</v>
      </c>
      <c r="G224" s="4">
        <f>G225</f>
        <v>0</v>
      </c>
    </row>
    <row r="225" spans="1:7" s="8" customFormat="1" ht="15" hidden="1" customHeight="1" x14ac:dyDescent="0.25">
      <c r="A225" s="73"/>
      <c r="B225" s="51" t="s">
        <v>11</v>
      </c>
      <c r="C225" s="52" t="s">
        <v>27</v>
      </c>
      <c r="D225" s="36">
        <f>E225+G225</f>
        <v>0</v>
      </c>
      <c r="E225" s="36"/>
      <c r="F225" s="36"/>
      <c r="G225" s="36"/>
    </row>
    <row r="226" spans="1:7" ht="15" customHeight="1" x14ac:dyDescent="0.25">
      <c r="A226" s="49" t="s">
        <v>115</v>
      </c>
      <c r="B226" s="12" t="s">
        <v>10</v>
      </c>
      <c r="C226" s="46"/>
      <c r="D226" s="4">
        <f>E226+G226</f>
        <v>64.7</v>
      </c>
      <c r="E226" s="31">
        <f>E229+E232+E227</f>
        <v>59.5</v>
      </c>
      <c r="F226" s="31">
        <f>F229+F232+F227</f>
        <v>0</v>
      </c>
      <c r="G226" s="31">
        <f>G229+G232+G227</f>
        <v>5.2</v>
      </c>
    </row>
    <row r="227" spans="1:7" ht="15" customHeight="1" x14ac:dyDescent="0.25">
      <c r="A227" s="33"/>
      <c r="B227" s="50"/>
      <c r="C227" s="46" t="s">
        <v>28</v>
      </c>
      <c r="D227" s="31">
        <f>E227+G227</f>
        <v>19</v>
      </c>
      <c r="E227" s="31">
        <f>E228</f>
        <v>19</v>
      </c>
      <c r="F227" s="31"/>
      <c r="G227" s="31"/>
    </row>
    <row r="228" spans="1:7" s="8" customFormat="1" ht="15" hidden="1" customHeight="1" x14ac:dyDescent="0.25">
      <c r="A228" s="73"/>
      <c r="B228" s="51" t="s">
        <v>11</v>
      </c>
      <c r="C228" s="52" t="s">
        <v>28</v>
      </c>
      <c r="D228" s="36">
        <f>E228+G228</f>
        <v>19</v>
      </c>
      <c r="E228" s="36">
        <v>19</v>
      </c>
      <c r="F228" s="36"/>
      <c r="G228" s="36"/>
    </row>
    <row r="229" spans="1:7" ht="15" customHeight="1" x14ac:dyDescent="0.25">
      <c r="A229" s="33"/>
      <c r="B229" s="48"/>
      <c r="C229" s="46" t="s">
        <v>38</v>
      </c>
      <c r="D229" s="4">
        <f t="shared" si="6"/>
        <v>14</v>
      </c>
      <c r="E229" s="31">
        <f>E230+E231</f>
        <v>14</v>
      </c>
      <c r="F229" s="31"/>
      <c r="G229" s="31"/>
    </row>
    <row r="230" spans="1:7" s="8" customFormat="1" ht="15" hidden="1" customHeight="1" x14ac:dyDescent="0.25">
      <c r="A230" s="73"/>
      <c r="B230" s="51" t="s">
        <v>11</v>
      </c>
      <c r="C230" s="52" t="s">
        <v>38</v>
      </c>
      <c r="D230" s="36">
        <f t="shared" si="6"/>
        <v>11.1</v>
      </c>
      <c r="E230" s="36">
        <v>11.1</v>
      </c>
      <c r="F230" s="36"/>
      <c r="G230" s="36"/>
    </row>
    <row r="231" spans="1:7" s="72" customFormat="1" ht="15" customHeight="1" x14ac:dyDescent="0.25">
      <c r="A231" s="33"/>
      <c r="B231" s="35" t="s">
        <v>228</v>
      </c>
      <c r="C231" s="208" t="s">
        <v>38</v>
      </c>
      <c r="D231" s="37">
        <f t="shared" si="6"/>
        <v>2.9</v>
      </c>
      <c r="E231" s="95">
        <v>2.9</v>
      </c>
      <c r="F231" s="95"/>
      <c r="G231" s="95"/>
    </row>
    <row r="232" spans="1:7" ht="15" customHeight="1" x14ac:dyDescent="0.25">
      <c r="A232" s="33"/>
      <c r="B232" s="48"/>
      <c r="C232" s="46" t="s">
        <v>25</v>
      </c>
      <c r="D232" s="4">
        <f t="shared" si="6"/>
        <v>31.7</v>
      </c>
      <c r="E232" s="31">
        <f>E233+E235+E234</f>
        <v>26.5</v>
      </c>
      <c r="F232" s="31">
        <f>F233+F235+F234</f>
        <v>0</v>
      </c>
      <c r="G232" s="31">
        <f>G233+G235+G234</f>
        <v>5.2</v>
      </c>
    </row>
    <row r="233" spans="1:7" s="8" customFormat="1" ht="15" hidden="1" customHeight="1" x14ac:dyDescent="0.25">
      <c r="A233" s="73"/>
      <c r="B233" s="51" t="s">
        <v>11</v>
      </c>
      <c r="C233" s="52" t="s">
        <v>25</v>
      </c>
      <c r="D233" s="36">
        <f t="shared" si="6"/>
        <v>24.5</v>
      </c>
      <c r="E233" s="36">
        <v>24.5</v>
      </c>
      <c r="F233" s="36"/>
      <c r="G233" s="36"/>
    </row>
    <row r="234" spans="1:7" s="23" customFormat="1" ht="15" customHeight="1" x14ac:dyDescent="0.25">
      <c r="A234" s="33"/>
      <c r="B234" s="103" t="s">
        <v>227</v>
      </c>
      <c r="C234" s="47" t="s">
        <v>25</v>
      </c>
      <c r="D234" s="7">
        <f>E234+G234</f>
        <v>0.3</v>
      </c>
      <c r="E234" s="37">
        <v>0.3</v>
      </c>
      <c r="F234" s="37"/>
      <c r="G234" s="37"/>
    </row>
    <row r="235" spans="1:7" s="98" customFormat="1" ht="15" customHeight="1" x14ac:dyDescent="0.25">
      <c r="A235" s="33"/>
      <c r="B235" s="35" t="s">
        <v>210</v>
      </c>
      <c r="C235" s="45" t="s">
        <v>25</v>
      </c>
      <c r="D235" s="37">
        <f t="shared" si="6"/>
        <v>6.9</v>
      </c>
      <c r="E235" s="37">
        <v>1.7</v>
      </c>
      <c r="F235" s="37"/>
      <c r="G235" s="37">
        <v>5.2</v>
      </c>
    </row>
    <row r="236" spans="1:7" ht="15" customHeight="1" x14ac:dyDescent="0.25">
      <c r="A236" s="49" t="s">
        <v>116</v>
      </c>
      <c r="B236" s="12" t="s">
        <v>13</v>
      </c>
      <c r="C236" s="46"/>
      <c r="D236" s="4">
        <f t="shared" si="6"/>
        <v>74.900000000000006</v>
      </c>
      <c r="E236" s="31">
        <f>E239+E241+E237</f>
        <v>59.900000000000006</v>
      </c>
      <c r="F236" s="31">
        <f>F239+F241+F237</f>
        <v>0</v>
      </c>
      <c r="G236" s="31">
        <f>G239+G241+G237</f>
        <v>15</v>
      </c>
    </row>
    <row r="237" spans="1:7" ht="15" customHeight="1" x14ac:dyDescent="0.25">
      <c r="A237" s="33"/>
      <c r="B237" s="50"/>
      <c r="C237" s="46" t="s">
        <v>28</v>
      </c>
      <c r="D237" s="31">
        <f t="shared" si="6"/>
        <v>16.600000000000001</v>
      </c>
      <c r="E237" s="31">
        <f>E238</f>
        <v>16.600000000000001</v>
      </c>
      <c r="F237" s="31"/>
      <c r="G237" s="31"/>
    </row>
    <row r="238" spans="1:7" s="8" customFormat="1" ht="15" hidden="1" customHeight="1" x14ac:dyDescent="0.25">
      <c r="A238" s="73"/>
      <c r="B238" s="51" t="s">
        <v>11</v>
      </c>
      <c r="C238" s="52" t="s">
        <v>28</v>
      </c>
      <c r="D238" s="36">
        <f t="shared" si="6"/>
        <v>16.600000000000001</v>
      </c>
      <c r="E238" s="36">
        <v>16.600000000000001</v>
      </c>
      <c r="F238" s="36"/>
      <c r="G238" s="36"/>
    </row>
    <row r="239" spans="1:7" ht="15" customHeight="1" x14ac:dyDescent="0.25">
      <c r="A239" s="33"/>
      <c r="B239" s="48"/>
      <c r="C239" s="46" t="s">
        <v>38</v>
      </c>
      <c r="D239" s="4">
        <f t="shared" si="6"/>
        <v>4.2</v>
      </c>
      <c r="E239" s="31">
        <f>E240</f>
        <v>4.2</v>
      </c>
      <c r="F239" s="31">
        <f>F240</f>
        <v>0</v>
      </c>
      <c r="G239" s="31">
        <f>G240</f>
        <v>0</v>
      </c>
    </row>
    <row r="240" spans="1:7" s="8" customFormat="1" ht="15" hidden="1" customHeight="1" x14ac:dyDescent="0.25">
      <c r="A240" s="73"/>
      <c r="B240" s="51" t="s">
        <v>11</v>
      </c>
      <c r="C240" s="52" t="s">
        <v>38</v>
      </c>
      <c r="D240" s="36">
        <f t="shared" ref="D240:D286" si="7">E240+G240</f>
        <v>4.2</v>
      </c>
      <c r="E240" s="36">
        <v>4.2</v>
      </c>
      <c r="F240" s="36"/>
      <c r="G240" s="36"/>
    </row>
    <row r="241" spans="1:7" ht="15" customHeight="1" x14ac:dyDescent="0.25">
      <c r="A241" s="33"/>
      <c r="B241" s="48"/>
      <c r="C241" s="46" t="s">
        <v>25</v>
      </c>
      <c r="D241" s="4">
        <f t="shared" si="7"/>
        <v>54.1</v>
      </c>
      <c r="E241" s="31">
        <f>E242+E243+E244</f>
        <v>39.1</v>
      </c>
      <c r="F241" s="31">
        <f>F242+F243+F244</f>
        <v>0</v>
      </c>
      <c r="G241" s="31">
        <f>G242+G243+G244</f>
        <v>15</v>
      </c>
    </row>
    <row r="242" spans="1:7" s="8" customFormat="1" ht="15" hidden="1" customHeight="1" x14ac:dyDescent="0.25">
      <c r="A242" s="73"/>
      <c r="B242" s="51" t="s">
        <v>11</v>
      </c>
      <c r="C242" s="52" t="s">
        <v>25</v>
      </c>
      <c r="D242" s="36">
        <f t="shared" si="7"/>
        <v>47.7</v>
      </c>
      <c r="E242" s="36">
        <v>32.700000000000003</v>
      </c>
      <c r="F242" s="36"/>
      <c r="G242" s="36">
        <v>15</v>
      </c>
    </row>
    <row r="243" spans="1:7" s="23" customFormat="1" ht="15" customHeight="1" x14ac:dyDescent="0.25">
      <c r="A243" s="33"/>
      <c r="B243" s="103" t="s">
        <v>227</v>
      </c>
      <c r="C243" s="47" t="s">
        <v>25</v>
      </c>
      <c r="D243" s="7">
        <f t="shared" si="7"/>
        <v>4.4000000000000004</v>
      </c>
      <c r="E243" s="37">
        <v>4.4000000000000004</v>
      </c>
      <c r="F243" s="37"/>
      <c r="G243" s="37"/>
    </row>
    <row r="244" spans="1:7" s="98" customFormat="1" ht="15" customHeight="1" x14ac:dyDescent="0.25">
      <c r="A244" s="33"/>
      <c r="B244" s="103" t="s">
        <v>210</v>
      </c>
      <c r="C244" s="47" t="s">
        <v>25</v>
      </c>
      <c r="D244" s="37">
        <f t="shared" si="7"/>
        <v>2</v>
      </c>
      <c r="E244" s="37">
        <v>2</v>
      </c>
      <c r="F244" s="37"/>
      <c r="G244" s="37"/>
    </row>
    <row r="245" spans="1:7" ht="15" customHeight="1" x14ac:dyDescent="0.25">
      <c r="A245" s="49" t="s">
        <v>117</v>
      </c>
      <c r="B245" s="12" t="s">
        <v>14</v>
      </c>
      <c r="C245" s="46"/>
      <c r="D245" s="4">
        <f t="shared" si="7"/>
        <v>120.8</v>
      </c>
      <c r="E245" s="31">
        <f>E249+E251+E246</f>
        <v>105.8</v>
      </c>
      <c r="F245" s="31">
        <f>F249+F251+F246</f>
        <v>0</v>
      </c>
      <c r="G245" s="31">
        <f>G249+G251+G246</f>
        <v>15</v>
      </c>
    </row>
    <row r="246" spans="1:7" ht="15" customHeight="1" x14ac:dyDescent="0.25">
      <c r="A246" s="33"/>
      <c r="B246" s="50"/>
      <c r="C246" s="46" t="s">
        <v>28</v>
      </c>
      <c r="D246" s="31">
        <f t="shared" si="7"/>
        <v>21.7</v>
      </c>
      <c r="E246" s="31">
        <f>E247+E248</f>
        <v>21.7</v>
      </c>
      <c r="F246" s="31">
        <f>F247+F248</f>
        <v>0</v>
      </c>
      <c r="G246" s="31">
        <f>G247+G248</f>
        <v>0</v>
      </c>
    </row>
    <row r="247" spans="1:7" s="8" customFormat="1" ht="15" hidden="1" customHeight="1" x14ac:dyDescent="0.25">
      <c r="A247" s="73"/>
      <c r="B247" s="51" t="s">
        <v>11</v>
      </c>
      <c r="C247" s="52" t="s">
        <v>28</v>
      </c>
      <c r="D247" s="36">
        <f t="shared" si="7"/>
        <v>20.2</v>
      </c>
      <c r="E247" s="36">
        <v>20.2</v>
      </c>
      <c r="F247" s="36"/>
      <c r="G247" s="36"/>
    </row>
    <row r="248" spans="1:7" s="98" customFormat="1" ht="15" customHeight="1" x14ac:dyDescent="0.25">
      <c r="A248" s="33"/>
      <c r="B248" s="35" t="s">
        <v>228</v>
      </c>
      <c r="C248" s="45" t="s">
        <v>28</v>
      </c>
      <c r="D248" s="37">
        <f>E248+G248</f>
        <v>1.5</v>
      </c>
      <c r="E248" s="37">
        <v>1.5</v>
      </c>
      <c r="F248" s="37"/>
      <c r="G248" s="37"/>
    </row>
    <row r="249" spans="1:7" ht="15" customHeight="1" x14ac:dyDescent="0.25">
      <c r="A249" s="33"/>
      <c r="B249" s="48"/>
      <c r="C249" s="46" t="s">
        <v>38</v>
      </c>
      <c r="D249" s="4">
        <f t="shared" si="7"/>
        <v>17.399999999999999</v>
      </c>
      <c r="E249" s="31">
        <f>E250</f>
        <v>17.399999999999999</v>
      </c>
      <c r="F249" s="31">
        <f>F250</f>
        <v>0</v>
      </c>
      <c r="G249" s="31">
        <f>G250</f>
        <v>0</v>
      </c>
    </row>
    <row r="250" spans="1:7" s="8" customFormat="1" ht="15" hidden="1" customHeight="1" x14ac:dyDescent="0.25">
      <c r="A250" s="73"/>
      <c r="B250" s="51" t="s">
        <v>11</v>
      </c>
      <c r="C250" s="52" t="s">
        <v>38</v>
      </c>
      <c r="D250" s="36">
        <f t="shared" si="7"/>
        <v>17.399999999999999</v>
      </c>
      <c r="E250" s="36">
        <v>17.399999999999999</v>
      </c>
      <c r="F250" s="36"/>
      <c r="G250" s="36"/>
    </row>
    <row r="251" spans="1:7" ht="15" customHeight="1" x14ac:dyDescent="0.25">
      <c r="A251" s="33"/>
      <c r="B251" s="48"/>
      <c r="C251" s="46" t="s">
        <v>25</v>
      </c>
      <c r="D251" s="4">
        <f t="shared" si="7"/>
        <v>81.7</v>
      </c>
      <c r="E251" s="31">
        <f>E252+E253</f>
        <v>66.7</v>
      </c>
      <c r="F251" s="31">
        <f>F252+F253</f>
        <v>0</v>
      </c>
      <c r="G251" s="31">
        <f>G252+G253</f>
        <v>15</v>
      </c>
    </row>
    <row r="252" spans="1:7" s="8" customFormat="1" ht="15" hidden="1" customHeight="1" x14ac:dyDescent="0.25">
      <c r="A252" s="73"/>
      <c r="B252" s="51" t="s">
        <v>11</v>
      </c>
      <c r="C252" s="52" t="s">
        <v>25</v>
      </c>
      <c r="D252" s="36">
        <f t="shared" si="7"/>
        <v>25.3</v>
      </c>
      <c r="E252" s="36">
        <v>25.3</v>
      </c>
      <c r="F252" s="36"/>
      <c r="G252" s="36"/>
    </row>
    <row r="253" spans="1:7" s="23" customFormat="1" ht="15" customHeight="1" x14ac:dyDescent="0.25">
      <c r="A253" s="75"/>
      <c r="B253" s="88" t="s">
        <v>201</v>
      </c>
      <c r="C253" s="47" t="s">
        <v>25</v>
      </c>
      <c r="D253" s="7">
        <f t="shared" si="7"/>
        <v>56.4</v>
      </c>
      <c r="E253" s="37">
        <v>41.4</v>
      </c>
      <c r="F253" s="37"/>
      <c r="G253" s="37">
        <v>15</v>
      </c>
    </row>
    <row r="254" spans="1:7" ht="15" customHeight="1" x14ac:dyDescent="0.25">
      <c r="A254" s="182" t="s">
        <v>118</v>
      </c>
      <c r="B254" s="22" t="s">
        <v>78</v>
      </c>
      <c r="C254" s="46"/>
      <c r="D254" s="4">
        <f t="shared" si="7"/>
        <v>90.8</v>
      </c>
      <c r="E254" s="31">
        <f>E257+E259+E255</f>
        <v>78.7</v>
      </c>
      <c r="F254" s="31">
        <f>F257+F259+F255</f>
        <v>0</v>
      </c>
      <c r="G254" s="31">
        <f>G257+G259+G255</f>
        <v>12.1</v>
      </c>
    </row>
    <row r="255" spans="1:7" ht="15" customHeight="1" x14ac:dyDescent="0.25">
      <c r="A255" s="182"/>
      <c r="B255" s="181"/>
      <c r="C255" s="46" t="s">
        <v>28</v>
      </c>
      <c r="D255" s="31">
        <f t="shared" si="7"/>
        <v>23.3</v>
      </c>
      <c r="E255" s="31">
        <f>E256</f>
        <v>23.3</v>
      </c>
      <c r="F255" s="31"/>
      <c r="G255" s="31"/>
    </row>
    <row r="256" spans="1:7" s="8" customFormat="1" ht="15" hidden="1" customHeight="1" x14ac:dyDescent="0.25">
      <c r="A256" s="183"/>
      <c r="B256" s="53" t="s">
        <v>11</v>
      </c>
      <c r="C256" s="52" t="s">
        <v>28</v>
      </c>
      <c r="D256" s="36">
        <f t="shared" si="7"/>
        <v>23.3</v>
      </c>
      <c r="E256" s="36">
        <v>23.3</v>
      </c>
      <c r="F256" s="36"/>
      <c r="G256" s="36"/>
    </row>
    <row r="257" spans="1:7" ht="15" customHeight="1" x14ac:dyDescent="0.25">
      <c r="A257" s="182"/>
      <c r="B257" s="22"/>
      <c r="C257" s="46" t="s">
        <v>38</v>
      </c>
      <c r="D257" s="4">
        <f t="shared" si="7"/>
        <v>9.6</v>
      </c>
      <c r="E257" s="31">
        <f>E258</f>
        <v>9.6</v>
      </c>
      <c r="F257" s="31">
        <f>F258</f>
        <v>0</v>
      </c>
      <c r="G257" s="31">
        <f>G258</f>
        <v>0</v>
      </c>
    </row>
    <row r="258" spans="1:7" s="8" customFormat="1" ht="15" hidden="1" customHeight="1" x14ac:dyDescent="0.25">
      <c r="A258" s="183"/>
      <c r="B258" s="53" t="s">
        <v>11</v>
      </c>
      <c r="C258" s="52" t="s">
        <v>38</v>
      </c>
      <c r="D258" s="36">
        <f t="shared" si="7"/>
        <v>9.6</v>
      </c>
      <c r="E258" s="36">
        <v>9.6</v>
      </c>
      <c r="F258" s="36"/>
      <c r="G258" s="36"/>
    </row>
    <row r="259" spans="1:7" ht="15" customHeight="1" x14ac:dyDescent="0.25">
      <c r="A259" s="182"/>
      <c r="B259" s="22"/>
      <c r="C259" s="46" t="s">
        <v>25</v>
      </c>
      <c r="D259" s="4">
        <f t="shared" si="7"/>
        <v>57.9</v>
      </c>
      <c r="E259" s="31">
        <f>E260+E262+E261</f>
        <v>45.8</v>
      </c>
      <c r="F259" s="31">
        <f>F260+F262+F261</f>
        <v>0</v>
      </c>
      <c r="G259" s="31">
        <f>G260+G262+G261</f>
        <v>12.1</v>
      </c>
    </row>
    <row r="260" spans="1:7" s="8" customFormat="1" ht="15" hidden="1" customHeight="1" x14ac:dyDescent="0.25">
      <c r="A260" s="183"/>
      <c r="B260" s="53" t="s">
        <v>11</v>
      </c>
      <c r="C260" s="52" t="s">
        <v>25</v>
      </c>
      <c r="D260" s="36">
        <f t="shared" si="7"/>
        <v>51.4</v>
      </c>
      <c r="E260" s="36">
        <v>39.299999999999997</v>
      </c>
      <c r="F260" s="36"/>
      <c r="G260" s="36">
        <v>12.1</v>
      </c>
    </row>
    <row r="261" spans="1:7" s="23" customFormat="1" ht="15" customHeight="1" x14ac:dyDescent="0.25">
      <c r="A261" s="182"/>
      <c r="B261" s="185" t="s">
        <v>227</v>
      </c>
      <c r="C261" s="47" t="s">
        <v>25</v>
      </c>
      <c r="D261" s="7">
        <f>E261+G261</f>
        <v>3.1</v>
      </c>
      <c r="E261" s="37">
        <v>3.1</v>
      </c>
      <c r="F261" s="37"/>
      <c r="G261" s="37"/>
    </row>
    <row r="262" spans="1:7" s="98" customFormat="1" ht="15" customHeight="1" x14ac:dyDescent="0.25">
      <c r="A262" s="184"/>
      <c r="B262" s="139" t="s">
        <v>210</v>
      </c>
      <c r="C262" s="47" t="s">
        <v>25</v>
      </c>
      <c r="D262" s="37">
        <f>E262+G262</f>
        <v>3.4</v>
      </c>
      <c r="E262" s="37">
        <v>3.4</v>
      </c>
      <c r="F262" s="37"/>
      <c r="G262" s="37"/>
    </row>
    <row r="263" spans="1:7" ht="15" customHeight="1" x14ac:dyDescent="0.25">
      <c r="A263" s="33" t="s">
        <v>119</v>
      </c>
      <c r="B263" s="79" t="s">
        <v>79</v>
      </c>
      <c r="C263" s="32"/>
      <c r="D263" s="4">
        <f t="shared" si="7"/>
        <v>55.499999999999993</v>
      </c>
      <c r="E263" s="31">
        <f>E266+E268+E264</f>
        <v>55.499999999999993</v>
      </c>
      <c r="F263" s="31">
        <f>F266+F268+F264</f>
        <v>0</v>
      </c>
      <c r="G263" s="31">
        <f>G266+G268+G264</f>
        <v>0</v>
      </c>
    </row>
    <row r="264" spans="1:7" ht="15" customHeight="1" x14ac:dyDescent="0.25">
      <c r="A264" s="33"/>
      <c r="B264" s="42"/>
      <c r="C264" s="32" t="s">
        <v>28</v>
      </c>
      <c r="D264" s="31">
        <f t="shared" si="7"/>
        <v>15.4</v>
      </c>
      <c r="E264" s="31">
        <f>E265</f>
        <v>15.4</v>
      </c>
      <c r="F264" s="31"/>
      <c r="G264" s="31"/>
    </row>
    <row r="265" spans="1:7" s="8" customFormat="1" ht="15" hidden="1" customHeight="1" x14ac:dyDescent="0.25">
      <c r="A265" s="73"/>
      <c r="B265" s="40" t="s">
        <v>11</v>
      </c>
      <c r="C265" s="44" t="s">
        <v>28</v>
      </c>
      <c r="D265" s="36">
        <f t="shared" si="7"/>
        <v>15.4</v>
      </c>
      <c r="E265" s="36">
        <v>15.4</v>
      </c>
      <c r="F265" s="36"/>
      <c r="G265" s="36"/>
    </row>
    <row r="266" spans="1:7" ht="15" customHeight="1" x14ac:dyDescent="0.25">
      <c r="A266" s="33"/>
      <c r="B266" s="79"/>
      <c r="C266" s="32" t="s">
        <v>38</v>
      </c>
      <c r="D266" s="4">
        <f t="shared" si="7"/>
        <v>9.3000000000000007</v>
      </c>
      <c r="E266" s="31">
        <f>E267</f>
        <v>9.3000000000000007</v>
      </c>
      <c r="F266" s="31">
        <f>F267</f>
        <v>0</v>
      </c>
      <c r="G266" s="31">
        <f>G267</f>
        <v>0</v>
      </c>
    </row>
    <row r="267" spans="1:7" s="8" customFormat="1" ht="15" hidden="1" customHeight="1" x14ac:dyDescent="0.25">
      <c r="A267" s="73"/>
      <c r="B267" s="80" t="s">
        <v>11</v>
      </c>
      <c r="C267" s="44" t="s">
        <v>38</v>
      </c>
      <c r="D267" s="36">
        <f t="shared" si="7"/>
        <v>9.3000000000000007</v>
      </c>
      <c r="E267" s="36">
        <v>9.3000000000000007</v>
      </c>
      <c r="F267" s="36"/>
      <c r="G267" s="36"/>
    </row>
    <row r="268" spans="1:7" ht="15" customHeight="1" x14ac:dyDescent="0.25">
      <c r="A268" s="33"/>
      <c r="B268" s="79"/>
      <c r="C268" s="32" t="s">
        <v>25</v>
      </c>
      <c r="D268" s="4">
        <f t="shared" si="7"/>
        <v>30.799999999999997</v>
      </c>
      <c r="E268" s="31">
        <f>E269+E271+E270</f>
        <v>30.799999999999997</v>
      </c>
      <c r="F268" s="31">
        <f>F269+F271+F270</f>
        <v>0</v>
      </c>
      <c r="G268" s="31">
        <f>G269+G271+G270</f>
        <v>0</v>
      </c>
    </row>
    <row r="269" spans="1:7" s="8" customFormat="1" ht="15" hidden="1" customHeight="1" x14ac:dyDescent="0.25">
      <c r="A269" s="73"/>
      <c r="B269" s="80" t="s">
        <v>11</v>
      </c>
      <c r="C269" s="44" t="s">
        <v>25</v>
      </c>
      <c r="D269" s="36">
        <f t="shared" si="7"/>
        <v>25.2</v>
      </c>
      <c r="E269" s="36">
        <v>25.2</v>
      </c>
      <c r="F269" s="36"/>
      <c r="G269" s="36"/>
    </row>
    <row r="270" spans="1:7" s="8" customFormat="1" ht="15" customHeight="1" x14ac:dyDescent="0.25">
      <c r="A270" s="182"/>
      <c r="B270" s="185" t="s">
        <v>227</v>
      </c>
      <c r="C270" s="45" t="s">
        <v>25</v>
      </c>
      <c r="D270" s="7">
        <f>E270+G270</f>
        <v>5.2</v>
      </c>
      <c r="E270" s="37">
        <v>5.2</v>
      </c>
      <c r="F270" s="95"/>
      <c r="G270" s="95"/>
    </row>
    <row r="271" spans="1:7" s="98" customFormat="1" ht="15" customHeight="1" x14ac:dyDescent="0.25">
      <c r="A271" s="184"/>
      <c r="B271" s="139" t="s">
        <v>210</v>
      </c>
      <c r="C271" s="45" t="s">
        <v>25</v>
      </c>
      <c r="D271" s="37">
        <f t="shared" si="7"/>
        <v>0.4</v>
      </c>
      <c r="E271" s="37">
        <v>0.4</v>
      </c>
      <c r="F271" s="37"/>
      <c r="G271" s="37"/>
    </row>
    <row r="272" spans="1:7" ht="15" customHeight="1" x14ac:dyDescent="0.25">
      <c r="A272" s="49" t="s">
        <v>120</v>
      </c>
      <c r="B272" s="43" t="s">
        <v>17</v>
      </c>
      <c r="C272" s="32"/>
      <c r="D272" s="4">
        <f t="shared" si="7"/>
        <v>107.69999999999999</v>
      </c>
      <c r="E272" s="31">
        <f>E275+E277+E273</f>
        <v>107.69999999999999</v>
      </c>
      <c r="F272" s="31">
        <f>F275+F277+F273</f>
        <v>0</v>
      </c>
      <c r="G272" s="31">
        <f>G275+G277+G273</f>
        <v>0</v>
      </c>
    </row>
    <row r="273" spans="1:7" ht="15" customHeight="1" x14ac:dyDescent="0.25">
      <c r="A273" s="33"/>
      <c r="B273" s="42"/>
      <c r="C273" s="32" t="s">
        <v>28</v>
      </c>
      <c r="D273" s="31">
        <f t="shared" si="7"/>
        <v>22.3</v>
      </c>
      <c r="E273" s="31">
        <f>E274</f>
        <v>22.3</v>
      </c>
      <c r="F273" s="31"/>
      <c r="G273" s="31"/>
    </row>
    <row r="274" spans="1:7" s="8" customFormat="1" ht="15" hidden="1" customHeight="1" x14ac:dyDescent="0.25">
      <c r="A274" s="73"/>
      <c r="B274" s="40" t="s">
        <v>11</v>
      </c>
      <c r="C274" s="44" t="s">
        <v>28</v>
      </c>
      <c r="D274" s="36">
        <f t="shared" si="7"/>
        <v>22.3</v>
      </c>
      <c r="E274" s="36">
        <v>22.3</v>
      </c>
      <c r="F274" s="36"/>
      <c r="G274" s="36"/>
    </row>
    <row r="275" spans="1:7" ht="15" customHeight="1" x14ac:dyDescent="0.25">
      <c r="A275" s="33"/>
      <c r="B275" s="79"/>
      <c r="C275" s="32" t="s">
        <v>38</v>
      </c>
      <c r="D275" s="4">
        <f t="shared" si="7"/>
        <v>13.3</v>
      </c>
      <c r="E275" s="31">
        <f>E276</f>
        <v>13.3</v>
      </c>
      <c r="F275" s="31">
        <f>F276</f>
        <v>0</v>
      </c>
      <c r="G275" s="31">
        <f>G276</f>
        <v>0</v>
      </c>
    </row>
    <row r="276" spans="1:7" s="8" customFormat="1" ht="15" hidden="1" customHeight="1" x14ac:dyDescent="0.25">
      <c r="A276" s="73"/>
      <c r="B276" s="80" t="s">
        <v>11</v>
      </c>
      <c r="C276" s="44" t="s">
        <v>38</v>
      </c>
      <c r="D276" s="36">
        <f t="shared" si="7"/>
        <v>13.3</v>
      </c>
      <c r="E276" s="36">
        <v>13.3</v>
      </c>
      <c r="F276" s="36"/>
      <c r="G276" s="36"/>
    </row>
    <row r="277" spans="1:7" ht="15" customHeight="1" x14ac:dyDescent="0.25">
      <c r="A277" s="33"/>
      <c r="B277" s="79"/>
      <c r="C277" s="32" t="s">
        <v>25</v>
      </c>
      <c r="D277" s="4">
        <f t="shared" si="7"/>
        <v>72.099999999999994</v>
      </c>
      <c r="E277" s="31">
        <f>E278+E280+E279</f>
        <v>72.099999999999994</v>
      </c>
      <c r="F277" s="31">
        <f>F278+F280+F279</f>
        <v>0</v>
      </c>
      <c r="G277" s="31">
        <f>G278+G280+G279</f>
        <v>0</v>
      </c>
    </row>
    <row r="278" spans="1:7" s="8" customFormat="1" ht="15" hidden="1" customHeight="1" x14ac:dyDescent="0.25">
      <c r="A278" s="73"/>
      <c r="B278" s="80" t="s">
        <v>11</v>
      </c>
      <c r="C278" s="44" t="s">
        <v>25</v>
      </c>
      <c r="D278" s="36">
        <f t="shared" si="7"/>
        <v>42.8</v>
      </c>
      <c r="E278" s="36">
        <v>42.8</v>
      </c>
      <c r="F278" s="36"/>
      <c r="G278" s="36"/>
    </row>
    <row r="279" spans="1:7" s="8" customFormat="1" ht="15" customHeight="1" x14ac:dyDescent="0.25">
      <c r="A279" s="182"/>
      <c r="B279" s="185" t="s">
        <v>227</v>
      </c>
      <c r="C279" s="45" t="s">
        <v>25</v>
      </c>
      <c r="D279" s="7">
        <f>E279+G279</f>
        <v>20.3</v>
      </c>
      <c r="E279" s="37">
        <v>20.3</v>
      </c>
      <c r="F279" s="37"/>
      <c r="G279" s="37"/>
    </row>
    <row r="280" spans="1:7" s="98" customFormat="1" ht="15" customHeight="1" x14ac:dyDescent="0.25">
      <c r="A280" s="184"/>
      <c r="B280" s="139" t="s">
        <v>210</v>
      </c>
      <c r="C280" s="45" t="s">
        <v>25</v>
      </c>
      <c r="D280" s="37">
        <f t="shared" si="7"/>
        <v>9</v>
      </c>
      <c r="E280" s="37">
        <v>9</v>
      </c>
      <c r="F280" s="37"/>
      <c r="G280" s="37"/>
    </row>
    <row r="281" spans="1:7" ht="15" customHeight="1" x14ac:dyDescent="0.25">
      <c r="A281" s="49" t="s">
        <v>121</v>
      </c>
      <c r="B281" s="43" t="s">
        <v>18</v>
      </c>
      <c r="C281" s="32"/>
      <c r="D281" s="4">
        <f t="shared" si="7"/>
        <v>86</v>
      </c>
      <c r="E281" s="31">
        <f>E284+E286+E282</f>
        <v>68.599999999999994</v>
      </c>
      <c r="F281" s="31">
        <f>F284+F286+F282</f>
        <v>0</v>
      </c>
      <c r="G281" s="31">
        <f>G284+G286+G282</f>
        <v>17.399999999999999</v>
      </c>
    </row>
    <row r="282" spans="1:7" ht="15" customHeight="1" x14ac:dyDescent="0.25">
      <c r="A282" s="33"/>
      <c r="B282" s="42"/>
      <c r="C282" s="32" t="s">
        <v>28</v>
      </c>
      <c r="D282" s="31">
        <f t="shared" si="7"/>
        <v>19.7</v>
      </c>
      <c r="E282" s="31">
        <f>E283</f>
        <v>19.7</v>
      </c>
      <c r="F282" s="31"/>
      <c r="G282" s="31"/>
    </row>
    <row r="283" spans="1:7" s="8" customFormat="1" ht="15" hidden="1" customHeight="1" x14ac:dyDescent="0.25">
      <c r="A283" s="73"/>
      <c r="B283" s="40" t="s">
        <v>11</v>
      </c>
      <c r="C283" s="44" t="s">
        <v>28</v>
      </c>
      <c r="D283" s="36">
        <f t="shared" si="7"/>
        <v>19.7</v>
      </c>
      <c r="E283" s="36">
        <v>19.7</v>
      </c>
      <c r="F283" s="36"/>
      <c r="G283" s="36"/>
    </row>
    <row r="284" spans="1:7" ht="15" customHeight="1" x14ac:dyDescent="0.25">
      <c r="A284" s="33"/>
      <c r="B284" s="79"/>
      <c r="C284" s="32" t="s">
        <v>38</v>
      </c>
      <c r="D284" s="4">
        <f t="shared" si="7"/>
        <v>6.9</v>
      </c>
      <c r="E284" s="31">
        <f>E285</f>
        <v>6.9</v>
      </c>
      <c r="F284" s="31">
        <f>F285</f>
        <v>0</v>
      </c>
      <c r="G284" s="31">
        <f>G285</f>
        <v>0</v>
      </c>
    </row>
    <row r="285" spans="1:7" s="8" customFormat="1" ht="15" hidden="1" customHeight="1" x14ac:dyDescent="0.25">
      <c r="A285" s="73"/>
      <c r="B285" s="80" t="s">
        <v>11</v>
      </c>
      <c r="C285" s="44" t="s">
        <v>38</v>
      </c>
      <c r="D285" s="36">
        <f t="shared" si="7"/>
        <v>6.9</v>
      </c>
      <c r="E285" s="36">
        <v>6.9</v>
      </c>
      <c r="F285" s="36"/>
      <c r="G285" s="36"/>
    </row>
    <row r="286" spans="1:7" ht="15" customHeight="1" x14ac:dyDescent="0.25">
      <c r="A286" s="33"/>
      <c r="B286" s="79"/>
      <c r="C286" s="32" t="s">
        <v>25</v>
      </c>
      <c r="D286" s="4">
        <f t="shared" si="7"/>
        <v>59.4</v>
      </c>
      <c r="E286" s="31">
        <f>E287+E289+E288</f>
        <v>42</v>
      </c>
      <c r="F286" s="31">
        <f>F287+F289+F288</f>
        <v>0</v>
      </c>
      <c r="G286" s="31">
        <f>G287+G289+G288</f>
        <v>17.399999999999999</v>
      </c>
    </row>
    <row r="287" spans="1:7" s="8" customFormat="1" ht="15" hidden="1" customHeight="1" x14ac:dyDescent="0.25">
      <c r="A287" s="73"/>
      <c r="B287" s="80" t="s">
        <v>11</v>
      </c>
      <c r="C287" s="44" t="s">
        <v>25</v>
      </c>
      <c r="D287" s="36">
        <f t="shared" ref="D287:D331" si="8">E287+G287</f>
        <v>44.3</v>
      </c>
      <c r="E287" s="36">
        <v>29.3</v>
      </c>
      <c r="F287" s="36"/>
      <c r="G287" s="36">
        <v>15</v>
      </c>
    </row>
    <row r="288" spans="1:7" s="8" customFormat="1" ht="15" customHeight="1" x14ac:dyDescent="0.25">
      <c r="A288" s="182"/>
      <c r="B288" s="185" t="s">
        <v>227</v>
      </c>
      <c r="C288" s="45" t="s">
        <v>25</v>
      </c>
      <c r="D288" s="7">
        <f>E288+G288</f>
        <v>9.4</v>
      </c>
      <c r="E288" s="37">
        <v>9.4</v>
      </c>
      <c r="F288" s="95"/>
      <c r="G288" s="95"/>
    </row>
    <row r="289" spans="1:7" s="98" customFormat="1" ht="15" customHeight="1" x14ac:dyDescent="0.25">
      <c r="A289" s="184"/>
      <c r="B289" s="139" t="s">
        <v>210</v>
      </c>
      <c r="C289" s="45" t="s">
        <v>25</v>
      </c>
      <c r="D289" s="37">
        <f t="shared" si="8"/>
        <v>5.6999999999999993</v>
      </c>
      <c r="E289" s="37">
        <v>3.3</v>
      </c>
      <c r="F289" s="37"/>
      <c r="G289" s="37">
        <v>2.4</v>
      </c>
    </row>
    <row r="290" spans="1:7" ht="15" customHeight="1" x14ac:dyDescent="0.25">
      <c r="A290" s="49" t="s">
        <v>122</v>
      </c>
      <c r="B290" s="12" t="s">
        <v>19</v>
      </c>
      <c r="C290" s="32"/>
      <c r="D290" s="4">
        <f t="shared" si="8"/>
        <v>178</v>
      </c>
      <c r="E290" s="31">
        <f>E293+E295+E291</f>
        <v>160.1</v>
      </c>
      <c r="F290" s="31">
        <f>F293+F295+F291</f>
        <v>0</v>
      </c>
      <c r="G290" s="31">
        <f>G293+G295+G291</f>
        <v>17.899999999999999</v>
      </c>
    </row>
    <row r="291" spans="1:7" ht="15" customHeight="1" x14ac:dyDescent="0.25">
      <c r="A291" s="33"/>
      <c r="B291" s="42"/>
      <c r="C291" s="32" t="s">
        <v>28</v>
      </c>
      <c r="D291" s="31">
        <f t="shared" si="8"/>
        <v>31.7</v>
      </c>
      <c r="E291" s="31">
        <f>E292</f>
        <v>31.7</v>
      </c>
      <c r="F291" s="31"/>
      <c r="G291" s="31"/>
    </row>
    <row r="292" spans="1:7" s="8" customFormat="1" ht="15" hidden="1" customHeight="1" x14ac:dyDescent="0.25">
      <c r="A292" s="73"/>
      <c r="B292" s="40" t="s">
        <v>11</v>
      </c>
      <c r="C292" s="44" t="s">
        <v>28</v>
      </c>
      <c r="D292" s="36">
        <f t="shared" si="8"/>
        <v>31.7</v>
      </c>
      <c r="E292" s="36">
        <v>31.7</v>
      </c>
      <c r="F292" s="36"/>
      <c r="G292" s="36"/>
    </row>
    <row r="293" spans="1:7" ht="15" customHeight="1" x14ac:dyDescent="0.25">
      <c r="A293" s="33"/>
      <c r="B293" s="48"/>
      <c r="C293" s="32" t="s">
        <v>38</v>
      </c>
      <c r="D293" s="4">
        <f t="shared" si="8"/>
        <v>32.799999999999997</v>
      </c>
      <c r="E293" s="31">
        <f>E294</f>
        <v>32.799999999999997</v>
      </c>
      <c r="F293" s="31">
        <f>F294</f>
        <v>0</v>
      </c>
      <c r="G293" s="31">
        <f>G294</f>
        <v>0</v>
      </c>
    </row>
    <row r="294" spans="1:7" s="8" customFormat="1" ht="15" hidden="1" customHeight="1" x14ac:dyDescent="0.25">
      <c r="A294" s="73"/>
      <c r="B294" s="51" t="s">
        <v>11</v>
      </c>
      <c r="C294" s="44" t="s">
        <v>38</v>
      </c>
      <c r="D294" s="36">
        <f t="shared" si="8"/>
        <v>32.799999999999997</v>
      </c>
      <c r="E294" s="36">
        <v>32.799999999999997</v>
      </c>
      <c r="F294" s="36"/>
      <c r="G294" s="36"/>
    </row>
    <row r="295" spans="1:7" ht="15" customHeight="1" x14ac:dyDescent="0.25">
      <c r="A295" s="33"/>
      <c r="B295" s="48"/>
      <c r="C295" s="32" t="s">
        <v>25</v>
      </c>
      <c r="D295" s="4">
        <f t="shared" si="8"/>
        <v>113.5</v>
      </c>
      <c r="E295" s="31">
        <f>E296+E297+E298</f>
        <v>95.600000000000009</v>
      </c>
      <c r="F295" s="31">
        <f>F296+F297+F298</f>
        <v>0</v>
      </c>
      <c r="G295" s="31">
        <f>G296+G297+G298</f>
        <v>17.899999999999999</v>
      </c>
    </row>
    <row r="296" spans="1:7" s="8" customFormat="1" ht="15" hidden="1" customHeight="1" x14ac:dyDescent="0.25">
      <c r="A296" s="73"/>
      <c r="B296" s="51" t="s">
        <v>11</v>
      </c>
      <c r="C296" s="44" t="s">
        <v>25</v>
      </c>
      <c r="D296" s="36">
        <f t="shared" si="8"/>
        <v>68.900000000000006</v>
      </c>
      <c r="E296" s="36">
        <v>68.900000000000006</v>
      </c>
      <c r="F296" s="36"/>
      <c r="G296" s="36"/>
    </row>
    <row r="297" spans="1:7" s="8" customFormat="1" ht="15" customHeight="1" x14ac:dyDescent="0.25">
      <c r="A297" s="182"/>
      <c r="B297" s="185" t="s">
        <v>227</v>
      </c>
      <c r="C297" s="45" t="s">
        <v>25</v>
      </c>
      <c r="D297" s="7">
        <f>E297+G297</f>
        <v>27.2</v>
      </c>
      <c r="E297" s="37">
        <v>24.7</v>
      </c>
      <c r="F297" s="37"/>
      <c r="G297" s="37">
        <v>2.5</v>
      </c>
    </row>
    <row r="298" spans="1:7" s="98" customFormat="1" ht="15" customHeight="1" x14ac:dyDescent="0.25">
      <c r="A298" s="182"/>
      <c r="B298" s="139" t="s">
        <v>210</v>
      </c>
      <c r="C298" s="45" t="s">
        <v>25</v>
      </c>
      <c r="D298" s="37">
        <f>E298+G298</f>
        <v>17.399999999999999</v>
      </c>
      <c r="E298" s="37">
        <v>2</v>
      </c>
      <c r="F298" s="37"/>
      <c r="G298" s="37">
        <v>15.4</v>
      </c>
    </row>
    <row r="299" spans="1:7" ht="15" customHeight="1" x14ac:dyDescent="0.25">
      <c r="A299" s="49" t="s">
        <v>123</v>
      </c>
      <c r="B299" s="39" t="s">
        <v>20</v>
      </c>
      <c r="C299" s="32"/>
      <c r="D299" s="4">
        <f t="shared" si="8"/>
        <v>72.5</v>
      </c>
      <c r="E299" s="31">
        <f>E303+E305+E300</f>
        <v>72.5</v>
      </c>
      <c r="F299" s="31">
        <f>F303+F305+F300</f>
        <v>0</v>
      </c>
      <c r="G299" s="31">
        <f>G303+G305+G300</f>
        <v>0</v>
      </c>
    </row>
    <row r="300" spans="1:7" ht="15" customHeight="1" x14ac:dyDescent="0.25">
      <c r="A300" s="33"/>
      <c r="B300" s="42"/>
      <c r="C300" s="32" t="s">
        <v>28</v>
      </c>
      <c r="D300" s="31">
        <f t="shared" si="8"/>
        <v>31.3</v>
      </c>
      <c r="E300" s="31">
        <f>E301+E302</f>
        <v>31.3</v>
      </c>
      <c r="F300" s="31">
        <f>F301+F302</f>
        <v>0</v>
      </c>
      <c r="G300" s="31">
        <f>G301+G302</f>
        <v>0</v>
      </c>
    </row>
    <row r="301" spans="1:7" s="8" customFormat="1" ht="15" hidden="1" customHeight="1" x14ac:dyDescent="0.25">
      <c r="A301" s="73"/>
      <c r="B301" s="40" t="s">
        <v>11</v>
      </c>
      <c r="C301" s="44" t="s">
        <v>28</v>
      </c>
      <c r="D301" s="36">
        <f t="shared" si="8"/>
        <v>19.100000000000001</v>
      </c>
      <c r="E301" s="36">
        <v>19.100000000000001</v>
      </c>
      <c r="F301" s="36"/>
      <c r="G301" s="36"/>
    </row>
    <row r="302" spans="1:7" s="98" customFormat="1" ht="15" customHeight="1" x14ac:dyDescent="0.25">
      <c r="A302" s="33"/>
      <c r="B302" s="35" t="s">
        <v>228</v>
      </c>
      <c r="C302" s="45" t="s">
        <v>28</v>
      </c>
      <c r="D302" s="37">
        <f>E302+G302</f>
        <v>12.2</v>
      </c>
      <c r="E302" s="37">
        <v>12.2</v>
      </c>
      <c r="F302" s="37"/>
      <c r="G302" s="37"/>
    </row>
    <row r="303" spans="1:7" ht="15" customHeight="1" x14ac:dyDescent="0.25">
      <c r="A303" s="33"/>
      <c r="B303" s="10"/>
      <c r="C303" s="32" t="s">
        <v>38</v>
      </c>
      <c r="D303" s="4">
        <f t="shared" si="8"/>
        <v>7.9</v>
      </c>
      <c r="E303" s="31">
        <f>E304</f>
        <v>7.9</v>
      </c>
      <c r="F303" s="31">
        <f>F304</f>
        <v>0</v>
      </c>
      <c r="G303" s="31">
        <f>G304</f>
        <v>0</v>
      </c>
    </row>
    <row r="304" spans="1:7" s="8" customFormat="1" ht="15" hidden="1" customHeight="1" x14ac:dyDescent="0.25">
      <c r="A304" s="73"/>
      <c r="B304" s="40" t="s">
        <v>11</v>
      </c>
      <c r="C304" s="44" t="s">
        <v>38</v>
      </c>
      <c r="D304" s="36">
        <f t="shared" si="8"/>
        <v>7.9</v>
      </c>
      <c r="E304" s="36">
        <v>7.9</v>
      </c>
      <c r="F304" s="36"/>
      <c r="G304" s="36"/>
    </row>
    <row r="305" spans="1:7" ht="15" customHeight="1" x14ac:dyDescent="0.25">
      <c r="A305" s="33"/>
      <c r="B305" s="10"/>
      <c r="C305" s="32" t="s">
        <v>25</v>
      </c>
      <c r="D305" s="4">
        <f t="shared" si="8"/>
        <v>33.299999999999997</v>
      </c>
      <c r="E305" s="31">
        <f>E306+E307</f>
        <v>33.299999999999997</v>
      </c>
      <c r="F305" s="31">
        <f>F306+F307</f>
        <v>0</v>
      </c>
      <c r="G305" s="31">
        <f>G306+G307</f>
        <v>0</v>
      </c>
    </row>
    <row r="306" spans="1:7" s="8" customFormat="1" ht="15" hidden="1" customHeight="1" x14ac:dyDescent="0.25">
      <c r="A306" s="73"/>
      <c r="B306" s="40" t="s">
        <v>11</v>
      </c>
      <c r="C306" s="44" t="s">
        <v>25</v>
      </c>
      <c r="D306" s="36">
        <f t="shared" si="8"/>
        <v>29.9</v>
      </c>
      <c r="E306" s="36">
        <v>29.9</v>
      </c>
      <c r="F306" s="36"/>
      <c r="G306" s="36"/>
    </row>
    <row r="307" spans="1:7" s="8" customFormat="1" ht="15" customHeight="1" x14ac:dyDescent="0.25">
      <c r="A307" s="75"/>
      <c r="B307" s="103" t="s">
        <v>227</v>
      </c>
      <c r="C307" s="45" t="s">
        <v>25</v>
      </c>
      <c r="D307" s="7">
        <f>E307+G307</f>
        <v>3.4</v>
      </c>
      <c r="E307" s="37">
        <v>3.4</v>
      </c>
      <c r="F307" s="37"/>
      <c r="G307" s="37"/>
    </row>
    <row r="308" spans="1:7" ht="15" customHeight="1" x14ac:dyDescent="0.25">
      <c r="A308" s="33" t="s">
        <v>124</v>
      </c>
      <c r="B308" s="43" t="s">
        <v>21</v>
      </c>
      <c r="C308" s="32"/>
      <c r="D308" s="4">
        <f t="shared" si="8"/>
        <v>47.2</v>
      </c>
      <c r="E308" s="31">
        <f>E311+E313+E309</f>
        <v>45.7</v>
      </c>
      <c r="F308" s="31">
        <f>F311+F313+F309</f>
        <v>0</v>
      </c>
      <c r="G308" s="31">
        <f>G311+G313+G309</f>
        <v>1.5</v>
      </c>
    </row>
    <row r="309" spans="1:7" ht="15" customHeight="1" x14ac:dyDescent="0.25">
      <c r="A309" s="33"/>
      <c r="B309" s="42"/>
      <c r="C309" s="32" t="s">
        <v>28</v>
      </c>
      <c r="D309" s="31">
        <f t="shared" si="8"/>
        <v>12</v>
      </c>
      <c r="E309" s="31">
        <f>E310</f>
        <v>12</v>
      </c>
      <c r="F309" s="31"/>
      <c r="G309" s="31"/>
    </row>
    <row r="310" spans="1:7" s="8" customFormat="1" ht="15" hidden="1" customHeight="1" x14ac:dyDescent="0.25">
      <c r="A310" s="73"/>
      <c r="B310" s="40" t="s">
        <v>11</v>
      </c>
      <c r="C310" s="44" t="s">
        <v>28</v>
      </c>
      <c r="D310" s="36">
        <f t="shared" si="8"/>
        <v>12</v>
      </c>
      <c r="E310" s="36">
        <v>12</v>
      </c>
      <c r="F310" s="36"/>
      <c r="G310" s="36"/>
    </row>
    <row r="311" spans="1:7" ht="15" customHeight="1" x14ac:dyDescent="0.25">
      <c r="A311" s="33"/>
      <c r="B311" s="79"/>
      <c r="C311" s="32" t="s">
        <v>38</v>
      </c>
      <c r="D311" s="4">
        <f t="shared" si="8"/>
        <v>8.9</v>
      </c>
      <c r="E311" s="31">
        <f>E312</f>
        <v>8.9</v>
      </c>
      <c r="F311" s="31">
        <f>F312</f>
        <v>0</v>
      </c>
      <c r="G311" s="31">
        <f>G312</f>
        <v>0</v>
      </c>
    </row>
    <row r="312" spans="1:7" s="8" customFormat="1" ht="15" hidden="1" customHeight="1" x14ac:dyDescent="0.25">
      <c r="A312" s="73"/>
      <c r="B312" s="80" t="s">
        <v>11</v>
      </c>
      <c r="C312" s="44" t="s">
        <v>38</v>
      </c>
      <c r="D312" s="36">
        <f t="shared" si="8"/>
        <v>8.9</v>
      </c>
      <c r="E312" s="36">
        <v>8.9</v>
      </c>
      <c r="F312" s="36"/>
      <c r="G312" s="36"/>
    </row>
    <row r="313" spans="1:7" ht="15" customHeight="1" x14ac:dyDescent="0.25">
      <c r="A313" s="33"/>
      <c r="B313" s="79"/>
      <c r="C313" s="32" t="s">
        <v>25</v>
      </c>
      <c r="D313" s="4">
        <f t="shared" si="8"/>
        <v>26.3</v>
      </c>
      <c r="E313" s="31">
        <f>E314+E316+E315</f>
        <v>24.8</v>
      </c>
      <c r="F313" s="31">
        <f>F314+F316+F315</f>
        <v>0</v>
      </c>
      <c r="G313" s="31">
        <f>G314+G316+G315</f>
        <v>1.5</v>
      </c>
    </row>
    <row r="314" spans="1:7" s="8" customFormat="1" ht="15" hidden="1" customHeight="1" x14ac:dyDescent="0.25">
      <c r="A314" s="73"/>
      <c r="B314" s="80" t="s">
        <v>11</v>
      </c>
      <c r="C314" s="44" t="s">
        <v>25</v>
      </c>
      <c r="D314" s="36">
        <f t="shared" si="8"/>
        <v>13.8</v>
      </c>
      <c r="E314" s="36">
        <v>13.8</v>
      </c>
      <c r="F314" s="36"/>
      <c r="G314" s="36"/>
    </row>
    <row r="315" spans="1:7" s="8" customFormat="1" ht="15" customHeight="1" x14ac:dyDescent="0.25">
      <c r="A315" s="182"/>
      <c r="B315" s="185" t="s">
        <v>227</v>
      </c>
      <c r="C315" s="45" t="s">
        <v>25</v>
      </c>
      <c r="D315" s="7">
        <f>E315+G315</f>
        <v>8.9</v>
      </c>
      <c r="E315" s="37">
        <v>8.9</v>
      </c>
      <c r="F315" s="37"/>
      <c r="G315" s="37"/>
    </row>
    <row r="316" spans="1:7" s="98" customFormat="1" ht="15" customHeight="1" x14ac:dyDescent="0.25">
      <c r="A316" s="184"/>
      <c r="B316" s="139" t="s">
        <v>210</v>
      </c>
      <c r="C316" s="45" t="s">
        <v>25</v>
      </c>
      <c r="D316" s="37">
        <f>E316+G316</f>
        <v>3.6</v>
      </c>
      <c r="E316" s="37">
        <v>2.1</v>
      </c>
      <c r="F316" s="37"/>
      <c r="G316" s="37">
        <v>1.5</v>
      </c>
    </row>
    <row r="317" spans="1:7" ht="15" customHeight="1" x14ac:dyDescent="0.25">
      <c r="A317" s="49" t="s">
        <v>125</v>
      </c>
      <c r="B317" s="19" t="s">
        <v>22</v>
      </c>
      <c r="C317" s="46"/>
      <c r="D317" s="4">
        <f t="shared" si="8"/>
        <v>1939.6</v>
      </c>
      <c r="E317" s="31">
        <f>E318+E320</f>
        <v>1939.6</v>
      </c>
      <c r="F317" s="31">
        <f>F318+F320</f>
        <v>0</v>
      </c>
      <c r="G317" s="31">
        <f>G318+G320</f>
        <v>0</v>
      </c>
    </row>
    <row r="318" spans="1:7" ht="15" customHeight="1" x14ac:dyDescent="0.25">
      <c r="A318" s="33"/>
      <c r="B318" s="22"/>
      <c r="C318" s="46" t="s">
        <v>38</v>
      </c>
      <c r="D318" s="4">
        <f t="shared" si="8"/>
        <v>523.6</v>
      </c>
      <c r="E318" s="31">
        <f>E319</f>
        <v>523.6</v>
      </c>
      <c r="F318" s="31">
        <f>F319</f>
        <v>0</v>
      </c>
      <c r="G318" s="31">
        <f>G319</f>
        <v>0</v>
      </c>
    </row>
    <row r="319" spans="1:7" s="8" customFormat="1" ht="15" hidden="1" customHeight="1" x14ac:dyDescent="0.25">
      <c r="A319" s="73"/>
      <c r="B319" s="53" t="s">
        <v>11</v>
      </c>
      <c r="C319" s="52" t="s">
        <v>38</v>
      </c>
      <c r="D319" s="36">
        <f t="shared" si="8"/>
        <v>523.6</v>
      </c>
      <c r="E319" s="36">
        <v>523.6</v>
      </c>
      <c r="F319" s="36"/>
      <c r="G319" s="36"/>
    </row>
    <row r="320" spans="1:7" ht="15" customHeight="1" x14ac:dyDescent="0.25">
      <c r="A320" s="33"/>
      <c r="B320" s="22"/>
      <c r="C320" s="46" t="s">
        <v>25</v>
      </c>
      <c r="D320" s="4">
        <f t="shared" si="8"/>
        <v>1416</v>
      </c>
      <c r="E320" s="31">
        <f>E321+E323+E322</f>
        <v>1416</v>
      </c>
      <c r="F320" s="31">
        <f>F321+F323+F322</f>
        <v>0</v>
      </c>
      <c r="G320" s="31">
        <f>G321+G323+G322</f>
        <v>0</v>
      </c>
    </row>
    <row r="321" spans="1:7" s="8" customFormat="1" ht="15" hidden="1" customHeight="1" x14ac:dyDescent="0.25">
      <c r="A321" s="73"/>
      <c r="B321" s="53" t="s">
        <v>11</v>
      </c>
      <c r="C321" s="52" t="s">
        <v>25</v>
      </c>
      <c r="D321" s="36">
        <f t="shared" si="8"/>
        <v>1215.8</v>
      </c>
      <c r="E321" s="36">
        <v>1215.8</v>
      </c>
      <c r="F321" s="36"/>
      <c r="G321" s="36"/>
    </row>
    <row r="322" spans="1:7" s="8" customFormat="1" ht="15" customHeight="1" x14ac:dyDescent="0.25">
      <c r="A322" s="182"/>
      <c r="B322" s="185" t="s">
        <v>227</v>
      </c>
      <c r="C322" s="45" t="s">
        <v>25</v>
      </c>
      <c r="D322" s="7">
        <f>E322+G322</f>
        <v>3.2</v>
      </c>
      <c r="E322" s="37">
        <v>3.2</v>
      </c>
      <c r="F322" s="37"/>
      <c r="G322" s="37"/>
    </row>
    <row r="323" spans="1:7" s="98" customFormat="1" ht="15" customHeight="1" x14ac:dyDescent="0.25">
      <c r="A323" s="184"/>
      <c r="B323" s="139" t="s">
        <v>210</v>
      </c>
      <c r="C323" s="45" t="s">
        <v>25</v>
      </c>
      <c r="D323" s="37">
        <f>E323+G323</f>
        <v>197</v>
      </c>
      <c r="E323" s="37">
        <v>197</v>
      </c>
      <c r="F323" s="37"/>
      <c r="G323" s="37"/>
    </row>
    <row r="324" spans="1:7" ht="15" customHeight="1" x14ac:dyDescent="0.25">
      <c r="A324" s="186" t="s">
        <v>126</v>
      </c>
      <c r="B324" s="187" t="s">
        <v>67</v>
      </c>
      <c r="C324" s="166"/>
      <c r="D324" s="168">
        <f t="shared" si="8"/>
        <v>12261.3</v>
      </c>
      <c r="E324" s="168">
        <f>E325+E326+E327+E328+E329+E331+E330</f>
        <v>7636.7</v>
      </c>
      <c r="F324" s="168">
        <f>F325+F326+F327+F328+F329+F331+F330</f>
        <v>24.6</v>
      </c>
      <c r="G324" s="168">
        <f>G325+G326+G327+G328+G329+G331+G330</f>
        <v>4624.6000000000004</v>
      </c>
    </row>
    <row r="325" spans="1:7" ht="15" hidden="1" customHeight="1" x14ac:dyDescent="0.25">
      <c r="A325" s="188"/>
      <c r="B325" s="189" t="s">
        <v>11</v>
      </c>
      <c r="C325" s="166"/>
      <c r="D325" s="167">
        <f t="shared" si="8"/>
        <v>4699.3</v>
      </c>
      <c r="E325" s="168">
        <f>E206+E208+E211+E217+E222+E225+E230+E233+E240+E242+E250+E252+E258+E260+E267+E269+E276+E278+E285+E287+E294+E296+E304+E306+E312+E314+E319+E321+E228+E238+E247+E256+E265+E274+E283+E292+E301+E310</f>
        <v>3248.4</v>
      </c>
      <c r="F325" s="168">
        <f>F206+F208+F211+F217+F222+F225+F230+F233+F240+F242+F250+F252+F258+F260+F267+F269+F276+F278+F285+F287+F294+F296+F304+F306+F312+F314+F319+F321+F228+F238+F247+F256+F265+F274+F283+F292+F301+F310</f>
        <v>0</v>
      </c>
      <c r="G325" s="168">
        <f>G206+G208+G211+G217+G222+G225+G230+G233+G240+G242+G250+G252+G258+G260+G267+G269+G276+G278+G285+G287+G294+G296+G304+G306+G312+G314+G319+G321+G228+G238+G247+G256+G265+G274+G283+G292+G301+G310</f>
        <v>1450.8999999999999</v>
      </c>
    </row>
    <row r="326" spans="1:7" s="23" customFormat="1" ht="15" customHeight="1" x14ac:dyDescent="0.25">
      <c r="A326" s="188"/>
      <c r="B326" s="190" t="s">
        <v>230</v>
      </c>
      <c r="C326" s="155"/>
      <c r="D326" s="153">
        <f t="shared" si="8"/>
        <v>468.79999999999995</v>
      </c>
      <c r="E326" s="153">
        <f>E212+E218</f>
        <v>314.39999999999998</v>
      </c>
      <c r="F326" s="153">
        <f>F212+F218</f>
        <v>5.2</v>
      </c>
      <c r="G326" s="153">
        <f>G212+G218</f>
        <v>154.4</v>
      </c>
    </row>
    <row r="327" spans="1:7" s="23" customFormat="1" ht="15" customHeight="1" x14ac:dyDescent="0.25">
      <c r="A327" s="188"/>
      <c r="B327" s="190" t="s">
        <v>203</v>
      </c>
      <c r="C327" s="155"/>
      <c r="D327" s="153">
        <f t="shared" si="8"/>
        <v>141.80000000000001</v>
      </c>
      <c r="E327" s="153">
        <f>E234+E243+E253+E261+E270+E279+E288+E297+E307+E315+E322</f>
        <v>124.30000000000003</v>
      </c>
      <c r="F327" s="153">
        <f>F234+F243+F253+F261+F270+F279+F288+F297+F307+F315+F322</f>
        <v>0</v>
      </c>
      <c r="G327" s="153">
        <f>G234+G243+G253+G261+G270+G279+G288+G297+G307+G315+G322</f>
        <v>17.5</v>
      </c>
    </row>
    <row r="328" spans="1:7" s="23" customFormat="1" ht="15" hidden="1" customHeight="1" x14ac:dyDescent="0.25">
      <c r="A328" s="188"/>
      <c r="B328" s="190" t="s">
        <v>210</v>
      </c>
      <c r="C328" s="155"/>
      <c r="D328" s="153">
        <f t="shared" si="8"/>
        <v>0</v>
      </c>
      <c r="E328" s="153">
        <f t="shared" ref="E328:G329" si="9">E213</f>
        <v>0</v>
      </c>
      <c r="F328" s="153">
        <f t="shared" si="9"/>
        <v>0</v>
      </c>
      <c r="G328" s="153">
        <f t="shared" si="9"/>
        <v>0</v>
      </c>
    </row>
    <row r="329" spans="1:7" s="23" customFormat="1" ht="26.25" customHeight="1" x14ac:dyDescent="0.25">
      <c r="A329" s="188"/>
      <c r="B329" s="156" t="s">
        <v>77</v>
      </c>
      <c r="C329" s="155"/>
      <c r="D329" s="153">
        <f t="shared" si="8"/>
        <v>3516.2</v>
      </c>
      <c r="E329" s="153">
        <f t="shared" si="9"/>
        <v>3516.2</v>
      </c>
      <c r="F329" s="153">
        <f t="shared" si="9"/>
        <v>0</v>
      </c>
      <c r="G329" s="153">
        <f t="shared" si="9"/>
        <v>0</v>
      </c>
    </row>
    <row r="330" spans="1:7" s="23" customFormat="1" x14ac:dyDescent="0.25">
      <c r="A330" s="188"/>
      <c r="B330" s="157" t="s">
        <v>235</v>
      </c>
      <c r="C330" s="155"/>
      <c r="D330" s="153">
        <f t="shared" si="8"/>
        <v>315.5</v>
      </c>
      <c r="E330" s="153">
        <f>E231+E235+E262+E271+E280+E289+E298+E316+E323+E244+E302+E248+E219</f>
        <v>291</v>
      </c>
      <c r="F330" s="153">
        <f>F231+F235+F262+F271+F280+F289+F298+F316+F323+F244+F302+F248+F219</f>
        <v>0</v>
      </c>
      <c r="G330" s="153">
        <f>G231+G235+G262+G271+G280+G289+G298+G316+G323+G244+G302+G248+G219</f>
        <v>24.5</v>
      </c>
    </row>
    <row r="331" spans="1:7" s="23" customFormat="1" ht="15" customHeight="1" x14ac:dyDescent="0.2">
      <c r="A331" s="202"/>
      <c r="B331" s="203" t="s">
        <v>209</v>
      </c>
      <c r="C331" s="155"/>
      <c r="D331" s="153">
        <f t="shared" si="8"/>
        <v>3119.7000000000003</v>
      </c>
      <c r="E331" s="153">
        <f>E209+E215+E220+E223</f>
        <v>142.4</v>
      </c>
      <c r="F331" s="153">
        <f>F209+F215+F220+F223</f>
        <v>19.400000000000002</v>
      </c>
      <c r="G331" s="153">
        <f>G209+G215+G220+G223</f>
        <v>2977.3</v>
      </c>
    </row>
    <row r="332" spans="1:7" ht="20.25" customHeight="1" x14ac:dyDescent="0.25">
      <c r="A332" s="15" t="s">
        <v>127</v>
      </c>
      <c r="B332" s="226" t="s">
        <v>80</v>
      </c>
      <c r="C332" s="224"/>
      <c r="D332" s="224"/>
      <c r="E332" s="224"/>
      <c r="F332" s="224"/>
      <c r="G332" s="225"/>
    </row>
    <row r="333" spans="1:7" ht="15" customHeight="1" x14ac:dyDescent="0.25">
      <c r="A333" s="13" t="s">
        <v>128</v>
      </c>
      <c r="B333" s="43" t="s">
        <v>23</v>
      </c>
      <c r="C333" s="5"/>
      <c r="D333" s="4">
        <f t="shared" ref="D333:D352" si="10">E333+G333</f>
        <v>762.3</v>
      </c>
      <c r="E333" s="4">
        <f>E334+E340</f>
        <v>172.4</v>
      </c>
      <c r="F333" s="4">
        <f>F334+F340</f>
        <v>0</v>
      </c>
      <c r="G333" s="4">
        <f>G334+G340</f>
        <v>589.9</v>
      </c>
    </row>
    <row r="334" spans="1:7" ht="15" customHeight="1" x14ac:dyDescent="0.25">
      <c r="A334" s="15"/>
      <c r="B334" s="79"/>
      <c r="C334" s="5" t="s">
        <v>39</v>
      </c>
      <c r="D334" s="4">
        <f t="shared" si="10"/>
        <v>732.3</v>
      </c>
      <c r="E334" s="4">
        <f>E335+E336+E337+E338+E339</f>
        <v>142.4</v>
      </c>
      <c r="F334" s="4">
        <f>F335+F336+F337+F338+F339</f>
        <v>0</v>
      </c>
      <c r="G334" s="4">
        <f>G335+G336+G337+G338+G339</f>
        <v>589.9</v>
      </c>
    </row>
    <row r="335" spans="1:7" s="8" customFormat="1" ht="15" hidden="1" customHeight="1" x14ac:dyDescent="0.25">
      <c r="A335" s="73"/>
      <c r="B335" s="80" t="s">
        <v>11</v>
      </c>
      <c r="C335" s="44" t="s">
        <v>39</v>
      </c>
      <c r="D335" s="36">
        <f t="shared" si="10"/>
        <v>57.9</v>
      </c>
      <c r="E335" s="36">
        <v>57.9</v>
      </c>
      <c r="F335" s="36"/>
      <c r="G335" s="36"/>
    </row>
    <row r="336" spans="1:7" s="23" customFormat="1" ht="15" customHeight="1" x14ac:dyDescent="0.25">
      <c r="A336" s="15"/>
      <c r="B336" s="82" t="s">
        <v>230</v>
      </c>
      <c r="C336" s="26" t="s">
        <v>39</v>
      </c>
      <c r="D336" s="7">
        <f t="shared" si="10"/>
        <v>84.5</v>
      </c>
      <c r="E336" s="7">
        <v>84.5</v>
      </c>
      <c r="F336" s="7"/>
      <c r="G336" s="7"/>
    </row>
    <row r="337" spans="1:7" s="23" customFormat="1" ht="15" customHeight="1" x14ac:dyDescent="0.25">
      <c r="A337" s="15"/>
      <c r="B337" s="109" t="s">
        <v>237</v>
      </c>
      <c r="C337" s="26" t="s">
        <v>39</v>
      </c>
      <c r="D337" s="7">
        <f t="shared" si="10"/>
        <v>389.9</v>
      </c>
      <c r="E337" s="7"/>
      <c r="F337" s="7"/>
      <c r="G337" s="7">
        <v>389.9</v>
      </c>
    </row>
    <row r="338" spans="1:7" s="23" customFormat="1" ht="39" x14ac:dyDescent="0.25">
      <c r="A338" s="15"/>
      <c r="B338" s="57" t="s">
        <v>234</v>
      </c>
      <c r="C338" s="26" t="s">
        <v>39</v>
      </c>
      <c r="D338" s="7">
        <f t="shared" si="10"/>
        <v>200</v>
      </c>
      <c r="E338" s="7"/>
      <c r="F338" s="7"/>
      <c r="G338" s="7">
        <v>200</v>
      </c>
    </row>
    <row r="339" spans="1:7" s="23" customFormat="1" ht="15" hidden="1" customHeight="1" x14ac:dyDescent="0.25">
      <c r="A339" s="129"/>
      <c r="B339" s="130" t="s">
        <v>236</v>
      </c>
      <c r="C339" s="131" t="s">
        <v>39</v>
      </c>
      <c r="D339" s="132">
        <f t="shared" si="10"/>
        <v>0</v>
      </c>
      <c r="E339" s="132"/>
      <c r="F339" s="132"/>
      <c r="G339" s="132"/>
    </row>
    <row r="340" spans="1:7" ht="15" customHeight="1" x14ac:dyDescent="0.25">
      <c r="A340" s="15"/>
      <c r="B340" s="79"/>
      <c r="C340" s="5" t="s">
        <v>62</v>
      </c>
      <c r="D340" s="4">
        <f>E340+G340</f>
        <v>30</v>
      </c>
      <c r="E340" s="4">
        <f>E341</f>
        <v>30</v>
      </c>
      <c r="F340" s="4">
        <f>F341</f>
        <v>0</v>
      </c>
      <c r="G340" s="4">
        <f>G341</f>
        <v>0</v>
      </c>
    </row>
    <row r="341" spans="1:7" s="8" customFormat="1" ht="15" hidden="1" customHeight="1" x14ac:dyDescent="0.25">
      <c r="A341" s="73"/>
      <c r="B341" s="80" t="s">
        <v>11</v>
      </c>
      <c r="C341" s="44" t="s">
        <v>62</v>
      </c>
      <c r="D341" s="36">
        <f>E341+G341</f>
        <v>30</v>
      </c>
      <c r="E341" s="36">
        <v>30</v>
      </c>
      <c r="F341" s="36"/>
      <c r="G341" s="36"/>
    </row>
    <row r="342" spans="1:7" ht="15" customHeight="1" x14ac:dyDescent="0.25">
      <c r="A342" s="13" t="s">
        <v>129</v>
      </c>
      <c r="B342" s="19" t="s">
        <v>92</v>
      </c>
      <c r="C342" s="9" t="s">
        <v>39</v>
      </c>
      <c r="D342" s="7">
        <f t="shared" si="10"/>
        <v>569.1</v>
      </c>
      <c r="E342" s="7">
        <f>E343+E344+E345</f>
        <v>569.1</v>
      </c>
      <c r="F342" s="7">
        <f>F343+F344+F345</f>
        <v>348.3</v>
      </c>
      <c r="G342" s="7">
        <f>G343+G344+G345</f>
        <v>0</v>
      </c>
    </row>
    <row r="343" spans="1:7" s="8" customFormat="1" ht="15" hidden="1" customHeight="1" x14ac:dyDescent="0.25">
      <c r="A343" s="73"/>
      <c r="B343" s="53" t="s">
        <v>11</v>
      </c>
      <c r="C343" s="52" t="s">
        <v>39</v>
      </c>
      <c r="D343" s="36">
        <f>E343+G343</f>
        <v>66.599999999999994</v>
      </c>
      <c r="E343" s="36">
        <v>66.599999999999994</v>
      </c>
      <c r="F343" s="36">
        <v>50.8</v>
      </c>
      <c r="G343" s="36"/>
    </row>
    <row r="344" spans="1:7" s="8" customFormat="1" ht="15" customHeight="1" x14ac:dyDescent="0.25">
      <c r="A344" s="33"/>
      <c r="B344" s="34" t="s">
        <v>226</v>
      </c>
      <c r="C344" s="94" t="s">
        <v>39</v>
      </c>
      <c r="D344" s="95">
        <f>E344+G344</f>
        <v>502.5</v>
      </c>
      <c r="E344" s="95">
        <v>502.5</v>
      </c>
      <c r="F344" s="95">
        <v>297.5</v>
      </c>
      <c r="G344" s="95"/>
    </row>
    <row r="345" spans="1:7" s="8" customFormat="1" ht="15" hidden="1" customHeight="1" x14ac:dyDescent="0.25">
      <c r="A345" s="129"/>
      <c r="B345" s="130" t="s">
        <v>237</v>
      </c>
      <c r="C345" s="140" t="s">
        <v>39</v>
      </c>
      <c r="D345" s="141">
        <f>E345+G345</f>
        <v>0</v>
      </c>
      <c r="E345" s="141"/>
      <c r="F345" s="141"/>
      <c r="G345" s="141"/>
    </row>
    <row r="346" spans="1:7" ht="15" customHeight="1" x14ac:dyDescent="0.25">
      <c r="A346" s="191" t="s">
        <v>130</v>
      </c>
      <c r="B346" s="198" t="s">
        <v>68</v>
      </c>
      <c r="C346" s="192"/>
      <c r="D346" s="168">
        <f t="shared" si="10"/>
        <v>1331.4</v>
      </c>
      <c r="E346" s="168">
        <f>E347+E348+E349+E350+E351+E352</f>
        <v>741.5</v>
      </c>
      <c r="F346" s="168">
        <f>F347+F348+F349+F350+F351+F352</f>
        <v>348.3</v>
      </c>
      <c r="G346" s="168">
        <f>G347+G348+G349+G350+G351+G352</f>
        <v>589.9</v>
      </c>
    </row>
    <row r="347" spans="1:7" s="8" customFormat="1" ht="15" hidden="1" customHeight="1" x14ac:dyDescent="0.25">
      <c r="A347" s="164"/>
      <c r="B347" s="199" t="s">
        <v>11</v>
      </c>
      <c r="C347" s="194" t="s">
        <v>39</v>
      </c>
      <c r="D347" s="167">
        <f t="shared" si="10"/>
        <v>154.5</v>
      </c>
      <c r="E347" s="167">
        <f>E335+E341+E343</f>
        <v>154.5</v>
      </c>
      <c r="F347" s="167">
        <f>F335+F341+F343</f>
        <v>50.8</v>
      </c>
      <c r="G347" s="167">
        <f>G335+G341+G343</f>
        <v>0</v>
      </c>
    </row>
    <row r="348" spans="1:7" s="8" customFormat="1" ht="15" customHeight="1" x14ac:dyDescent="0.25">
      <c r="A348" s="164"/>
      <c r="B348" s="190" t="s">
        <v>226</v>
      </c>
      <c r="C348" s="152"/>
      <c r="D348" s="153">
        <f>E348+G348</f>
        <v>502.5</v>
      </c>
      <c r="E348" s="153">
        <f>E344</f>
        <v>502.5</v>
      </c>
      <c r="F348" s="153">
        <f>F344</f>
        <v>297.5</v>
      </c>
      <c r="G348" s="153">
        <f>G344</f>
        <v>0</v>
      </c>
    </row>
    <row r="349" spans="1:7" s="23" customFormat="1" ht="15" customHeight="1" x14ac:dyDescent="0.25">
      <c r="A349" s="164"/>
      <c r="B349" s="169" t="s">
        <v>250</v>
      </c>
      <c r="C349" s="152"/>
      <c r="D349" s="153">
        <f>E349+G349</f>
        <v>84.5</v>
      </c>
      <c r="E349" s="153">
        <f>E336</f>
        <v>84.5</v>
      </c>
      <c r="F349" s="153">
        <f>F336</f>
        <v>0</v>
      </c>
      <c r="G349" s="153">
        <f>G336</f>
        <v>0</v>
      </c>
    </row>
    <row r="350" spans="1:7" s="23" customFormat="1" ht="15" customHeight="1" x14ac:dyDescent="0.25">
      <c r="A350" s="164"/>
      <c r="B350" s="169" t="s">
        <v>203</v>
      </c>
      <c r="C350" s="152"/>
      <c r="D350" s="153">
        <f t="shared" si="10"/>
        <v>389.9</v>
      </c>
      <c r="E350" s="153">
        <f>E337+E345</f>
        <v>0</v>
      </c>
      <c r="F350" s="153">
        <f>F337+F345</f>
        <v>0</v>
      </c>
      <c r="G350" s="153">
        <f>G337+G345</f>
        <v>389.9</v>
      </c>
    </row>
    <row r="351" spans="1:7" s="23" customFormat="1" ht="39" x14ac:dyDescent="0.25">
      <c r="A351" s="170"/>
      <c r="B351" s="201" t="s">
        <v>234</v>
      </c>
      <c r="C351" s="152"/>
      <c r="D351" s="153">
        <f t="shared" si="10"/>
        <v>200</v>
      </c>
      <c r="E351" s="153">
        <f t="shared" ref="E351:G352" si="11">E338</f>
        <v>0</v>
      </c>
      <c r="F351" s="153">
        <f t="shared" si="11"/>
        <v>0</v>
      </c>
      <c r="G351" s="153">
        <f t="shared" si="11"/>
        <v>200</v>
      </c>
    </row>
    <row r="352" spans="1:7" s="23" customFormat="1" ht="15" hidden="1" customHeight="1" x14ac:dyDescent="0.25">
      <c r="A352" s="133"/>
      <c r="B352" s="134" t="s">
        <v>209</v>
      </c>
      <c r="C352" s="131"/>
      <c r="D352" s="132">
        <f t="shared" si="10"/>
        <v>0</v>
      </c>
      <c r="E352" s="132">
        <f t="shared" si="11"/>
        <v>0</v>
      </c>
      <c r="F352" s="132">
        <f t="shared" si="11"/>
        <v>0</v>
      </c>
      <c r="G352" s="132">
        <f t="shared" si="11"/>
        <v>0</v>
      </c>
    </row>
    <row r="353" spans="1:7" ht="18.75" customHeight="1" x14ac:dyDescent="0.25">
      <c r="A353" s="15" t="s">
        <v>131</v>
      </c>
      <c r="B353" s="226" t="s">
        <v>206</v>
      </c>
      <c r="C353" s="224"/>
      <c r="D353" s="224"/>
      <c r="E353" s="224"/>
      <c r="F353" s="224"/>
      <c r="G353" s="225"/>
    </row>
    <row r="354" spans="1:7" ht="15" customHeight="1" x14ac:dyDescent="0.25">
      <c r="A354" s="13" t="s">
        <v>132</v>
      </c>
      <c r="B354" s="55" t="s">
        <v>23</v>
      </c>
      <c r="C354" s="9"/>
      <c r="D354" s="4">
        <f t="shared" ref="D354:D381" si="12">E354+G354</f>
        <v>7799.5</v>
      </c>
      <c r="E354" s="6">
        <f>E355+E359</f>
        <v>4580.8</v>
      </c>
      <c r="F354" s="6">
        <f>F355+F359</f>
        <v>1996.0000000000002</v>
      </c>
      <c r="G354" s="6">
        <f>G355+G359</f>
        <v>3218.7000000000003</v>
      </c>
    </row>
    <row r="355" spans="1:7" ht="15" customHeight="1" x14ac:dyDescent="0.25">
      <c r="A355" s="15"/>
      <c r="B355" s="91"/>
      <c r="C355" s="9" t="s">
        <v>37</v>
      </c>
      <c r="D355" s="4">
        <f t="shared" si="12"/>
        <v>363.3</v>
      </c>
      <c r="E355" s="6">
        <f>E356+E357+E358</f>
        <v>56</v>
      </c>
      <c r="F355" s="6">
        <f>F356+F357+F358</f>
        <v>2.9</v>
      </c>
      <c r="G355" s="6">
        <f>G356+G357+G358</f>
        <v>307.3</v>
      </c>
    </row>
    <row r="356" spans="1:7" ht="15" hidden="1" customHeight="1" x14ac:dyDescent="0.25">
      <c r="A356" s="73"/>
      <c r="B356" s="53" t="s">
        <v>11</v>
      </c>
      <c r="C356" s="52" t="s">
        <v>37</v>
      </c>
      <c r="D356" s="81">
        <f t="shared" si="12"/>
        <v>15</v>
      </c>
      <c r="E356" s="36">
        <v>15</v>
      </c>
      <c r="F356" s="36"/>
      <c r="G356" s="36"/>
    </row>
    <row r="357" spans="1:7" ht="15" customHeight="1" x14ac:dyDescent="0.25">
      <c r="A357" s="33"/>
      <c r="B357" s="35" t="s">
        <v>229</v>
      </c>
      <c r="C357" s="94" t="s">
        <v>37</v>
      </c>
      <c r="D357" s="31">
        <f t="shared" si="12"/>
        <v>345</v>
      </c>
      <c r="E357" s="95">
        <v>37.700000000000003</v>
      </c>
      <c r="F357" s="95">
        <v>2.9</v>
      </c>
      <c r="G357" s="95">
        <v>307.3</v>
      </c>
    </row>
    <row r="358" spans="1:7" ht="15" customHeight="1" x14ac:dyDescent="0.25">
      <c r="A358" s="33"/>
      <c r="B358" s="108" t="s">
        <v>272</v>
      </c>
      <c r="C358" s="94" t="s">
        <v>37</v>
      </c>
      <c r="D358" s="31">
        <f t="shared" si="12"/>
        <v>3.3</v>
      </c>
      <c r="E358" s="95">
        <v>3.3</v>
      </c>
      <c r="F358" s="95"/>
      <c r="G358" s="95"/>
    </row>
    <row r="359" spans="1:7" ht="15" customHeight="1" x14ac:dyDescent="0.25">
      <c r="A359" s="15"/>
      <c r="B359" s="91"/>
      <c r="C359" s="9" t="s">
        <v>62</v>
      </c>
      <c r="D359" s="4">
        <f t="shared" si="12"/>
        <v>7436.2000000000007</v>
      </c>
      <c r="E359" s="6">
        <f>E360+E361+E362+E363+E364+E368+E367</f>
        <v>4524.8</v>
      </c>
      <c r="F359" s="6">
        <f>F360+F361+F362+F363+F364+F368+F367</f>
        <v>1993.1000000000001</v>
      </c>
      <c r="G359" s="6">
        <f>G360+G361+G362+G363+G364+G368+G367</f>
        <v>2911.4</v>
      </c>
    </row>
    <row r="360" spans="1:7" s="8" customFormat="1" ht="15" hidden="1" customHeight="1" x14ac:dyDescent="0.25">
      <c r="A360" s="73"/>
      <c r="B360" s="53" t="s">
        <v>11</v>
      </c>
      <c r="C360" s="52" t="s">
        <v>62</v>
      </c>
      <c r="D360" s="81">
        <f t="shared" si="12"/>
        <v>2289.9</v>
      </c>
      <c r="E360" s="36">
        <v>1792</v>
      </c>
      <c r="F360" s="36">
        <v>224.2</v>
      </c>
      <c r="G360" s="36">
        <v>497.9</v>
      </c>
    </row>
    <row r="361" spans="1:7" s="23" customFormat="1" ht="13.5" customHeight="1" x14ac:dyDescent="0.25">
      <c r="A361" s="15"/>
      <c r="B361" s="11" t="s">
        <v>232</v>
      </c>
      <c r="C361" s="24" t="s">
        <v>62</v>
      </c>
      <c r="D361" s="7">
        <f t="shared" si="12"/>
        <v>2344.6</v>
      </c>
      <c r="E361" s="7">
        <v>2344.6</v>
      </c>
      <c r="F361" s="7">
        <v>1736.9</v>
      </c>
      <c r="G361" s="7"/>
    </row>
    <row r="362" spans="1:7" s="23" customFormat="1" ht="15" hidden="1" customHeight="1" x14ac:dyDescent="0.25">
      <c r="A362" s="76"/>
      <c r="B362" s="69" t="s">
        <v>204</v>
      </c>
      <c r="C362" s="70" t="s">
        <v>62</v>
      </c>
      <c r="D362" s="67">
        <f t="shared" si="12"/>
        <v>0</v>
      </c>
      <c r="E362" s="67"/>
      <c r="F362" s="67"/>
      <c r="G362" s="67"/>
    </row>
    <row r="363" spans="1:7" s="23" customFormat="1" ht="39" x14ac:dyDescent="0.25">
      <c r="A363" s="33"/>
      <c r="B363" s="112" t="s">
        <v>234</v>
      </c>
      <c r="C363" s="47" t="s">
        <v>62</v>
      </c>
      <c r="D363" s="7">
        <f t="shared" si="12"/>
        <v>1167</v>
      </c>
      <c r="E363" s="37"/>
      <c r="F363" s="37"/>
      <c r="G363" s="37">
        <v>1167</v>
      </c>
    </row>
    <row r="364" spans="1:7" s="23" customFormat="1" ht="64.5" hidden="1" x14ac:dyDescent="0.25">
      <c r="A364" s="74"/>
      <c r="B364" s="116" t="s">
        <v>244</v>
      </c>
      <c r="C364" s="66" t="s">
        <v>62</v>
      </c>
      <c r="D364" s="7">
        <f t="shared" si="12"/>
        <v>0</v>
      </c>
      <c r="E364" s="67"/>
      <c r="F364" s="67"/>
      <c r="G364" s="67"/>
    </row>
    <row r="365" spans="1:7" s="23" customFormat="1" ht="27" customHeight="1" x14ac:dyDescent="0.25">
      <c r="A365" s="33"/>
      <c r="B365" s="150" t="s">
        <v>267</v>
      </c>
      <c r="C365" s="45" t="s">
        <v>62</v>
      </c>
      <c r="D365" s="7">
        <f t="shared" si="12"/>
        <v>930</v>
      </c>
      <c r="E365" s="37"/>
      <c r="F365" s="37"/>
      <c r="G365" s="37">
        <v>930</v>
      </c>
    </row>
    <row r="366" spans="1:7" s="23" customFormat="1" ht="27.75" customHeight="1" x14ac:dyDescent="0.25">
      <c r="A366" s="33"/>
      <c r="B366" s="150" t="s">
        <v>266</v>
      </c>
      <c r="C366" s="45" t="s">
        <v>62</v>
      </c>
      <c r="D366" s="7">
        <f t="shared" si="12"/>
        <v>800</v>
      </c>
      <c r="E366" s="37"/>
      <c r="F366" s="37"/>
      <c r="G366" s="37">
        <v>800</v>
      </c>
    </row>
    <row r="367" spans="1:7" s="23" customFormat="1" x14ac:dyDescent="0.25">
      <c r="A367" s="33"/>
      <c r="B367" s="185" t="s">
        <v>210</v>
      </c>
      <c r="C367" s="26" t="s">
        <v>62</v>
      </c>
      <c r="D367" s="7">
        <f t="shared" si="12"/>
        <v>167.4</v>
      </c>
      <c r="E367" s="37">
        <v>53.9</v>
      </c>
      <c r="F367" s="37">
        <v>25.8</v>
      </c>
      <c r="G367" s="37">
        <v>113.5</v>
      </c>
    </row>
    <row r="368" spans="1:7" s="23" customFormat="1" ht="15" customHeight="1" x14ac:dyDescent="0.2">
      <c r="A368" s="87"/>
      <c r="B368" s="108" t="s">
        <v>236</v>
      </c>
      <c r="C368" s="47" t="s">
        <v>62</v>
      </c>
      <c r="D368" s="37">
        <f t="shared" si="12"/>
        <v>1467.3</v>
      </c>
      <c r="E368" s="37">
        <v>334.3</v>
      </c>
      <c r="F368" s="37">
        <v>6.2</v>
      </c>
      <c r="G368" s="37">
        <v>1133</v>
      </c>
    </row>
    <row r="369" spans="1:7" ht="15" customHeight="1" x14ac:dyDescent="0.25">
      <c r="A369" s="13" t="s">
        <v>133</v>
      </c>
      <c r="B369" s="55" t="s">
        <v>70</v>
      </c>
      <c r="C369" s="9" t="s">
        <v>62</v>
      </c>
      <c r="D369" s="4">
        <f t="shared" si="12"/>
        <v>1840</v>
      </c>
      <c r="E369" s="4">
        <f>E370+E371</f>
        <v>1840</v>
      </c>
      <c r="F369" s="4">
        <f>F370+F371</f>
        <v>1316.3</v>
      </c>
      <c r="G369" s="4">
        <f>G370+G371</f>
        <v>0</v>
      </c>
    </row>
    <row r="370" spans="1:7" s="8" customFormat="1" ht="15" hidden="1" customHeight="1" x14ac:dyDescent="0.25">
      <c r="A370" s="73"/>
      <c r="B370" s="53" t="s">
        <v>11</v>
      </c>
      <c r="C370" s="52" t="s">
        <v>62</v>
      </c>
      <c r="D370" s="36">
        <f t="shared" si="12"/>
        <v>422.9</v>
      </c>
      <c r="E370" s="36">
        <v>422.9</v>
      </c>
      <c r="F370" s="36">
        <v>255</v>
      </c>
      <c r="G370" s="36"/>
    </row>
    <row r="371" spans="1:7" s="92" customFormat="1" ht="15" customHeight="1" x14ac:dyDescent="0.25">
      <c r="A371" s="15"/>
      <c r="B371" s="11" t="s">
        <v>232</v>
      </c>
      <c r="C371" s="24" t="s">
        <v>62</v>
      </c>
      <c r="D371" s="7">
        <f t="shared" si="12"/>
        <v>1417.1</v>
      </c>
      <c r="E371" s="7">
        <v>1417.1</v>
      </c>
      <c r="F371" s="7">
        <v>1061.3</v>
      </c>
      <c r="G371" s="7"/>
    </row>
    <row r="372" spans="1:7" s="23" customFormat="1" ht="15" hidden="1" customHeight="1" x14ac:dyDescent="0.25">
      <c r="A372" s="76"/>
      <c r="B372" s="69" t="s">
        <v>204</v>
      </c>
      <c r="C372" s="70" t="s">
        <v>62</v>
      </c>
      <c r="D372" s="67">
        <f t="shared" si="12"/>
        <v>0</v>
      </c>
      <c r="E372" s="67"/>
      <c r="F372" s="67"/>
      <c r="G372" s="67"/>
    </row>
    <row r="373" spans="1:7" ht="15" customHeight="1" x14ac:dyDescent="0.25">
      <c r="A373" s="13" t="s">
        <v>134</v>
      </c>
      <c r="B373" s="19" t="s">
        <v>40</v>
      </c>
      <c r="C373" s="9" t="s">
        <v>62</v>
      </c>
      <c r="D373" s="4">
        <f t="shared" si="12"/>
        <v>1990.4</v>
      </c>
      <c r="E373" s="4">
        <f>E374+E375+E376</f>
        <v>1979.7</v>
      </c>
      <c r="F373" s="4">
        <f>F374+F375+F376</f>
        <v>1405.1</v>
      </c>
      <c r="G373" s="4">
        <f>G374+G375+G376</f>
        <v>10.7</v>
      </c>
    </row>
    <row r="374" spans="1:7" s="8" customFormat="1" ht="15" hidden="1" customHeight="1" x14ac:dyDescent="0.25">
      <c r="A374" s="73"/>
      <c r="B374" s="53" t="s">
        <v>11</v>
      </c>
      <c r="C374" s="52" t="s">
        <v>62</v>
      </c>
      <c r="D374" s="36">
        <f t="shared" si="12"/>
        <v>348.7</v>
      </c>
      <c r="E374" s="36">
        <v>348.7</v>
      </c>
      <c r="F374" s="36">
        <v>187.6</v>
      </c>
      <c r="G374" s="36"/>
    </row>
    <row r="375" spans="1:7" s="23" customFormat="1" ht="15" customHeight="1" x14ac:dyDescent="0.25">
      <c r="A375" s="15"/>
      <c r="B375" s="11" t="s">
        <v>232</v>
      </c>
      <c r="C375" s="24" t="s">
        <v>62</v>
      </c>
      <c r="D375" s="7">
        <f t="shared" si="12"/>
        <v>1641.7</v>
      </c>
      <c r="E375" s="7">
        <v>1631</v>
      </c>
      <c r="F375" s="7">
        <v>1217.5</v>
      </c>
      <c r="G375" s="7">
        <v>10.7</v>
      </c>
    </row>
    <row r="376" spans="1:7" s="23" customFormat="1" ht="15" hidden="1" customHeight="1" x14ac:dyDescent="0.25">
      <c r="A376" s="76"/>
      <c r="B376" s="69" t="s">
        <v>204</v>
      </c>
      <c r="C376" s="70" t="s">
        <v>62</v>
      </c>
      <c r="D376" s="67">
        <f t="shared" si="12"/>
        <v>0</v>
      </c>
      <c r="E376" s="67"/>
      <c r="F376" s="67"/>
      <c r="G376" s="67"/>
    </row>
    <row r="377" spans="1:7" ht="15" customHeight="1" x14ac:dyDescent="0.25">
      <c r="A377" s="13" t="s">
        <v>220</v>
      </c>
      <c r="B377" s="19" t="s">
        <v>239</v>
      </c>
      <c r="C377" s="9" t="s">
        <v>62</v>
      </c>
      <c r="D377" s="4">
        <f t="shared" si="12"/>
        <v>2954.5</v>
      </c>
      <c r="E377" s="4">
        <f>E378+E379+E381+E380</f>
        <v>2954.5</v>
      </c>
      <c r="F377" s="4">
        <f>F378+F379+F381+F380</f>
        <v>2059</v>
      </c>
      <c r="G377" s="4">
        <f>G378+G379+G381+G380</f>
        <v>0</v>
      </c>
    </row>
    <row r="378" spans="1:7" s="8" customFormat="1" ht="15" hidden="1" customHeight="1" x14ac:dyDescent="0.25">
      <c r="A378" s="73"/>
      <c r="B378" s="53" t="s">
        <v>11</v>
      </c>
      <c r="C378" s="52" t="s">
        <v>62</v>
      </c>
      <c r="D378" s="36">
        <f t="shared" si="12"/>
        <v>519.5</v>
      </c>
      <c r="E378" s="36">
        <v>519.5</v>
      </c>
      <c r="F378" s="36">
        <v>239.6</v>
      </c>
      <c r="G378" s="36"/>
    </row>
    <row r="379" spans="1:7" s="92" customFormat="1" ht="15" customHeight="1" x14ac:dyDescent="0.25">
      <c r="A379" s="15"/>
      <c r="B379" s="11" t="s">
        <v>232</v>
      </c>
      <c r="C379" s="24" t="s">
        <v>62</v>
      </c>
      <c r="D379" s="7">
        <f t="shared" si="12"/>
        <v>2394.8000000000002</v>
      </c>
      <c r="E379" s="7">
        <v>2394.8000000000002</v>
      </c>
      <c r="F379" s="7">
        <v>1796.8</v>
      </c>
      <c r="G379" s="7"/>
    </row>
    <row r="380" spans="1:7" s="92" customFormat="1" ht="15" customHeight="1" x14ac:dyDescent="0.25">
      <c r="A380" s="15"/>
      <c r="B380" s="185" t="s">
        <v>210</v>
      </c>
      <c r="C380" s="26" t="s">
        <v>62</v>
      </c>
      <c r="D380" s="7">
        <f t="shared" si="12"/>
        <v>29.6</v>
      </c>
      <c r="E380" s="7">
        <v>29.6</v>
      </c>
      <c r="F380" s="7">
        <v>22.6</v>
      </c>
      <c r="G380" s="7"/>
    </row>
    <row r="381" spans="1:7" s="23" customFormat="1" ht="15" customHeight="1" x14ac:dyDescent="0.25">
      <c r="A381" s="77"/>
      <c r="B381" s="109" t="s">
        <v>237</v>
      </c>
      <c r="C381" s="26" t="s">
        <v>62</v>
      </c>
      <c r="D381" s="7">
        <f t="shared" si="12"/>
        <v>10.6</v>
      </c>
      <c r="E381" s="7">
        <v>10.6</v>
      </c>
      <c r="F381" s="7"/>
      <c r="G381" s="7"/>
    </row>
    <row r="382" spans="1:7" ht="15" customHeight="1" x14ac:dyDescent="0.25">
      <c r="A382" s="13" t="s">
        <v>221</v>
      </c>
      <c r="B382" s="56" t="s">
        <v>279</v>
      </c>
      <c r="C382" s="9" t="s">
        <v>62</v>
      </c>
      <c r="D382" s="4">
        <f t="shared" ref="D382:D428" si="13">E382+G382</f>
        <v>2061.9</v>
      </c>
      <c r="E382" s="4">
        <f>E383+E384+E385</f>
        <v>2061.9</v>
      </c>
      <c r="F382" s="4">
        <f>F383+F384+F385</f>
        <v>1434.7</v>
      </c>
      <c r="G382" s="4">
        <f>G383+G384+G385</f>
        <v>0</v>
      </c>
    </row>
    <row r="383" spans="1:7" s="8" customFormat="1" ht="15" hidden="1" customHeight="1" x14ac:dyDescent="0.25">
      <c r="A383" s="73"/>
      <c r="B383" s="53" t="s">
        <v>11</v>
      </c>
      <c r="C383" s="52" t="s">
        <v>62</v>
      </c>
      <c r="D383" s="36">
        <f t="shared" si="13"/>
        <v>504.5</v>
      </c>
      <c r="E383" s="36">
        <v>504.5</v>
      </c>
      <c r="F383" s="36">
        <v>291.7</v>
      </c>
      <c r="G383" s="36"/>
    </row>
    <row r="384" spans="1:7" s="23" customFormat="1" ht="15" customHeight="1" x14ac:dyDescent="0.25">
      <c r="A384" s="15"/>
      <c r="B384" s="11" t="s">
        <v>232</v>
      </c>
      <c r="C384" s="24" t="s">
        <v>62</v>
      </c>
      <c r="D384" s="7">
        <f t="shared" si="13"/>
        <v>1539.2</v>
      </c>
      <c r="E384" s="7">
        <v>1539.2</v>
      </c>
      <c r="F384" s="7">
        <v>1143</v>
      </c>
      <c r="G384" s="7"/>
    </row>
    <row r="385" spans="1:7" s="23" customFormat="1" ht="15" customHeight="1" x14ac:dyDescent="0.25">
      <c r="A385" s="15"/>
      <c r="B385" s="109" t="s">
        <v>237</v>
      </c>
      <c r="C385" s="26" t="s">
        <v>62</v>
      </c>
      <c r="D385" s="7">
        <f t="shared" si="13"/>
        <v>18.2</v>
      </c>
      <c r="E385" s="7">
        <v>18.2</v>
      </c>
      <c r="F385" s="7"/>
      <c r="G385" s="7"/>
    </row>
    <row r="386" spans="1:7" ht="15" customHeight="1" x14ac:dyDescent="0.25">
      <c r="A386" s="13" t="s">
        <v>135</v>
      </c>
      <c r="B386" s="123" t="s">
        <v>212</v>
      </c>
      <c r="C386" s="9" t="s">
        <v>62</v>
      </c>
      <c r="D386" s="4">
        <f>E386+G386</f>
        <v>1472.0000000000002</v>
      </c>
      <c r="E386" s="4">
        <f>E387+E388+E390+E389</f>
        <v>1472.0000000000002</v>
      </c>
      <c r="F386" s="4">
        <f>F387+F388+F390+F389</f>
        <v>925.9</v>
      </c>
      <c r="G386" s="4">
        <f>G387+G388+G390+G389</f>
        <v>0</v>
      </c>
    </row>
    <row r="387" spans="1:7" s="8" customFormat="1" ht="15" hidden="1" customHeight="1" x14ac:dyDescent="0.25">
      <c r="A387" s="73"/>
      <c r="B387" s="51" t="s">
        <v>11</v>
      </c>
      <c r="C387" s="52" t="s">
        <v>62</v>
      </c>
      <c r="D387" s="36">
        <f t="shared" si="13"/>
        <v>393.1</v>
      </c>
      <c r="E387" s="36">
        <v>393.1</v>
      </c>
      <c r="F387" s="36">
        <v>144.9</v>
      </c>
      <c r="G387" s="36"/>
    </row>
    <row r="388" spans="1:7" s="23" customFormat="1" ht="15" customHeight="1" x14ac:dyDescent="0.25">
      <c r="A388" s="15"/>
      <c r="B388" s="62" t="s">
        <v>232</v>
      </c>
      <c r="C388" s="24" t="s">
        <v>62</v>
      </c>
      <c r="D388" s="7">
        <f t="shared" si="13"/>
        <v>1022.7</v>
      </c>
      <c r="E388" s="7">
        <v>1022.7</v>
      </c>
      <c r="F388" s="7">
        <v>763.5</v>
      </c>
      <c r="G388" s="7"/>
    </row>
    <row r="389" spans="1:7" s="23" customFormat="1" ht="15" customHeight="1" x14ac:dyDescent="0.25">
      <c r="A389" s="15"/>
      <c r="B389" s="185" t="s">
        <v>210</v>
      </c>
      <c r="C389" s="26" t="s">
        <v>62</v>
      </c>
      <c r="D389" s="7">
        <f t="shared" si="13"/>
        <v>22.9</v>
      </c>
      <c r="E389" s="7">
        <v>22.9</v>
      </c>
      <c r="F389" s="7">
        <v>17.5</v>
      </c>
      <c r="G389" s="7"/>
    </row>
    <row r="390" spans="1:7" s="23" customFormat="1" ht="15" customHeight="1" x14ac:dyDescent="0.25">
      <c r="A390" s="75"/>
      <c r="B390" s="88" t="s">
        <v>204</v>
      </c>
      <c r="C390" s="47" t="s">
        <v>62</v>
      </c>
      <c r="D390" s="37">
        <f t="shared" si="13"/>
        <v>33.299999999999997</v>
      </c>
      <c r="E390" s="37">
        <v>33.299999999999997</v>
      </c>
      <c r="F390" s="37"/>
      <c r="G390" s="37"/>
    </row>
    <row r="391" spans="1:7" s="23" customFormat="1" ht="15" hidden="1" customHeight="1" x14ac:dyDescent="0.25">
      <c r="A391" s="76"/>
      <c r="B391" s="124" t="s">
        <v>209</v>
      </c>
      <c r="C391" s="70" t="s">
        <v>62</v>
      </c>
      <c r="D391" s="67">
        <f>E391+G391</f>
        <v>0</v>
      </c>
      <c r="E391" s="67"/>
      <c r="F391" s="67"/>
      <c r="G391" s="67"/>
    </row>
    <row r="392" spans="1:7" ht="15" customHeight="1" x14ac:dyDescent="0.25">
      <c r="A392" s="15" t="s">
        <v>222</v>
      </c>
      <c r="B392" s="122" t="s">
        <v>51</v>
      </c>
      <c r="C392" s="9" t="s">
        <v>62</v>
      </c>
      <c r="D392" s="4">
        <f t="shared" si="13"/>
        <v>1790.1</v>
      </c>
      <c r="E392" s="4">
        <f>E393+E394+E395</f>
        <v>1790.1</v>
      </c>
      <c r="F392" s="4">
        <f>F393+F394+F395</f>
        <v>1238</v>
      </c>
      <c r="G392" s="4">
        <f>G393+G394+G395</f>
        <v>0</v>
      </c>
    </row>
    <row r="393" spans="1:7" s="8" customFormat="1" ht="15" hidden="1" customHeight="1" x14ac:dyDescent="0.25">
      <c r="A393" s="73"/>
      <c r="B393" s="53" t="s">
        <v>11</v>
      </c>
      <c r="C393" s="52" t="s">
        <v>62</v>
      </c>
      <c r="D393" s="36">
        <f t="shared" si="13"/>
        <v>425.6</v>
      </c>
      <c r="E393" s="36">
        <v>425.6</v>
      </c>
      <c r="F393" s="36">
        <v>226.8</v>
      </c>
      <c r="G393" s="36"/>
    </row>
    <row r="394" spans="1:7" s="92" customFormat="1" ht="15" customHeight="1" x14ac:dyDescent="0.25">
      <c r="A394" s="15"/>
      <c r="B394" s="11" t="s">
        <v>232</v>
      </c>
      <c r="C394" s="24" t="s">
        <v>62</v>
      </c>
      <c r="D394" s="7">
        <f t="shared" si="13"/>
        <v>1359.5</v>
      </c>
      <c r="E394" s="7">
        <v>1359.5</v>
      </c>
      <c r="F394" s="7">
        <v>1011.2</v>
      </c>
      <c r="G394" s="7"/>
    </row>
    <row r="395" spans="1:7" s="98" customFormat="1" ht="15" customHeight="1" x14ac:dyDescent="0.25">
      <c r="A395" s="75"/>
      <c r="B395" s="214" t="s">
        <v>237</v>
      </c>
      <c r="C395" s="47" t="s">
        <v>62</v>
      </c>
      <c r="D395" s="37">
        <f t="shared" si="13"/>
        <v>5</v>
      </c>
      <c r="E395" s="37">
        <v>5</v>
      </c>
      <c r="F395" s="37"/>
      <c r="G395" s="37"/>
    </row>
    <row r="396" spans="1:7" ht="15" customHeight="1" x14ac:dyDescent="0.25">
      <c r="A396" s="13" t="s">
        <v>223</v>
      </c>
      <c r="B396" s="56" t="s">
        <v>50</v>
      </c>
      <c r="C396" s="9" t="s">
        <v>62</v>
      </c>
      <c r="D396" s="4">
        <f t="shared" si="13"/>
        <v>1060.2</v>
      </c>
      <c r="E396" s="4">
        <f>E397+E398+E400+E399</f>
        <v>1060.2</v>
      </c>
      <c r="F396" s="4">
        <f>F397+F398+F400+F399</f>
        <v>743.6</v>
      </c>
      <c r="G396" s="4">
        <f>G397+G398+G400+G399</f>
        <v>0</v>
      </c>
    </row>
    <row r="397" spans="1:7" s="8" customFormat="1" ht="15" hidden="1" customHeight="1" x14ac:dyDescent="0.25">
      <c r="A397" s="73"/>
      <c r="B397" s="53" t="s">
        <v>11</v>
      </c>
      <c r="C397" s="52" t="s">
        <v>62</v>
      </c>
      <c r="D397" s="36">
        <f t="shared" si="13"/>
        <v>342.5</v>
      </c>
      <c r="E397" s="36">
        <v>342.5</v>
      </c>
      <c r="F397" s="36">
        <v>214.5</v>
      </c>
      <c r="G397" s="36"/>
    </row>
    <row r="398" spans="1:7" s="92" customFormat="1" ht="15" customHeight="1" x14ac:dyDescent="0.25">
      <c r="A398" s="15"/>
      <c r="B398" s="11" t="s">
        <v>232</v>
      </c>
      <c r="C398" s="24" t="s">
        <v>62</v>
      </c>
      <c r="D398" s="7">
        <f t="shared" si="13"/>
        <v>702</v>
      </c>
      <c r="E398" s="7">
        <v>702</v>
      </c>
      <c r="F398" s="7">
        <v>527</v>
      </c>
      <c r="G398" s="7"/>
    </row>
    <row r="399" spans="1:7" s="92" customFormat="1" ht="15" customHeight="1" x14ac:dyDescent="0.25">
      <c r="A399" s="15"/>
      <c r="B399" s="185" t="s">
        <v>210</v>
      </c>
      <c r="C399" s="26" t="s">
        <v>62</v>
      </c>
      <c r="D399" s="7">
        <f t="shared" si="13"/>
        <v>2.8</v>
      </c>
      <c r="E399" s="7">
        <v>2.8</v>
      </c>
      <c r="F399" s="7">
        <v>2.1</v>
      </c>
      <c r="G399" s="7"/>
    </row>
    <row r="400" spans="1:7" s="23" customFormat="1" ht="15" customHeight="1" x14ac:dyDescent="0.25">
      <c r="A400" s="77"/>
      <c r="B400" s="109" t="s">
        <v>237</v>
      </c>
      <c r="C400" s="26" t="s">
        <v>62</v>
      </c>
      <c r="D400" s="7">
        <f t="shared" si="13"/>
        <v>12.9</v>
      </c>
      <c r="E400" s="7">
        <v>12.9</v>
      </c>
      <c r="F400" s="7"/>
      <c r="G400" s="7"/>
    </row>
    <row r="401" spans="1:7" ht="15" customHeight="1" x14ac:dyDescent="0.25">
      <c r="A401" s="13" t="s">
        <v>136</v>
      </c>
      <c r="B401" s="19" t="s">
        <v>216</v>
      </c>
      <c r="C401" s="5" t="s">
        <v>62</v>
      </c>
      <c r="D401" s="4">
        <f t="shared" si="13"/>
        <v>2654.4</v>
      </c>
      <c r="E401" s="4">
        <f>E402+E403+E405+E404</f>
        <v>2654.4</v>
      </c>
      <c r="F401" s="4">
        <f>F402+F403+F405+F404</f>
        <v>1551.6</v>
      </c>
      <c r="G401" s="4">
        <f>G402+G403+G405+G404</f>
        <v>0</v>
      </c>
    </row>
    <row r="402" spans="1:7" s="8" customFormat="1" ht="15" hidden="1" customHeight="1" x14ac:dyDescent="0.25">
      <c r="A402" s="73"/>
      <c r="B402" s="53" t="s">
        <v>11</v>
      </c>
      <c r="C402" s="44" t="s">
        <v>62</v>
      </c>
      <c r="D402" s="36">
        <f t="shared" si="13"/>
        <v>936.5</v>
      </c>
      <c r="E402" s="36">
        <v>936.5</v>
      </c>
      <c r="F402" s="36">
        <v>311.5</v>
      </c>
      <c r="G402" s="36"/>
    </row>
    <row r="403" spans="1:7" s="92" customFormat="1" ht="15" customHeight="1" x14ac:dyDescent="0.25">
      <c r="A403" s="15"/>
      <c r="B403" s="11" t="s">
        <v>232</v>
      </c>
      <c r="C403" s="26" t="s">
        <v>62</v>
      </c>
      <c r="D403" s="7">
        <f t="shared" si="13"/>
        <v>1560.5</v>
      </c>
      <c r="E403" s="7">
        <v>1560.5</v>
      </c>
      <c r="F403" s="7">
        <v>1165.0999999999999</v>
      </c>
      <c r="G403" s="7"/>
    </row>
    <row r="404" spans="1:7" s="92" customFormat="1" ht="15" customHeight="1" x14ac:dyDescent="0.25">
      <c r="A404" s="15"/>
      <c r="B404" s="185" t="s">
        <v>210</v>
      </c>
      <c r="C404" s="26" t="s">
        <v>62</v>
      </c>
      <c r="D404" s="7">
        <f t="shared" si="13"/>
        <v>24.8</v>
      </c>
      <c r="E404" s="7">
        <v>24.8</v>
      </c>
      <c r="F404" s="7">
        <v>18.899999999999999</v>
      </c>
      <c r="G404" s="7"/>
    </row>
    <row r="405" spans="1:7" s="23" customFormat="1" ht="15" customHeight="1" x14ac:dyDescent="0.25">
      <c r="A405" s="77"/>
      <c r="B405" s="109" t="s">
        <v>237</v>
      </c>
      <c r="C405" s="26" t="s">
        <v>62</v>
      </c>
      <c r="D405" s="7">
        <f t="shared" si="13"/>
        <v>132.6</v>
      </c>
      <c r="E405" s="7">
        <v>132.6</v>
      </c>
      <c r="F405" s="7">
        <v>56.1</v>
      </c>
      <c r="G405" s="7"/>
    </row>
    <row r="406" spans="1:7" ht="15" customHeight="1" x14ac:dyDescent="0.25">
      <c r="A406" s="13" t="s">
        <v>137</v>
      </c>
      <c r="B406" s="19" t="s">
        <v>214</v>
      </c>
      <c r="C406" s="5" t="s">
        <v>62</v>
      </c>
      <c r="D406" s="4">
        <f t="shared" si="13"/>
        <v>2613.6999999999998</v>
      </c>
      <c r="E406" s="4">
        <f>E407+E408+E410+E409</f>
        <v>2613.6999999999998</v>
      </c>
      <c r="F406" s="4">
        <f>F407+F408+F410+F409</f>
        <v>1796.3</v>
      </c>
      <c r="G406" s="4">
        <f>G407+G408+G410+G409</f>
        <v>0</v>
      </c>
    </row>
    <row r="407" spans="1:7" s="8" customFormat="1" ht="15" hidden="1" customHeight="1" x14ac:dyDescent="0.25">
      <c r="A407" s="73"/>
      <c r="B407" s="53" t="s">
        <v>11</v>
      </c>
      <c r="C407" s="44" t="s">
        <v>62</v>
      </c>
      <c r="D407" s="36">
        <f t="shared" si="13"/>
        <v>525.5</v>
      </c>
      <c r="E407" s="36">
        <v>525.5</v>
      </c>
      <c r="F407" s="36">
        <v>256.39999999999998</v>
      </c>
      <c r="G407" s="36"/>
    </row>
    <row r="408" spans="1:7" s="92" customFormat="1" ht="15" customHeight="1" x14ac:dyDescent="0.25">
      <c r="A408" s="15"/>
      <c r="B408" s="11" t="s">
        <v>232</v>
      </c>
      <c r="C408" s="26" t="s">
        <v>62</v>
      </c>
      <c r="D408" s="7">
        <f t="shared" si="13"/>
        <v>2060.8000000000002</v>
      </c>
      <c r="E408" s="7">
        <v>2060.8000000000002</v>
      </c>
      <c r="F408" s="7">
        <v>1523.7</v>
      </c>
      <c r="G408" s="7"/>
    </row>
    <row r="409" spans="1:7" s="92" customFormat="1" ht="15" customHeight="1" x14ac:dyDescent="0.25">
      <c r="A409" s="15"/>
      <c r="B409" s="185" t="s">
        <v>210</v>
      </c>
      <c r="C409" s="26" t="s">
        <v>62</v>
      </c>
      <c r="D409" s="7">
        <f t="shared" si="13"/>
        <v>21.2</v>
      </c>
      <c r="E409" s="7">
        <v>21.2</v>
      </c>
      <c r="F409" s="7">
        <v>16.2</v>
      </c>
      <c r="G409" s="7"/>
    </row>
    <row r="410" spans="1:7" s="23" customFormat="1" ht="15" customHeight="1" x14ac:dyDescent="0.25">
      <c r="A410" s="77"/>
      <c r="B410" s="109" t="s">
        <v>237</v>
      </c>
      <c r="C410" s="26" t="s">
        <v>62</v>
      </c>
      <c r="D410" s="7">
        <f t="shared" si="13"/>
        <v>6.2</v>
      </c>
      <c r="E410" s="7">
        <v>6.2</v>
      </c>
      <c r="F410" s="7"/>
      <c r="G410" s="7"/>
    </row>
    <row r="411" spans="1:7" ht="15" customHeight="1" x14ac:dyDescent="0.25">
      <c r="A411" s="13" t="s">
        <v>138</v>
      </c>
      <c r="B411" s="19" t="s">
        <v>213</v>
      </c>
      <c r="C411" s="5" t="s">
        <v>62</v>
      </c>
      <c r="D411" s="4">
        <f t="shared" si="13"/>
        <v>2499.3000000000002</v>
      </c>
      <c r="E411" s="4">
        <f>E412+E413+E414</f>
        <v>2499.3000000000002</v>
      </c>
      <c r="F411" s="4">
        <f>F412+F413+F414</f>
        <v>1740</v>
      </c>
      <c r="G411" s="4">
        <f>G412+G413+G414</f>
        <v>0</v>
      </c>
    </row>
    <row r="412" spans="1:7" s="8" customFormat="1" ht="15" hidden="1" customHeight="1" x14ac:dyDescent="0.25">
      <c r="A412" s="73"/>
      <c r="B412" s="53" t="s">
        <v>11</v>
      </c>
      <c r="C412" s="44" t="s">
        <v>62</v>
      </c>
      <c r="D412" s="36">
        <f t="shared" si="13"/>
        <v>471</v>
      </c>
      <c r="E412" s="36">
        <v>471</v>
      </c>
      <c r="F412" s="36">
        <v>230.9</v>
      </c>
      <c r="G412" s="36"/>
    </row>
    <row r="413" spans="1:7" s="92" customFormat="1" ht="15" customHeight="1" x14ac:dyDescent="0.25">
      <c r="A413" s="15"/>
      <c r="B413" s="11" t="s">
        <v>232</v>
      </c>
      <c r="C413" s="26" t="s">
        <v>62</v>
      </c>
      <c r="D413" s="7">
        <f t="shared" si="13"/>
        <v>2028.3</v>
      </c>
      <c r="E413" s="7">
        <v>2028.3</v>
      </c>
      <c r="F413" s="7">
        <v>1509.1</v>
      </c>
      <c r="G413" s="7"/>
    </row>
    <row r="414" spans="1:7" s="23" customFormat="1" ht="15" hidden="1" customHeight="1" x14ac:dyDescent="0.25">
      <c r="A414" s="76"/>
      <c r="B414" s="69" t="s">
        <v>204</v>
      </c>
      <c r="C414" s="66" t="s">
        <v>62</v>
      </c>
      <c r="D414" s="67">
        <f t="shared" si="13"/>
        <v>0</v>
      </c>
      <c r="E414" s="67"/>
      <c r="F414" s="67"/>
      <c r="G414" s="67"/>
    </row>
    <row r="415" spans="1:7" ht="15" customHeight="1" x14ac:dyDescent="0.25">
      <c r="A415" s="13" t="s">
        <v>139</v>
      </c>
      <c r="B415" s="19" t="s">
        <v>215</v>
      </c>
      <c r="C415" s="5" t="s">
        <v>62</v>
      </c>
      <c r="D415" s="4">
        <f t="shared" si="13"/>
        <v>2732.1</v>
      </c>
      <c r="E415" s="4">
        <f>E416+E417+E419+E418</f>
        <v>2730.6</v>
      </c>
      <c r="F415" s="4">
        <f>F416+F417+F419+F418</f>
        <v>1900.6</v>
      </c>
      <c r="G415" s="4">
        <f>G416+G417+G419+G418</f>
        <v>1.5</v>
      </c>
    </row>
    <row r="416" spans="1:7" s="8" customFormat="1" ht="15" hidden="1" customHeight="1" x14ac:dyDescent="0.25">
      <c r="A416" s="73"/>
      <c r="B416" s="53" t="s">
        <v>11</v>
      </c>
      <c r="C416" s="44" t="s">
        <v>62</v>
      </c>
      <c r="D416" s="36">
        <f t="shared" si="13"/>
        <v>497.7</v>
      </c>
      <c r="E416" s="36">
        <v>496.2</v>
      </c>
      <c r="F416" s="36">
        <v>237.5</v>
      </c>
      <c r="G416" s="36">
        <v>1.5</v>
      </c>
    </row>
    <row r="417" spans="1:7" s="92" customFormat="1" ht="15" customHeight="1" x14ac:dyDescent="0.25">
      <c r="A417" s="15"/>
      <c r="B417" s="11" t="s">
        <v>232</v>
      </c>
      <c r="C417" s="26" t="s">
        <v>62</v>
      </c>
      <c r="D417" s="7">
        <f t="shared" si="13"/>
        <v>2207.4</v>
      </c>
      <c r="E417" s="7">
        <v>2207.4</v>
      </c>
      <c r="F417" s="7">
        <v>1648.1</v>
      </c>
      <c r="G417" s="7"/>
    </row>
    <row r="418" spans="1:7" s="92" customFormat="1" ht="15" customHeight="1" x14ac:dyDescent="0.25">
      <c r="A418" s="15"/>
      <c r="B418" s="185" t="s">
        <v>210</v>
      </c>
      <c r="C418" s="26" t="s">
        <v>62</v>
      </c>
      <c r="D418" s="7">
        <f t="shared" si="13"/>
        <v>19.600000000000001</v>
      </c>
      <c r="E418" s="7">
        <v>19.600000000000001</v>
      </c>
      <c r="F418" s="7">
        <v>15</v>
      </c>
      <c r="G418" s="7"/>
    </row>
    <row r="419" spans="1:7" s="23" customFormat="1" ht="15" customHeight="1" x14ac:dyDescent="0.25">
      <c r="A419" s="77"/>
      <c r="B419" s="109" t="s">
        <v>237</v>
      </c>
      <c r="C419" s="26" t="s">
        <v>62</v>
      </c>
      <c r="D419" s="7">
        <f t="shared" si="13"/>
        <v>7.4</v>
      </c>
      <c r="E419" s="7">
        <v>7.4</v>
      </c>
      <c r="F419" s="7"/>
      <c r="G419" s="7"/>
    </row>
    <row r="420" spans="1:7" ht="15" customHeight="1" x14ac:dyDescent="0.25">
      <c r="A420" s="13" t="s">
        <v>140</v>
      </c>
      <c r="B420" s="54" t="s">
        <v>57</v>
      </c>
      <c r="C420" s="9" t="s">
        <v>62</v>
      </c>
      <c r="D420" s="4">
        <f t="shared" si="13"/>
        <v>722.8</v>
      </c>
      <c r="E420" s="4">
        <f>E421+E422+E424+E423</f>
        <v>722.8</v>
      </c>
      <c r="F420" s="4">
        <f>F421+F422+F424+F423</f>
        <v>462.7</v>
      </c>
      <c r="G420" s="4">
        <f>G421+G422+G424+G423</f>
        <v>0</v>
      </c>
    </row>
    <row r="421" spans="1:7" s="8" customFormat="1" ht="15" hidden="1" customHeight="1" x14ac:dyDescent="0.25">
      <c r="A421" s="73"/>
      <c r="B421" s="53" t="s">
        <v>11</v>
      </c>
      <c r="C421" s="52" t="s">
        <v>62</v>
      </c>
      <c r="D421" s="36">
        <f t="shared" si="13"/>
        <v>284.3</v>
      </c>
      <c r="E421" s="36">
        <v>284.3</v>
      </c>
      <c r="F421" s="36">
        <v>140</v>
      </c>
      <c r="G421" s="36"/>
    </row>
    <row r="422" spans="1:7" s="92" customFormat="1" ht="15" customHeight="1" x14ac:dyDescent="0.25">
      <c r="A422" s="33"/>
      <c r="B422" s="185" t="s">
        <v>232</v>
      </c>
      <c r="C422" s="47" t="s">
        <v>62</v>
      </c>
      <c r="D422" s="37">
        <f t="shared" si="13"/>
        <v>423.2</v>
      </c>
      <c r="E422" s="37">
        <v>423.2</v>
      </c>
      <c r="F422" s="37">
        <v>316.7</v>
      </c>
      <c r="G422" s="37"/>
    </row>
    <row r="423" spans="1:7" s="92" customFormat="1" ht="15" customHeight="1" x14ac:dyDescent="0.25">
      <c r="A423" s="33"/>
      <c r="B423" s="185" t="s">
        <v>210</v>
      </c>
      <c r="C423" s="26" t="s">
        <v>62</v>
      </c>
      <c r="D423" s="37">
        <f t="shared" si="13"/>
        <v>7.9</v>
      </c>
      <c r="E423" s="37">
        <v>7.9</v>
      </c>
      <c r="F423" s="37">
        <v>6</v>
      </c>
      <c r="G423" s="37"/>
    </row>
    <row r="424" spans="1:7" s="23" customFormat="1" ht="15" customHeight="1" x14ac:dyDescent="0.25">
      <c r="A424" s="75"/>
      <c r="B424" s="139" t="s">
        <v>204</v>
      </c>
      <c r="C424" s="47" t="s">
        <v>62</v>
      </c>
      <c r="D424" s="37">
        <f t="shared" si="13"/>
        <v>7.4</v>
      </c>
      <c r="E424" s="37">
        <v>7.4</v>
      </c>
      <c r="F424" s="37"/>
      <c r="G424" s="37"/>
    </row>
    <row r="425" spans="1:7" ht="15" customHeight="1" x14ac:dyDescent="0.25">
      <c r="A425" s="13" t="s">
        <v>252</v>
      </c>
      <c r="B425" s="54" t="s">
        <v>56</v>
      </c>
      <c r="C425" s="9" t="s">
        <v>62</v>
      </c>
      <c r="D425" s="4">
        <f t="shared" si="13"/>
        <v>877.6</v>
      </c>
      <c r="E425" s="4">
        <f>E426+E427+E428</f>
        <v>877.6</v>
      </c>
      <c r="F425" s="4">
        <f>F426+F427+F428</f>
        <v>627.1</v>
      </c>
      <c r="G425" s="4">
        <f>G426+G427+G428</f>
        <v>0</v>
      </c>
    </row>
    <row r="426" spans="1:7" s="8" customFormat="1" ht="15" hidden="1" customHeight="1" x14ac:dyDescent="0.25">
      <c r="A426" s="73"/>
      <c r="B426" s="53" t="s">
        <v>11</v>
      </c>
      <c r="C426" s="52" t="s">
        <v>62</v>
      </c>
      <c r="D426" s="36">
        <f t="shared" si="13"/>
        <v>294.10000000000002</v>
      </c>
      <c r="E426" s="36">
        <v>294.10000000000002</v>
      </c>
      <c r="F426" s="36">
        <v>188.1</v>
      </c>
      <c r="G426" s="36"/>
    </row>
    <row r="427" spans="1:7" s="92" customFormat="1" ht="15" customHeight="1" x14ac:dyDescent="0.25">
      <c r="A427" s="15"/>
      <c r="B427" s="11" t="s">
        <v>232</v>
      </c>
      <c r="C427" s="24" t="s">
        <v>62</v>
      </c>
      <c r="D427" s="7">
        <f t="shared" si="13"/>
        <v>583.5</v>
      </c>
      <c r="E427" s="7">
        <v>583.5</v>
      </c>
      <c r="F427" s="7">
        <v>439</v>
      </c>
      <c r="G427" s="7"/>
    </row>
    <row r="428" spans="1:7" s="23" customFormat="1" ht="15" hidden="1" customHeight="1" x14ac:dyDescent="0.25">
      <c r="A428" s="76"/>
      <c r="B428" s="69" t="s">
        <v>204</v>
      </c>
      <c r="C428" s="70" t="s">
        <v>62</v>
      </c>
      <c r="D428" s="67">
        <f t="shared" si="13"/>
        <v>0</v>
      </c>
      <c r="E428" s="67"/>
      <c r="F428" s="67"/>
      <c r="G428" s="67"/>
    </row>
    <row r="429" spans="1:7" ht="15" customHeight="1" x14ac:dyDescent="0.25">
      <c r="A429" s="13" t="s">
        <v>141</v>
      </c>
      <c r="B429" s="56" t="s">
        <v>52</v>
      </c>
      <c r="C429" s="9" t="s">
        <v>62</v>
      </c>
      <c r="D429" s="4">
        <f t="shared" ref="D429:D463" si="14">E429+G429</f>
        <v>984.7</v>
      </c>
      <c r="E429" s="4">
        <f>E430+E431+E432</f>
        <v>982.2</v>
      </c>
      <c r="F429" s="4">
        <f>F430+F431+F432</f>
        <v>695.5</v>
      </c>
      <c r="G429" s="4">
        <f>G430+G431+G432</f>
        <v>2.5</v>
      </c>
    </row>
    <row r="430" spans="1:7" s="8" customFormat="1" ht="15" hidden="1" customHeight="1" x14ac:dyDescent="0.25">
      <c r="A430" s="73"/>
      <c r="B430" s="53" t="s">
        <v>11</v>
      </c>
      <c r="C430" s="52" t="s">
        <v>62</v>
      </c>
      <c r="D430" s="36">
        <f t="shared" si="14"/>
        <v>305.7</v>
      </c>
      <c r="E430" s="36">
        <v>305.7</v>
      </c>
      <c r="F430" s="36">
        <v>184.1</v>
      </c>
      <c r="G430" s="36"/>
    </row>
    <row r="431" spans="1:7" s="92" customFormat="1" ht="15" customHeight="1" x14ac:dyDescent="0.25">
      <c r="A431" s="15"/>
      <c r="B431" s="11" t="s">
        <v>232</v>
      </c>
      <c r="C431" s="24" t="s">
        <v>62</v>
      </c>
      <c r="D431" s="7">
        <f t="shared" si="14"/>
        <v>679</v>
      </c>
      <c r="E431" s="7">
        <v>676.5</v>
      </c>
      <c r="F431" s="7">
        <v>511.4</v>
      </c>
      <c r="G431" s="7">
        <v>2.5</v>
      </c>
    </row>
    <row r="432" spans="1:7" s="23" customFormat="1" ht="15" hidden="1" customHeight="1" x14ac:dyDescent="0.25">
      <c r="A432" s="76"/>
      <c r="B432" s="69" t="s">
        <v>204</v>
      </c>
      <c r="C432" s="70" t="s">
        <v>62</v>
      </c>
      <c r="D432" s="67">
        <f t="shared" si="14"/>
        <v>0</v>
      </c>
      <c r="E432" s="67"/>
      <c r="F432" s="67"/>
      <c r="G432" s="67"/>
    </row>
    <row r="433" spans="1:7" ht="15.75" customHeight="1" x14ac:dyDescent="0.25">
      <c r="A433" s="13" t="s">
        <v>142</v>
      </c>
      <c r="B433" s="56" t="s">
        <v>55</v>
      </c>
      <c r="C433" s="9" t="s">
        <v>62</v>
      </c>
      <c r="D433" s="4">
        <f t="shared" si="14"/>
        <v>880.19999999999993</v>
      </c>
      <c r="E433" s="4">
        <f>E434+E435+E437+E436</f>
        <v>880.19999999999993</v>
      </c>
      <c r="F433" s="4">
        <f>F434+F435+F437+F436</f>
        <v>625.20000000000005</v>
      </c>
      <c r="G433" s="4">
        <f>G434+G435+G437+G436</f>
        <v>0</v>
      </c>
    </row>
    <row r="434" spans="1:7" s="8" customFormat="1" ht="15" hidden="1" customHeight="1" x14ac:dyDescent="0.25">
      <c r="A434" s="73"/>
      <c r="B434" s="53" t="s">
        <v>11</v>
      </c>
      <c r="C434" s="52" t="s">
        <v>62</v>
      </c>
      <c r="D434" s="36">
        <f t="shared" si="14"/>
        <v>238.5</v>
      </c>
      <c r="E434" s="36">
        <v>238.5</v>
      </c>
      <c r="F434" s="36">
        <v>145.1</v>
      </c>
      <c r="G434" s="36"/>
    </row>
    <row r="435" spans="1:7" s="92" customFormat="1" ht="15" customHeight="1" x14ac:dyDescent="0.25">
      <c r="A435" s="15"/>
      <c r="B435" s="11" t="s">
        <v>232</v>
      </c>
      <c r="C435" s="24" t="s">
        <v>62</v>
      </c>
      <c r="D435" s="7">
        <f t="shared" si="14"/>
        <v>619.79999999999995</v>
      </c>
      <c r="E435" s="7">
        <v>619.79999999999995</v>
      </c>
      <c r="F435" s="7">
        <v>463.4</v>
      </c>
      <c r="G435" s="7"/>
    </row>
    <row r="436" spans="1:7" s="92" customFormat="1" ht="15" customHeight="1" x14ac:dyDescent="0.25">
      <c r="A436" s="15"/>
      <c r="B436" s="185" t="s">
        <v>210</v>
      </c>
      <c r="C436" s="26" t="s">
        <v>62</v>
      </c>
      <c r="D436" s="7">
        <f t="shared" si="14"/>
        <v>21.9</v>
      </c>
      <c r="E436" s="7">
        <v>21.9</v>
      </c>
      <c r="F436" s="7">
        <v>16.7</v>
      </c>
      <c r="G436" s="7"/>
    </row>
    <row r="437" spans="1:7" s="23" customFormat="1" ht="15" hidden="1" customHeight="1" x14ac:dyDescent="0.25">
      <c r="A437" s="76"/>
      <c r="B437" s="69" t="s">
        <v>204</v>
      </c>
      <c r="C437" s="70" t="s">
        <v>62</v>
      </c>
      <c r="D437" s="67">
        <f t="shared" si="14"/>
        <v>0</v>
      </c>
      <c r="E437" s="67"/>
      <c r="F437" s="67"/>
      <c r="G437" s="67"/>
    </row>
    <row r="438" spans="1:7" ht="15" customHeight="1" x14ac:dyDescent="0.25">
      <c r="A438" s="13" t="s">
        <v>143</v>
      </c>
      <c r="B438" s="56" t="s">
        <v>249</v>
      </c>
      <c r="C438" s="9" t="s">
        <v>62</v>
      </c>
      <c r="D438" s="4">
        <f t="shared" si="14"/>
        <v>1505.9</v>
      </c>
      <c r="E438" s="4">
        <f>E439+E440+E441</f>
        <v>1505.9</v>
      </c>
      <c r="F438" s="4">
        <f>F439+F440+F441</f>
        <v>1074.3</v>
      </c>
      <c r="G438" s="4">
        <f>G439+G440+G441</f>
        <v>0</v>
      </c>
    </row>
    <row r="439" spans="1:7" s="8" customFormat="1" ht="15" hidden="1" customHeight="1" x14ac:dyDescent="0.25">
      <c r="A439" s="73"/>
      <c r="B439" s="53" t="s">
        <v>11</v>
      </c>
      <c r="C439" s="52" t="s">
        <v>62</v>
      </c>
      <c r="D439" s="36">
        <f t="shared" si="14"/>
        <v>444.2</v>
      </c>
      <c r="E439" s="36">
        <v>444.2</v>
      </c>
      <c r="F439" s="36">
        <v>280</v>
      </c>
      <c r="G439" s="36"/>
    </row>
    <row r="440" spans="1:7" s="23" customFormat="1" ht="15" customHeight="1" x14ac:dyDescent="0.25">
      <c r="A440" s="15"/>
      <c r="B440" s="11" t="s">
        <v>232</v>
      </c>
      <c r="C440" s="24" t="s">
        <v>62</v>
      </c>
      <c r="D440" s="7">
        <f t="shared" si="14"/>
        <v>1061.7</v>
      </c>
      <c r="E440" s="7">
        <v>1061.7</v>
      </c>
      <c r="F440" s="7">
        <v>794.3</v>
      </c>
      <c r="G440" s="7"/>
    </row>
    <row r="441" spans="1:7" s="23" customFormat="1" ht="15" hidden="1" customHeight="1" x14ac:dyDescent="0.25">
      <c r="A441" s="133"/>
      <c r="B441" s="142" t="s">
        <v>237</v>
      </c>
      <c r="C441" s="143" t="s">
        <v>62</v>
      </c>
      <c r="D441" s="132">
        <f>E441+G441</f>
        <v>0</v>
      </c>
      <c r="E441" s="132"/>
      <c r="F441" s="132"/>
      <c r="G441" s="132"/>
    </row>
    <row r="442" spans="1:7" ht="15" customHeight="1" x14ac:dyDescent="0.25">
      <c r="A442" s="13" t="s">
        <v>144</v>
      </c>
      <c r="B442" s="56" t="s">
        <v>54</v>
      </c>
      <c r="C442" s="9" t="s">
        <v>62</v>
      </c>
      <c r="D442" s="4">
        <f t="shared" si="14"/>
        <v>649.6</v>
      </c>
      <c r="E442" s="4">
        <f>E443+E444+E445</f>
        <v>649.6</v>
      </c>
      <c r="F442" s="4">
        <f>F443+F444+F445</f>
        <v>453.5</v>
      </c>
      <c r="G442" s="4">
        <f>G443+G444+G445</f>
        <v>0</v>
      </c>
    </row>
    <row r="443" spans="1:7" s="8" customFormat="1" ht="15" hidden="1" customHeight="1" x14ac:dyDescent="0.25">
      <c r="A443" s="73"/>
      <c r="B443" s="53" t="s">
        <v>11</v>
      </c>
      <c r="C443" s="52" t="s">
        <v>62</v>
      </c>
      <c r="D443" s="36">
        <f t="shared" si="14"/>
        <v>238.9</v>
      </c>
      <c r="E443" s="36">
        <v>238.9</v>
      </c>
      <c r="F443" s="36">
        <v>146.1</v>
      </c>
      <c r="G443" s="36"/>
    </row>
    <row r="444" spans="1:7" s="92" customFormat="1" ht="15" customHeight="1" x14ac:dyDescent="0.25">
      <c r="A444" s="15"/>
      <c r="B444" s="11" t="s">
        <v>232</v>
      </c>
      <c r="C444" s="24" t="s">
        <v>62</v>
      </c>
      <c r="D444" s="7">
        <f t="shared" si="14"/>
        <v>410.7</v>
      </c>
      <c r="E444" s="7">
        <v>410.7</v>
      </c>
      <c r="F444" s="7">
        <v>307.39999999999998</v>
      </c>
      <c r="G444" s="7"/>
    </row>
    <row r="445" spans="1:7" s="23" customFormat="1" ht="15" hidden="1" customHeight="1" x14ac:dyDescent="0.25">
      <c r="A445" s="76"/>
      <c r="B445" s="69" t="s">
        <v>204</v>
      </c>
      <c r="C445" s="70" t="s">
        <v>62</v>
      </c>
      <c r="D445" s="67">
        <f t="shared" si="14"/>
        <v>0</v>
      </c>
      <c r="E445" s="67"/>
      <c r="F445" s="67"/>
      <c r="G445" s="67"/>
    </row>
    <row r="446" spans="1:7" ht="15" customHeight="1" x14ac:dyDescent="0.25">
      <c r="A446" s="13" t="s">
        <v>145</v>
      </c>
      <c r="B446" s="56" t="s">
        <v>53</v>
      </c>
      <c r="C446" s="9" t="s">
        <v>62</v>
      </c>
      <c r="D446" s="4">
        <f t="shared" si="14"/>
        <v>715.59999999999991</v>
      </c>
      <c r="E446" s="4">
        <f>E447+E448+E450+E449</f>
        <v>715.59999999999991</v>
      </c>
      <c r="F446" s="4">
        <f>F447+F448+F450+F449</f>
        <v>509.5</v>
      </c>
      <c r="G446" s="4">
        <f>G447+G448+G450+G449</f>
        <v>0</v>
      </c>
    </row>
    <row r="447" spans="1:7" s="8" customFormat="1" ht="15" hidden="1" customHeight="1" x14ac:dyDescent="0.25">
      <c r="A447" s="73"/>
      <c r="B447" s="53" t="s">
        <v>11</v>
      </c>
      <c r="C447" s="52" t="s">
        <v>62</v>
      </c>
      <c r="D447" s="36">
        <f t="shared" si="14"/>
        <v>226.7</v>
      </c>
      <c r="E447" s="36">
        <v>226.7</v>
      </c>
      <c r="F447" s="36">
        <v>142.80000000000001</v>
      </c>
      <c r="G447" s="36"/>
    </row>
    <row r="448" spans="1:7" s="92" customFormat="1" ht="15" customHeight="1" x14ac:dyDescent="0.25">
      <c r="A448" s="15"/>
      <c r="B448" s="11" t="s">
        <v>232</v>
      </c>
      <c r="C448" s="24" t="s">
        <v>62</v>
      </c>
      <c r="D448" s="7">
        <f t="shared" si="14"/>
        <v>466.6</v>
      </c>
      <c r="E448" s="7">
        <v>466.6</v>
      </c>
      <c r="F448" s="7">
        <v>349.7</v>
      </c>
      <c r="G448" s="7"/>
    </row>
    <row r="449" spans="1:7" s="92" customFormat="1" ht="15" customHeight="1" x14ac:dyDescent="0.25">
      <c r="A449" s="15"/>
      <c r="B449" s="185" t="s">
        <v>210</v>
      </c>
      <c r="C449" s="26" t="s">
        <v>62</v>
      </c>
      <c r="D449" s="7">
        <f t="shared" si="14"/>
        <v>22.3</v>
      </c>
      <c r="E449" s="7">
        <v>22.3</v>
      </c>
      <c r="F449" s="7">
        <v>17</v>
      </c>
      <c r="G449" s="7"/>
    </row>
    <row r="450" spans="1:7" s="23" customFormat="1" ht="15" hidden="1" customHeight="1" x14ac:dyDescent="0.25">
      <c r="A450" s="76"/>
      <c r="B450" s="69" t="s">
        <v>204</v>
      </c>
      <c r="C450" s="70" t="s">
        <v>62</v>
      </c>
      <c r="D450" s="67">
        <f t="shared" si="14"/>
        <v>0</v>
      </c>
      <c r="E450" s="67"/>
      <c r="F450" s="67"/>
      <c r="G450" s="67"/>
    </row>
    <row r="451" spans="1:7" ht="15" customHeight="1" x14ac:dyDescent="0.25">
      <c r="A451" s="13" t="s">
        <v>246</v>
      </c>
      <c r="B451" s="54" t="s">
        <v>58</v>
      </c>
      <c r="C451" s="9" t="s">
        <v>62</v>
      </c>
      <c r="D451" s="4">
        <f t="shared" si="14"/>
        <v>1091.8</v>
      </c>
      <c r="E451" s="4">
        <f>E452+E453+E455+E454</f>
        <v>1091.8</v>
      </c>
      <c r="F451" s="4">
        <f>F452+F453+F455+F454</f>
        <v>766</v>
      </c>
      <c r="G451" s="4">
        <f>G452+G453+G455+G454</f>
        <v>0</v>
      </c>
    </row>
    <row r="452" spans="1:7" s="8" customFormat="1" ht="15" hidden="1" customHeight="1" x14ac:dyDescent="0.25">
      <c r="A452" s="73"/>
      <c r="B452" s="53" t="s">
        <v>11</v>
      </c>
      <c r="C452" s="52" t="s">
        <v>62</v>
      </c>
      <c r="D452" s="36">
        <f t="shared" si="14"/>
        <v>278.8</v>
      </c>
      <c r="E452" s="36">
        <v>278.8</v>
      </c>
      <c r="F452" s="36">
        <v>156</v>
      </c>
      <c r="G452" s="36"/>
    </row>
    <row r="453" spans="1:7" s="23" customFormat="1" ht="15" customHeight="1" x14ac:dyDescent="0.25">
      <c r="A453" s="15"/>
      <c r="B453" s="11" t="s">
        <v>232</v>
      </c>
      <c r="C453" s="24" t="s">
        <v>62</v>
      </c>
      <c r="D453" s="7">
        <f t="shared" si="14"/>
        <v>805.3</v>
      </c>
      <c r="E453" s="7">
        <v>805.3</v>
      </c>
      <c r="F453" s="7">
        <v>604.1</v>
      </c>
      <c r="G453" s="7"/>
    </row>
    <row r="454" spans="1:7" s="23" customFormat="1" ht="15" customHeight="1" x14ac:dyDescent="0.25">
      <c r="A454" s="15"/>
      <c r="B454" s="185" t="s">
        <v>210</v>
      </c>
      <c r="C454" s="26" t="s">
        <v>62</v>
      </c>
      <c r="D454" s="7">
        <f t="shared" si="14"/>
        <v>7.7</v>
      </c>
      <c r="E454" s="7">
        <v>7.7</v>
      </c>
      <c r="F454" s="7">
        <v>5.9</v>
      </c>
      <c r="G454" s="7"/>
    </row>
    <row r="455" spans="1:7" s="23" customFormat="1" ht="15" hidden="1" customHeight="1" x14ac:dyDescent="0.25">
      <c r="A455" s="76"/>
      <c r="B455" s="69" t="s">
        <v>204</v>
      </c>
      <c r="C455" s="70" t="s">
        <v>62</v>
      </c>
      <c r="D455" s="67">
        <f t="shared" si="14"/>
        <v>0</v>
      </c>
      <c r="E455" s="67"/>
      <c r="F455" s="67"/>
      <c r="G455" s="67"/>
    </row>
    <row r="456" spans="1:7" ht="15" customHeight="1" x14ac:dyDescent="0.25">
      <c r="A456" s="13" t="s">
        <v>146</v>
      </c>
      <c r="B456" s="56" t="s">
        <v>81</v>
      </c>
      <c r="C456" s="9" t="s">
        <v>62</v>
      </c>
      <c r="D456" s="4">
        <f t="shared" si="14"/>
        <v>514.5</v>
      </c>
      <c r="E456" s="4">
        <f>E457+E458+E459</f>
        <v>514.5</v>
      </c>
      <c r="F456" s="4">
        <f>F457+F458+F459</f>
        <v>330.2</v>
      </c>
      <c r="G456" s="4"/>
    </row>
    <row r="457" spans="1:7" s="8" customFormat="1" ht="15" hidden="1" customHeight="1" x14ac:dyDescent="0.25">
      <c r="A457" s="73"/>
      <c r="B457" s="53" t="s">
        <v>11</v>
      </c>
      <c r="C457" s="52" t="s">
        <v>62</v>
      </c>
      <c r="D457" s="36">
        <f t="shared" si="14"/>
        <v>248.4</v>
      </c>
      <c r="E457" s="36">
        <v>248.4</v>
      </c>
      <c r="F457" s="36">
        <v>143.69999999999999</v>
      </c>
      <c r="G457" s="36"/>
    </row>
    <row r="458" spans="1:7" s="23" customFormat="1" ht="15" customHeight="1" x14ac:dyDescent="0.25">
      <c r="A458" s="15"/>
      <c r="B458" s="11" t="s">
        <v>232</v>
      </c>
      <c r="C458" s="24" t="s">
        <v>62</v>
      </c>
      <c r="D458" s="7">
        <f t="shared" si="14"/>
        <v>251</v>
      </c>
      <c r="E458" s="7">
        <v>251</v>
      </c>
      <c r="F458" s="7">
        <v>186.5</v>
      </c>
      <c r="G458" s="7"/>
    </row>
    <row r="459" spans="1:7" s="23" customFormat="1" ht="15" customHeight="1" x14ac:dyDescent="0.25">
      <c r="A459" s="77"/>
      <c r="B459" s="107" t="s">
        <v>237</v>
      </c>
      <c r="C459" s="24" t="s">
        <v>62</v>
      </c>
      <c r="D459" s="7">
        <f t="shared" si="14"/>
        <v>15.1</v>
      </c>
      <c r="E459" s="7">
        <v>15.1</v>
      </c>
      <c r="F459" s="7"/>
      <c r="G459" s="7"/>
    </row>
    <row r="460" spans="1:7" ht="15" customHeight="1" x14ac:dyDescent="0.25">
      <c r="A460" s="13" t="s">
        <v>147</v>
      </c>
      <c r="B460" s="56" t="s">
        <v>49</v>
      </c>
      <c r="C460" s="9" t="s">
        <v>62</v>
      </c>
      <c r="D460" s="4">
        <f t="shared" si="14"/>
        <v>1128.2</v>
      </c>
      <c r="E460" s="4">
        <f>E461+E462+E463</f>
        <v>1123.5</v>
      </c>
      <c r="F460" s="4">
        <f>F461+F462+F463</f>
        <v>705.2</v>
      </c>
      <c r="G460" s="4">
        <f>G461+G462+G463</f>
        <v>4.7</v>
      </c>
    </row>
    <row r="461" spans="1:7" s="8" customFormat="1" ht="15" hidden="1" customHeight="1" x14ac:dyDescent="0.25">
      <c r="A461" s="73"/>
      <c r="B461" s="53" t="s">
        <v>11</v>
      </c>
      <c r="C461" s="52" t="s">
        <v>62</v>
      </c>
      <c r="D461" s="36">
        <f t="shared" si="14"/>
        <v>452.3</v>
      </c>
      <c r="E461" s="36">
        <v>452.3</v>
      </c>
      <c r="F461" s="36">
        <v>263.2</v>
      </c>
      <c r="G461" s="36"/>
    </row>
    <row r="462" spans="1:7" s="23" customFormat="1" ht="15" customHeight="1" x14ac:dyDescent="0.25">
      <c r="A462" s="15"/>
      <c r="B462" s="11" t="s">
        <v>232</v>
      </c>
      <c r="C462" s="24" t="s">
        <v>62</v>
      </c>
      <c r="D462" s="7">
        <f t="shared" si="14"/>
        <v>601.70000000000005</v>
      </c>
      <c r="E462" s="7">
        <v>597</v>
      </c>
      <c r="F462" s="7">
        <v>442</v>
      </c>
      <c r="G462" s="7">
        <v>4.7</v>
      </c>
    </row>
    <row r="463" spans="1:7" s="23" customFormat="1" ht="15" customHeight="1" x14ac:dyDescent="0.25">
      <c r="A463" s="77"/>
      <c r="B463" s="109" t="s">
        <v>237</v>
      </c>
      <c r="C463" s="26" t="s">
        <v>62</v>
      </c>
      <c r="D463" s="7">
        <f t="shared" si="14"/>
        <v>74.2</v>
      </c>
      <c r="E463" s="7">
        <v>74.2</v>
      </c>
      <c r="F463" s="7"/>
      <c r="G463" s="7"/>
    </row>
    <row r="464" spans="1:7" ht="15" customHeight="1" x14ac:dyDescent="0.25">
      <c r="A464" s="13" t="s">
        <v>148</v>
      </c>
      <c r="B464" s="54" t="s">
        <v>48</v>
      </c>
      <c r="C464" s="9" t="s">
        <v>62</v>
      </c>
      <c r="D464" s="4">
        <f t="shared" ref="D464:D497" si="15">E464+G464</f>
        <v>610.4</v>
      </c>
      <c r="E464" s="4">
        <f>E465+E466+E467</f>
        <v>610.4</v>
      </c>
      <c r="F464" s="4">
        <f>F465+F466+F467</f>
        <v>379.9</v>
      </c>
      <c r="G464" s="4">
        <f>G465+G466+G467</f>
        <v>0</v>
      </c>
    </row>
    <row r="465" spans="1:7" s="8" customFormat="1" ht="15" hidden="1" customHeight="1" x14ac:dyDescent="0.25">
      <c r="A465" s="73"/>
      <c r="B465" s="53" t="s">
        <v>11</v>
      </c>
      <c r="C465" s="52" t="s">
        <v>62</v>
      </c>
      <c r="D465" s="36">
        <f t="shared" si="15"/>
        <v>221.9</v>
      </c>
      <c r="E465" s="36">
        <v>221.9</v>
      </c>
      <c r="F465" s="36">
        <v>126.8</v>
      </c>
      <c r="G465" s="36"/>
    </row>
    <row r="466" spans="1:7" s="92" customFormat="1" ht="15" customHeight="1" x14ac:dyDescent="0.25">
      <c r="A466" s="15"/>
      <c r="B466" s="11" t="s">
        <v>232</v>
      </c>
      <c r="C466" s="24" t="s">
        <v>62</v>
      </c>
      <c r="D466" s="7">
        <f t="shared" si="15"/>
        <v>342.6</v>
      </c>
      <c r="E466" s="7">
        <v>342.6</v>
      </c>
      <c r="F466" s="7">
        <v>253.1</v>
      </c>
      <c r="G466" s="7"/>
    </row>
    <row r="467" spans="1:7" s="23" customFormat="1" ht="15" customHeight="1" x14ac:dyDescent="0.25">
      <c r="A467" s="77"/>
      <c r="B467" s="109" t="s">
        <v>237</v>
      </c>
      <c r="C467" s="26" t="s">
        <v>62</v>
      </c>
      <c r="D467" s="7">
        <f t="shared" si="15"/>
        <v>45.9</v>
      </c>
      <c r="E467" s="7">
        <v>45.9</v>
      </c>
      <c r="F467" s="7"/>
      <c r="G467" s="7"/>
    </row>
    <row r="468" spans="1:7" ht="15" customHeight="1" x14ac:dyDescent="0.25">
      <c r="A468" s="13" t="s">
        <v>149</v>
      </c>
      <c r="B468" s="56" t="s">
        <v>240</v>
      </c>
      <c r="C468" s="9" t="s">
        <v>62</v>
      </c>
      <c r="D468" s="4">
        <f t="shared" si="15"/>
        <v>663.5</v>
      </c>
      <c r="E468" s="4">
        <f>E469+E470+E472+E471</f>
        <v>663.5</v>
      </c>
      <c r="F468" s="4">
        <f>F469+F470+F472+F471</f>
        <v>434.90000000000003</v>
      </c>
      <c r="G468" s="4">
        <f>G469+G470+G472+G471</f>
        <v>0</v>
      </c>
    </row>
    <row r="469" spans="1:7" s="8" customFormat="1" ht="15" hidden="1" customHeight="1" x14ac:dyDescent="0.25">
      <c r="A469" s="73"/>
      <c r="B469" s="53" t="s">
        <v>11</v>
      </c>
      <c r="C469" s="52" t="s">
        <v>62</v>
      </c>
      <c r="D469" s="36">
        <f t="shared" si="15"/>
        <v>318.2</v>
      </c>
      <c r="E469" s="36">
        <v>318.2</v>
      </c>
      <c r="F469" s="36">
        <v>204.3</v>
      </c>
      <c r="G469" s="36"/>
    </row>
    <row r="470" spans="1:7" s="23" customFormat="1" ht="15" customHeight="1" x14ac:dyDescent="0.25">
      <c r="A470" s="15"/>
      <c r="B470" s="11" t="s">
        <v>232</v>
      </c>
      <c r="C470" s="24" t="s">
        <v>62</v>
      </c>
      <c r="D470" s="7">
        <f t="shared" si="15"/>
        <v>280.3</v>
      </c>
      <c r="E470" s="7">
        <v>280.3</v>
      </c>
      <c r="F470" s="7">
        <v>208.5</v>
      </c>
      <c r="G470" s="7"/>
    </row>
    <row r="471" spans="1:7" s="23" customFormat="1" ht="15" customHeight="1" x14ac:dyDescent="0.25">
      <c r="A471" s="15"/>
      <c r="B471" s="185" t="s">
        <v>210</v>
      </c>
      <c r="C471" s="26" t="s">
        <v>62</v>
      </c>
      <c r="D471" s="7">
        <f t="shared" si="15"/>
        <v>28.9</v>
      </c>
      <c r="E471" s="7">
        <v>28.9</v>
      </c>
      <c r="F471" s="7">
        <v>22.1</v>
      </c>
      <c r="G471" s="7"/>
    </row>
    <row r="472" spans="1:7" s="23" customFormat="1" ht="15" customHeight="1" x14ac:dyDescent="0.25">
      <c r="A472" s="75"/>
      <c r="B472" s="107" t="s">
        <v>237</v>
      </c>
      <c r="C472" s="47" t="s">
        <v>62</v>
      </c>
      <c r="D472" s="37">
        <f t="shared" si="15"/>
        <v>36.1</v>
      </c>
      <c r="E472" s="37">
        <v>36.1</v>
      </c>
      <c r="F472" s="37"/>
      <c r="G472" s="37"/>
    </row>
    <row r="473" spans="1:7" ht="15" customHeight="1" x14ac:dyDescent="0.25">
      <c r="A473" s="13" t="s">
        <v>150</v>
      </c>
      <c r="B473" s="19" t="s">
        <v>217</v>
      </c>
      <c r="C473" s="9" t="s">
        <v>62</v>
      </c>
      <c r="D473" s="4">
        <f t="shared" si="15"/>
        <v>1380</v>
      </c>
      <c r="E473" s="4">
        <f>E474+E475+E476</f>
        <v>1376.4</v>
      </c>
      <c r="F473" s="4">
        <f>F474+F475+F476</f>
        <v>781.5</v>
      </c>
      <c r="G473" s="4">
        <f>G474+G475+G476</f>
        <v>3.6</v>
      </c>
    </row>
    <row r="474" spans="1:7" s="8" customFormat="1" ht="15" hidden="1" customHeight="1" x14ac:dyDescent="0.25">
      <c r="A474" s="73"/>
      <c r="B474" s="53" t="s">
        <v>11</v>
      </c>
      <c r="C474" s="52" t="s">
        <v>62</v>
      </c>
      <c r="D474" s="36">
        <f t="shared" si="15"/>
        <v>725.5</v>
      </c>
      <c r="E474" s="36">
        <v>725.5</v>
      </c>
      <c r="F474" s="36">
        <v>437.8</v>
      </c>
      <c r="G474" s="36"/>
    </row>
    <row r="475" spans="1:7" s="92" customFormat="1" ht="15" customHeight="1" x14ac:dyDescent="0.25">
      <c r="A475" s="15"/>
      <c r="B475" s="11" t="s">
        <v>232</v>
      </c>
      <c r="C475" s="24" t="s">
        <v>62</v>
      </c>
      <c r="D475" s="7">
        <f t="shared" si="15"/>
        <v>473.1</v>
      </c>
      <c r="E475" s="7">
        <v>469.5</v>
      </c>
      <c r="F475" s="7">
        <v>343.7</v>
      </c>
      <c r="G475" s="7">
        <v>3.6</v>
      </c>
    </row>
    <row r="476" spans="1:7" s="23" customFormat="1" ht="15" customHeight="1" x14ac:dyDescent="0.25">
      <c r="A476" s="77"/>
      <c r="B476" s="34" t="s">
        <v>204</v>
      </c>
      <c r="C476" s="26" t="s">
        <v>62</v>
      </c>
      <c r="D476" s="7">
        <f t="shared" si="15"/>
        <v>181.4</v>
      </c>
      <c r="E476" s="7">
        <v>181.4</v>
      </c>
      <c r="F476" s="7"/>
      <c r="G476" s="7"/>
    </row>
    <row r="477" spans="1:7" ht="15" customHeight="1" x14ac:dyDescent="0.25">
      <c r="A477" s="13" t="s">
        <v>151</v>
      </c>
      <c r="B477" s="19" t="s">
        <v>41</v>
      </c>
      <c r="C477" s="9" t="s">
        <v>62</v>
      </c>
      <c r="D477" s="4">
        <f t="shared" si="15"/>
        <v>829</v>
      </c>
      <c r="E477" s="4">
        <f>E478+E479+E481+E480</f>
        <v>829</v>
      </c>
      <c r="F477" s="4">
        <f>F478+F479+F481+F480</f>
        <v>494.90000000000003</v>
      </c>
      <c r="G477" s="4">
        <f>G478+G479+G481+G480</f>
        <v>0</v>
      </c>
    </row>
    <row r="478" spans="1:7" s="8" customFormat="1" ht="15" hidden="1" customHeight="1" x14ac:dyDescent="0.25">
      <c r="A478" s="73"/>
      <c r="B478" s="53" t="s">
        <v>11</v>
      </c>
      <c r="C478" s="52" t="s">
        <v>62</v>
      </c>
      <c r="D478" s="36">
        <f t="shared" si="15"/>
        <v>429.4</v>
      </c>
      <c r="E478" s="36">
        <v>429.4</v>
      </c>
      <c r="F478" s="36">
        <v>273.60000000000002</v>
      </c>
      <c r="G478" s="36"/>
    </row>
    <row r="479" spans="1:7" s="92" customFormat="1" ht="15" customHeight="1" x14ac:dyDescent="0.25">
      <c r="A479" s="15"/>
      <c r="B479" s="11" t="s">
        <v>232</v>
      </c>
      <c r="C479" s="24" t="s">
        <v>62</v>
      </c>
      <c r="D479" s="7">
        <f t="shared" si="15"/>
        <v>277</v>
      </c>
      <c r="E479" s="7">
        <v>277</v>
      </c>
      <c r="F479" s="7">
        <v>205.1</v>
      </c>
      <c r="G479" s="7"/>
    </row>
    <row r="480" spans="1:7" s="92" customFormat="1" ht="15" customHeight="1" x14ac:dyDescent="0.25">
      <c r="A480" s="15"/>
      <c r="B480" s="185" t="s">
        <v>210</v>
      </c>
      <c r="C480" s="26" t="s">
        <v>62</v>
      </c>
      <c r="D480" s="7">
        <f t="shared" si="15"/>
        <v>21.2</v>
      </c>
      <c r="E480" s="7">
        <v>21.2</v>
      </c>
      <c r="F480" s="7">
        <v>16.2</v>
      </c>
      <c r="G480" s="7"/>
    </row>
    <row r="481" spans="1:7" s="23" customFormat="1" ht="15" customHeight="1" x14ac:dyDescent="0.25">
      <c r="A481" s="77"/>
      <c r="B481" s="109" t="s">
        <v>237</v>
      </c>
      <c r="C481" s="26" t="s">
        <v>62</v>
      </c>
      <c r="D481" s="7">
        <f t="shared" si="15"/>
        <v>101.4</v>
      </c>
      <c r="E481" s="7">
        <v>101.4</v>
      </c>
      <c r="F481" s="7"/>
      <c r="G481" s="7"/>
    </row>
    <row r="482" spans="1:7" ht="15" customHeight="1" x14ac:dyDescent="0.25">
      <c r="A482" s="13" t="s">
        <v>152</v>
      </c>
      <c r="B482" s="56" t="s">
        <v>43</v>
      </c>
      <c r="C482" s="9" t="s">
        <v>62</v>
      </c>
      <c r="D482" s="4">
        <f t="shared" si="15"/>
        <v>902.9</v>
      </c>
      <c r="E482" s="4">
        <f>E483+E484+E485</f>
        <v>902.9</v>
      </c>
      <c r="F482" s="4">
        <f>F483+F484+F485</f>
        <v>510.40000000000003</v>
      </c>
      <c r="G482" s="4">
        <f>G483+G484+G485</f>
        <v>0</v>
      </c>
    </row>
    <row r="483" spans="1:7" s="8" customFormat="1" ht="15" hidden="1" customHeight="1" x14ac:dyDescent="0.25">
      <c r="A483" s="73"/>
      <c r="B483" s="53" t="s">
        <v>11</v>
      </c>
      <c r="C483" s="52" t="s">
        <v>62</v>
      </c>
      <c r="D483" s="36">
        <f t="shared" si="15"/>
        <v>508.6</v>
      </c>
      <c r="E483" s="36">
        <v>508.6</v>
      </c>
      <c r="F483" s="36">
        <v>297.60000000000002</v>
      </c>
      <c r="G483" s="36"/>
    </row>
    <row r="484" spans="1:7" s="23" customFormat="1" ht="15" customHeight="1" x14ac:dyDescent="0.25">
      <c r="A484" s="15"/>
      <c r="B484" s="11" t="s">
        <v>232</v>
      </c>
      <c r="C484" s="24" t="s">
        <v>62</v>
      </c>
      <c r="D484" s="7">
        <f t="shared" si="15"/>
        <v>287.5</v>
      </c>
      <c r="E484" s="7">
        <v>287.5</v>
      </c>
      <c r="F484" s="7">
        <v>212.8</v>
      </c>
      <c r="G484" s="7"/>
    </row>
    <row r="485" spans="1:7" s="23" customFormat="1" ht="15" customHeight="1" x14ac:dyDescent="0.25">
      <c r="A485" s="77"/>
      <c r="B485" s="109" t="s">
        <v>237</v>
      </c>
      <c r="C485" s="26" t="s">
        <v>62</v>
      </c>
      <c r="D485" s="7">
        <f t="shared" si="15"/>
        <v>106.8</v>
      </c>
      <c r="E485" s="7">
        <v>106.8</v>
      </c>
      <c r="F485" s="7"/>
      <c r="G485" s="7"/>
    </row>
    <row r="486" spans="1:7" ht="15" customHeight="1" x14ac:dyDescent="0.25">
      <c r="A486" s="13" t="s">
        <v>153</v>
      </c>
      <c r="B486" s="56" t="s">
        <v>45</v>
      </c>
      <c r="C486" s="9" t="s">
        <v>62</v>
      </c>
      <c r="D486" s="4">
        <f t="shared" si="15"/>
        <v>1623.2</v>
      </c>
      <c r="E486" s="4">
        <f>E487+E488+E489</f>
        <v>1623.2</v>
      </c>
      <c r="F486" s="4">
        <f>F487+F488+F489</f>
        <v>922.59999999999991</v>
      </c>
      <c r="G486" s="4">
        <f>G487+G488+G489</f>
        <v>0</v>
      </c>
    </row>
    <row r="487" spans="1:7" s="8" customFormat="1" ht="15" hidden="1" customHeight="1" x14ac:dyDescent="0.25">
      <c r="A487" s="73"/>
      <c r="B487" s="53" t="s">
        <v>11</v>
      </c>
      <c r="C487" s="52" t="s">
        <v>62</v>
      </c>
      <c r="D487" s="36">
        <f t="shared" si="15"/>
        <v>808</v>
      </c>
      <c r="E487" s="36">
        <v>808</v>
      </c>
      <c r="F487" s="36">
        <v>502.4</v>
      </c>
      <c r="G487" s="36"/>
    </row>
    <row r="488" spans="1:7" s="23" customFormat="1" ht="15" customHeight="1" x14ac:dyDescent="0.25">
      <c r="A488" s="15"/>
      <c r="B488" s="11" t="s">
        <v>232</v>
      </c>
      <c r="C488" s="24" t="s">
        <v>62</v>
      </c>
      <c r="D488" s="7">
        <f t="shared" si="15"/>
        <v>578.4</v>
      </c>
      <c r="E488" s="7">
        <v>578.4</v>
      </c>
      <c r="F488" s="7">
        <v>420.2</v>
      </c>
      <c r="G488" s="7"/>
    </row>
    <row r="489" spans="1:7" s="23" customFormat="1" ht="15" customHeight="1" x14ac:dyDescent="0.25">
      <c r="A489" s="77"/>
      <c r="B489" s="109" t="s">
        <v>237</v>
      </c>
      <c r="C489" s="26" t="s">
        <v>62</v>
      </c>
      <c r="D489" s="7">
        <f t="shared" si="15"/>
        <v>236.8</v>
      </c>
      <c r="E489" s="7">
        <v>236.8</v>
      </c>
      <c r="F489" s="7"/>
      <c r="G489" s="7"/>
    </row>
    <row r="490" spans="1:7" ht="15" customHeight="1" x14ac:dyDescent="0.25">
      <c r="A490" s="13" t="s">
        <v>154</v>
      </c>
      <c r="B490" s="56" t="s">
        <v>44</v>
      </c>
      <c r="C490" s="9" t="s">
        <v>62</v>
      </c>
      <c r="D490" s="4">
        <f t="shared" si="15"/>
        <v>877.7</v>
      </c>
      <c r="E490" s="4">
        <f>E491+E492+E493</f>
        <v>877.7</v>
      </c>
      <c r="F490" s="4">
        <f>F491+F492+F493</f>
        <v>519.79999999999995</v>
      </c>
      <c r="G490" s="4">
        <f>G491+G492+G493</f>
        <v>0</v>
      </c>
    </row>
    <row r="491" spans="1:7" s="8" customFormat="1" ht="15" hidden="1" customHeight="1" x14ac:dyDescent="0.25">
      <c r="A491" s="73"/>
      <c r="B491" s="53" t="s">
        <v>11</v>
      </c>
      <c r="C491" s="52" t="s">
        <v>62</v>
      </c>
      <c r="D491" s="36">
        <f t="shared" si="15"/>
        <v>494.5</v>
      </c>
      <c r="E491" s="36">
        <v>494.5</v>
      </c>
      <c r="F491" s="36">
        <v>308</v>
      </c>
      <c r="G491" s="36"/>
    </row>
    <row r="492" spans="1:7" s="92" customFormat="1" ht="15" customHeight="1" x14ac:dyDescent="0.25">
      <c r="A492" s="15"/>
      <c r="B492" s="11" t="s">
        <v>232</v>
      </c>
      <c r="C492" s="24" t="s">
        <v>62</v>
      </c>
      <c r="D492" s="7">
        <f t="shared" si="15"/>
        <v>288</v>
      </c>
      <c r="E492" s="7">
        <v>288</v>
      </c>
      <c r="F492" s="7">
        <v>211.8</v>
      </c>
      <c r="G492" s="7"/>
    </row>
    <row r="493" spans="1:7" s="23" customFormat="1" ht="15" customHeight="1" x14ac:dyDescent="0.25">
      <c r="A493" s="77"/>
      <c r="B493" s="109" t="s">
        <v>237</v>
      </c>
      <c r="C493" s="26" t="s">
        <v>62</v>
      </c>
      <c r="D493" s="7">
        <f t="shared" si="15"/>
        <v>95.2</v>
      </c>
      <c r="E493" s="7">
        <v>95.2</v>
      </c>
      <c r="F493" s="7"/>
      <c r="G493" s="7"/>
    </row>
    <row r="494" spans="1:7" ht="15" customHeight="1" x14ac:dyDescent="0.25">
      <c r="A494" s="13" t="s">
        <v>155</v>
      </c>
      <c r="B494" s="83" t="s">
        <v>42</v>
      </c>
      <c r="C494" s="5" t="s">
        <v>62</v>
      </c>
      <c r="D494" s="4">
        <f t="shared" si="15"/>
        <v>1304.6000000000001</v>
      </c>
      <c r="E494" s="4">
        <f>E495+E496+E497</f>
        <v>1302.6000000000001</v>
      </c>
      <c r="F494" s="4">
        <f>F495+F496+F497</f>
        <v>760.5</v>
      </c>
      <c r="G494" s="4">
        <f>G495+G496+G497</f>
        <v>2</v>
      </c>
    </row>
    <row r="495" spans="1:7" s="8" customFormat="1" ht="15" hidden="1" customHeight="1" x14ac:dyDescent="0.25">
      <c r="A495" s="73"/>
      <c r="B495" s="80" t="s">
        <v>11</v>
      </c>
      <c r="C495" s="44" t="s">
        <v>62</v>
      </c>
      <c r="D495" s="36">
        <f t="shared" si="15"/>
        <v>684.6</v>
      </c>
      <c r="E495" s="36">
        <v>684.6</v>
      </c>
      <c r="F495" s="36">
        <v>423.8</v>
      </c>
      <c r="G495" s="36"/>
    </row>
    <row r="496" spans="1:7" s="92" customFormat="1" ht="15" customHeight="1" x14ac:dyDescent="0.25">
      <c r="A496" s="15"/>
      <c r="B496" s="11" t="s">
        <v>232</v>
      </c>
      <c r="C496" s="26" t="s">
        <v>62</v>
      </c>
      <c r="D496" s="7">
        <f t="shared" si="15"/>
        <v>455.3</v>
      </c>
      <c r="E496" s="7">
        <v>453.3</v>
      </c>
      <c r="F496" s="7">
        <v>336.7</v>
      </c>
      <c r="G496" s="7">
        <v>2</v>
      </c>
    </row>
    <row r="497" spans="1:7" s="23" customFormat="1" ht="15" customHeight="1" x14ac:dyDescent="0.25">
      <c r="A497" s="77"/>
      <c r="B497" s="109" t="s">
        <v>237</v>
      </c>
      <c r="C497" s="26" t="s">
        <v>62</v>
      </c>
      <c r="D497" s="7">
        <f t="shared" si="15"/>
        <v>164.7</v>
      </c>
      <c r="E497" s="7">
        <v>164.7</v>
      </c>
      <c r="F497" s="7"/>
      <c r="G497" s="7"/>
    </row>
    <row r="498" spans="1:7" ht="15" customHeight="1" x14ac:dyDescent="0.25">
      <c r="A498" s="13" t="s">
        <v>156</v>
      </c>
      <c r="B498" s="84" t="s">
        <v>46</v>
      </c>
      <c r="C498" s="5" t="s">
        <v>62</v>
      </c>
      <c r="D498" s="4">
        <f t="shared" ref="D498:D533" si="16">E498+G498</f>
        <v>316.09999999999997</v>
      </c>
      <c r="E498" s="4">
        <f>E499+E500+E501</f>
        <v>316.09999999999997</v>
      </c>
      <c r="F498" s="4">
        <f>F499+F500+F501</f>
        <v>188.9</v>
      </c>
      <c r="G498" s="4">
        <f>G499+G500+G501</f>
        <v>0</v>
      </c>
    </row>
    <row r="499" spans="1:7" s="8" customFormat="1" ht="15" hidden="1" customHeight="1" x14ac:dyDescent="0.25">
      <c r="A499" s="73"/>
      <c r="B499" s="80" t="s">
        <v>11</v>
      </c>
      <c r="C499" s="44" t="s">
        <v>62</v>
      </c>
      <c r="D499" s="36">
        <f t="shared" si="16"/>
        <v>185.2</v>
      </c>
      <c r="E499" s="36">
        <v>185.2</v>
      </c>
      <c r="F499" s="36">
        <v>112.2</v>
      </c>
      <c r="G499" s="36"/>
    </row>
    <row r="500" spans="1:7" s="92" customFormat="1" ht="15" customHeight="1" x14ac:dyDescent="0.25">
      <c r="A500" s="15"/>
      <c r="B500" s="11" t="s">
        <v>232</v>
      </c>
      <c r="C500" s="26" t="s">
        <v>62</v>
      </c>
      <c r="D500" s="7">
        <f t="shared" si="16"/>
        <v>104</v>
      </c>
      <c r="E500" s="7">
        <v>104</v>
      </c>
      <c r="F500" s="7">
        <v>76.7</v>
      </c>
      <c r="G500" s="7"/>
    </row>
    <row r="501" spans="1:7" s="23" customFormat="1" ht="15" customHeight="1" x14ac:dyDescent="0.25">
      <c r="A501" s="77"/>
      <c r="B501" s="109" t="s">
        <v>237</v>
      </c>
      <c r="C501" s="26" t="s">
        <v>62</v>
      </c>
      <c r="D501" s="7">
        <f t="shared" si="16"/>
        <v>26.9</v>
      </c>
      <c r="E501" s="7">
        <v>26.9</v>
      </c>
      <c r="F501" s="7"/>
      <c r="G501" s="7"/>
    </row>
    <row r="502" spans="1:7" ht="15" customHeight="1" x14ac:dyDescent="0.25">
      <c r="A502" s="13" t="s">
        <v>157</v>
      </c>
      <c r="B502" s="84" t="s">
        <v>47</v>
      </c>
      <c r="C502" s="5" t="s">
        <v>62</v>
      </c>
      <c r="D502" s="4">
        <f t="shared" si="16"/>
        <v>457.50000000000006</v>
      </c>
      <c r="E502" s="4">
        <f>E503+E504+E506+E505</f>
        <v>457.50000000000006</v>
      </c>
      <c r="F502" s="4">
        <f>F503+F504+F506+F505</f>
        <v>276.5</v>
      </c>
      <c r="G502" s="4">
        <f>G503+G504+G506+G505</f>
        <v>0</v>
      </c>
    </row>
    <row r="503" spans="1:7" s="8" customFormat="1" ht="15" hidden="1" customHeight="1" x14ac:dyDescent="0.25">
      <c r="A503" s="73"/>
      <c r="B503" s="80" t="s">
        <v>11</v>
      </c>
      <c r="C503" s="44" t="s">
        <v>62</v>
      </c>
      <c r="D503" s="36">
        <f t="shared" si="16"/>
        <v>261.10000000000002</v>
      </c>
      <c r="E503" s="36">
        <v>261.10000000000002</v>
      </c>
      <c r="F503" s="36">
        <v>166.4</v>
      </c>
      <c r="G503" s="36"/>
    </row>
    <row r="504" spans="1:7" s="23" customFormat="1" ht="15" customHeight="1" x14ac:dyDescent="0.25">
      <c r="A504" s="15"/>
      <c r="B504" s="11" t="s">
        <v>232</v>
      </c>
      <c r="C504" s="26" t="s">
        <v>62</v>
      </c>
      <c r="D504" s="7">
        <f t="shared" si="16"/>
        <v>143.1</v>
      </c>
      <c r="E504" s="7">
        <v>143.1</v>
      </c>
      <c r="F504" s="7">
        <v>105.3</v>
      </c>
      <c r="G504" s="7"/>
    </row>
    <row r="505" spans="1:7" s="23" customFormat="1" ht="15" customHeight="1" x14ac:dyDescent="0.25">
      <c r="A505" s="15"/>
      <c r="B505" s="185" t="s">
        <v>210</v>
      </c>
      <c r="C505" s="26" t="s">
        <v>62</v>
      </c>
      <c r="D505" s="7">
        <f t="shared" si="16"/>
        <v>6.3</v>
      </c>
      <c r="E505" s="7">
        <v>6.3</v>
      </c>
      <c r="F505" s="7">
        <v>4.8</v>
      </c>
      <c r="G505" s="7"/>
    </row>
    <row r="506" spans="1:7" s="23" customFormat="1" ht="15" customHeight="1" x14ac:dyDescent="0.25">
      <c r="A506" s="77"/>
      <c r="B506" s="109" t="s">
        <v>237</v>
      </c>
      <c r="C506" s="26" t="s">
        <v>62</v>
      </c>
      <c r="D506" s="7">
        <f t="shared" si="16"/>
        <v>47</v>
      </c>
      <c r="E506" s="7">
        <v>47</v>
      </c>
      <c r="F506" s="7"/>
      <c r="G506" s="7"/>
    </row>
    <row r="507" spans="1:7" ht="15" customHeight="1" x14ac:dyDescent="0.25">
      <c r="A507" s="13" t="s">
        <v>247</v>
      </c>
      <c r="B507" s="83" t="s">
        <v>60</v>
      </c>
      <c r="C507" s="5" t="s">
        <v>62</v>
      </c>
      <c r="D507" s="4">
        <f t="shared" si="16"/>
        <v>232.3</v>
      </c>
      <c r="E507" s="4">
        <f>E508+E509+E510+E512+E511</f>
        <v>232.3</v>
      </c>
      <c r="F507" s="4">
        <f>F508+F509+F510+F512+F511</f>
        <v>175.1</v>
      </c>
      <c r="G507" s="4">
        <f>G508+G509+G510+G512+G511</f>
        <v>0</v>
      </c>
    </row>
    <row r="508" spans="1:7" s="8" customFormat="1" ht="15" hidden="1" customHeight="1" x14ac:dyDescent="0.25">
      <c r="A508" s="73"/>
      <c r="B508" s="80" t="s">
        <v>11</v>
      </c>
      <c r="C508" s="44" t="s">
        <v>62</v>
      </c>
      <c r="D508" s="36">
        <f t="shared" si="16"/>
        <v>198.4</v>
      </c>
      <c r="E508" s="36">
        <v>198.4</v>
      </c>
      <c r="F508" s="36">
        <v>151.30000000000001</v>
      </c>
      <c r="G508" s="36"/>
    </row>
    <row r="509" spans="1:7" s="23" customFormat="1" ht="15" customHeight="1" x14ac:dyDescent="0.25">
      <c r="A509" s="15"/>
      <c r="B509" s="11" t="s">
        <v>232</v>
      </c>
      <c r="C509" s="26" t="s">
        <v>62</v>
      </c>
      <c r="D509" s="7">
        <f t="shared" si="16"/>
        <v>2.6</v>
      </c>
      <c r="E509" s="7">
        <v>2.6</v>
      </c>
      <c r="F509" s="7">
        <v>2</v>
      </c>
      <c r="G509" s="7"/>
    </row>
    <row r="510" spans="1:7" s="23" customFormat="1" ht="26.25" x14ac:dyDescent="0.25">
      <c r="A510" s="15"/>
      <c r="B510" s="178" t="s">
        <v>271</v>
      </c>
      <c r="C510" s="26" t="s">
        <v>62</v>
      </c>
      <c r="D510" s="7">
        <f t="shared" si="16"/>
        <v>0.8</v>
      </c>
      <c r="E510" s="7">
        <v>0.8</v>
      </c>
      <c r="F510" s="7">
        <v>0.6</v>
      </c>
      <c r="G510" s="7"/>
    </row>
    <row r="511" spans="1:7" s="23" customFormat="1" x14ac:dyDescent="0.25">
      <c r="A511" s="15"/>
      <c r="B511" s="185" t="s">
        <v>210</v>
      </c>
      <c r="C511" s="26" t="s">
        <v>62</v>
      </c>
      <c r="D511" s="7">
        <f t="shared" si="16"/>
        <v>19.899999999999999</v>
      </c>
      <c r="E511" s="7">
        <v>19.899999999999999</v>
      </c>
      <c r="F511" s="7">
        <v>15.2</v>
      </c>
      <c r="G511" s="7"/>
    </row>
    <row r="512" spans="1:7" s="23" customFormat="1" ht="15" customHeight="1" x14ac:dyDescent="0.25">
      <c r="A512" s="77"/>
      <c r="B512" s="109" t="s">
        <v>237</v>
      </c>
      <c r="C512" s="26" t="s">
        <v>62</v>
      </c>
      <c r="D512" s="7">
        <f t="shared" si="16"/>
        <v>10.6</v>
      </c>
      <c r="E512" s="7">
        <v>10.6</v>
      </c>
      <c r="F512" s="7">
        <v>6</v>
      </c>
      <c r="G512" s="7"/>
    </row>
    <row r="513" spans="1:7" ht="15" customHeight="1" x14ac:dyDescent="0.25">
      <c r="A513" s="13" t="s">
        <v>158</v>
      </c>
      <c r="B513" s="83" t="s">
        <v>59</v>
      </c>
      <c r="C513" s="5" t="s">
        <v>62</v>
      </c>
      <c r="D513" s="4">
        <f t="shared" si="16"/>
        <v>1852.3999999999999</v>
      </c>
      <c r="E513" s="4">
        <f>E514+E515+E516+E518+E517</f>
        <v>1852.3999999999999</v>
      </c>
      <c r="F513" s="4">
        <f>F514+F515+F516+F518+F517</f>
        <v>1360.5</v>
      </c>
      <c r="G513" s="4">
        <f>G514+G515+G516+G518+G517</f>
        <v>0</v>
      </c>
    </row>
    <row r="514" spans="1:7" s="8" customFormat="1" ht="15" hidden="1" customHeight="1" x14ac:dyDescent="0.25">
      <c r="A514" s="73"/>
      <c r="B514" s="80" t="s">
        <v>11</v>
      </c>
      <c r="C514" s="44" t="s">
        <v>62</v>
      </c>
      <c r="D514" s="36">
        <f t="shared" si="16"/>
        <v>1636.8</v>
      </c>
      <c r="E514" s="36">
        <v>1636.8</v>
      </c>
      <c r="F514" s="36">
        <v>1224.4000000000001</v>
      </c>
      <c r="G514" s="36"/>
    </row>
    <row r="515" spans="1:7" s="23" customFormat="1" ht="15" customHeight="1" x14ac:dyDescent="0.25">
      <c r="A515" s="15"/>
      <c r="B515" s="11" t="s">
        <v>232</v>
      </c>
      <c r="C515" s="26" t="s">
        <v>62</v>
      </c>
      <c r="D515" s="7">
        <f t="shared" si="16"/>
        <v>23.6</v>
      </c>
      <c r="E515" s="7">
        <v>23.6</v>
      </c>
      <c r="F515" s="7">
        <v>18</v>
      </c>
      <c r="G515" s="7"/>
    </row>
    <row r="516" spans="1:7" s="23" customFormat="1" ht="26.25" x14ac:dyDescent="0.25">
      <c r="A516" s="15"/>
      <c r="B516" s="178" t="s">
        <v>271</v>
      </c>
      <c r="C516" s="26" t="s">
        <v>62</v>
      </c>
      <c r="D516" s="7">
        <f t="shared" si="16"/>
        <v>1.4</v>
      </c>
      <c r="E516" s="7">
        <v>1.4</v>
      </c>
      <c r="F516" s="7">
        <v>1.1000000000000001</v>
      </c>
      <c r="G516" s="7"/>
    </row>
    <row r="517" spans="1:7" s="23" customFormat="1" x14ac:dyDescent="0.25">
      <c r="A517" s="15"/>
      <c r="B517" s="185" t="s">
        <v>210</v>
      </c>
      <c r="C517" s="26" t="s">
        <v>62</v>
      </c>
      <c r="D517" s="7">
        <f t="shared" si="16"/>
        <v>15.8</v>
      </c>
      <c r="E517" s="7">
        <v>15.8</v>
      </c>
      <c r="F517" s="7">
        <v>12.1</v>
      </c>
      <c r="G517" s="7"/>
    </row>
    <row r="518" spans="1:7" s="23" customFormat="1" ht="15" customHeight="1" x14ac:dyDescent="0.25">
      <c r="A518" s="77"/>
      <c r="B518" s="34" t="s">
        <v>204</v>
      </c>
      <c r="C518" s="26" t="s">
        <v>62</v>
      </c>
      <c r="D518" s="7">
        <f t="shared" si="16"/>
        <v>174.8</v>
      </c>
      <c r="E518" s="7">
        <v>174.8</v>
      </c>
      <c r="F518" s="7">
        <v>104.9</v>
      </c>
      <c r="G518" s="7"/>
    </row>
    <row r="519" spans="1:7" ht="15" customHeight="1" x14ac:dyDescent="0.25">
      <c r="A519" s="13" t="s">
        <v>159</v>
      </c>
      <c r="B519" s="83" t="s">
        <v>85</v>
      </c>
      <c r="C519" s="5" t="s">
        <v>62</v>
      </c>
      <c r="D519" s="4">
        <f t="shared" si="16"/>
        <v>237.49999999999997</v>
      </c>
      <c r="E519" s="4">
        <f>E520+E521+E523+E522</f>
        <v>237.49999999999997</v>
      </c>
      <c r="F519" s="4">
        <f>F520+F521+F523+F522</f>
        <v>161.9</v>
      </c>
      <c r="G519" s="4">
        <f>G520+G521+G523+G522</f>
        <v>0</v>
      </c>
    </row>
    <row r="520" spans="1:7" s="8" customFormat="1" ht="15" hidden="1" customHeight="1" x14ac:dyDescent="0.25">
      <c r="A520" s="73"/>
      <c r="B520" s="80" t="s">
        <v>11</v>
      </c>
      <c r="C520" s="44" t="s">
        <v>62</v>
      </c>
      <c r="D520" s="36">
        <f t="shared" si="16"/>
        <v>189.5</v>
      </c>
      <c r="E520" s="36">
        <v>189.5</v>
      </c>
      <c r="F520" s="36">
        <v>136.19999999999999</v>
      </c>
      <c r="G520" s="36"/>
    </row>
    <row r="521" spans="1:7" s="23" customFormat="1" ht="15" customHeight="1" x14ac:dyDescent="0.25">
      <c r="A521" s="33"/>
      <c r="B521" s="11" t="s">
        <v>232</v>
      </c>
      <c r="C521" s="26" t="s">
        <v>62</v>
      </c>
      <c r="D521" s="7">
        <f t="shared" si="16"/>
        <v>5.6</v>
      </c>
      <c r="E521" s="7">
        <v>5.6</v>
      </c>
      <c r="F521" s="7">
        <v>4.3</v>
      </c>
      <c r="G521" s="7"/>
    </row>
    <row r="522" spans="1:7" s="23" customFormat="1" ht="15" customHeight="1" x14ac:dyDescent="0.25">
      <c r="A522" s="33"/>
      <c r="B522" s="185" t="s">
        <v>210</v>
      </c>
      <c r="C522" s="26" t="s">
        <v>62</v>
      </c>
      <c r="D522" s="7">
        <f t="shared" si="16"/>
        <v>11.7</v>
      </c>
      <c r="E522" s="7">
        <v>11.7</v>
      </c>
      <c r="F522" s="7">
        <v>8.9</v>
      </c>
      <c r="G522" s="7"/>
    </row>
    <row r="523" spans="1:7" s="23" customFormat="1" ht="15" customHeight="1" x14ac:dyDescent="0.25">
      <c r="A523" s="77"/>
      <c r="B523" s="109" t="s">
        <v>237</v>
      </c>
      <c r="C523" s="26" t="s">
        <v>62</v>
      </c>
      <c r="D523" s="7">
        <f t="shared" si="16"/>
        <v>30.7</v>
      </c>
      <c r="E523" s="7">
        <v>30.7</v>
      </c>
      <c r="F523" s="7">
        <v>12.5</v>
      </c>
      <c r="G523" s="7"/>
    </row>
    <row r="524" spans="1:7" ht="15" customHeight="1" x14ac:dyDescent="0.25">
      <c r="A524" s="13" t="s">
        <v>160</v>
      </c>
      <c r="B524" s="83" t="s">
        <v>61</v>
      </c>
      <c r="C524" s="5" t="s">
        <v>62</v>
      </c>
      <c r="D524" s="4">
        <f t="shared" si="16"/>
        <v>519.70000000000005</v>
      </c>
      <c r="E524" s="4">
        <f>E525+E526+E527</f>
        <v>519.70000000000005</v>
      </c>
      <c r="F524" s="4">
        <f>F525+F526+F527</f>
        <v>313.3</v>
      </c>
      <c r="G524" s="4">
        <f>G525+G526+G527</f>
        <v>0</v>
      </c>
    </row>
    <row r="525" spans="1:7" s="8" customFormat="1" ht="15" hidden="1" customHeight="1" x14ac:dyDescent="0.25">
      <c r="A525" s="73"/>
      <c r="B525" s="80" t="s">
        <v>11</v>
      </c>
      <c r="C525" s="44" t="s">
        <v>62</v>
      </c>
      <c r="D525" s="36">
        <f t="shared" si="16"/>
        <v>189.2</v>
      </c>
      <c r="E525" s="36">
        <v>189.2</v>
      </c>
      <c r="F525" s="36">
        <v>136.80000000000001</v>
      </c>
      <c r="G525" s="36"/>
    </row>
    <row r="526" spans="1:7" s="23" customFormat="1" ht="15" customHeight="1" x14ac:dyDescent="0.25">
      <c r="A526" s="15"/>
      <c r="B526" s="11" t="s">
        <v>232</v>
      </c>
      <c r="C526" s="45" t="s">
        <v>62</v>
      </c>
      <c r="D526" s="37">
        <f t="shared" si="16"/>
        <v>215.5</v>
      </c>
      <c r="E526" s="37">
        <v>215.5</v>
      </c>
      <c r="F526" s="37">
        <v>164.5</v>
      </c>
      <c r="G526" s="37"/>
    </row>
    <row r="527" spans="1:7" s="23" customFormat="1" ht="15" customHeight="1" x14ac:dyDescent="0.25">
      <c r="A527" s="77"/>
      <c r="B527" s="109" t="s">
        <v>237</v>
      </c>
      <c r="C527" s="26" t="s">
        <v>62</v>
      </c>
      <c r="D527" s="7">
        <f t="shared" si="16"/>
        <v>115</v>
      </c>
      <c r="E527" s="7">
        <v>115</v>
      </c>
      <c r="F527" s="7">
        <v>12</v>
      </c>
      <c r="G527" s="7"/>
    </row>
    <row r="528" spans="1:7" ht="15" customHeight="1" x14ac:dyDescent="0.25">
      <c r="A528" s="20" t="s">
        <v>161</v>
      </c>
      <c r="B528" s="19" t="s">
        <v>280</v>
      </c>
      <c r="C528" s="9" t="s">
        <v>62</v>
      </c>
      <c r="D528" s="4">
        <f t="shared" si="16"/>
        <v>1923.8999999999999</v>
      </c>
      <c r="E528" s="4">
        <f>E529+E530+E531+E532+E533</f>
        <v>1923.8999999999999</v>
      </c>
      <c r="F528" s="4">
        <f>F529+F530+F531+F532+F533</f>
        <v>1230.8000000000002</v>
      </c>
      <c r="G528" s="4">
        <f>G529+G530+G531+G532+G533</f>
        <v>0</v>
      </c>
    </row>
    <row r="529" spans="1:7" s="8" customFormat="1" ht="15" hidden="1" customHeight="1" x14ac:dyDescent="0.25">
      <c r="A529" s="183"/>
      <c r="B529" s="53" t="s">
        <v>11</v>
      </c>
      <c r="C529" s="52" t="s">
        <v>62</v>
      </c>
      <c r="D529" s="36">
        <f t="shared" si="16"/>
        <v>473.4</v>
      </c>
      <c r="E529" s="36">
        <v>473.4</v>
      </c>
      <c r="F529" s="36">
        <v>239.2</v>
      </c>
      <c r="G529" s="36"/>
    </row>
    <row r="530" spans="1:7" s="92" customFormat="1" ht="15" customHeight="1" x14ac:dyDescent="0.25">
      <c r="A530" s="21"/>
      <c r="B530" s="11" t="s">
        <v>232</v>
      </c>
      <c r="C530" s="24" t="s">
        <v>62</v>
      </c>
      <c r="D530" s="7">
        <f t="shared" si="16"/>
        <v>845.8</v>
      </c>
      <c r="E530" s="7">
        <v>845.8</v>
      </c>
      <c r="F530" s="7">
        <v>635.5</v>
      </c>
      <c r="G530" s="7"/>
    </row>
    <row r="531" spans="1:7" s="92" customFormat="1" ht="54" customHeight="1" x14ac:dyDescent="0.25">
      <c r="A531" s="21"/>
      <c r="B531" s="57" t="s">
        <v>244</v>
      </c>
      <c r="C531" s="24" t="s">
        <v>62</v>
      </c>
      <c r="D531" s="7">
        <f t="shared" si="16"/>
        <v>532</v>
      </c>
      <c r="E531" s="7">
        <v>532</v>
      </c>
      <c r="F531" s="7">
        <v>340.2</v>
      </c>
      <c r="G531" s="7"/>
    </row>
    <row r="532" spans="1:7" s="209" customFormat="1" x14ac:dyDescent="0.25">
      <c r="A532" s="182"/>
      <c r="B532" s="185" t="s">
        <v>210</v>
      </c>
      <c r="C532" s="47" t="s">
        <v>62</v>
      </c>
      <c r="D532" s="37">
        <f t="shared" si="16"/>
        <v>27.8</v>
      </c>
      <c r="E532" s="37">
        <v>27.8</v>
      </c>
      <c r="F532" s="37">
        <v>15.9</v>
      </c>
      <c r="G532" s="37"/>
    </row>
    <row r="533" spans="1:7" s="23" customFormat="1" ht="15" customHeight="1" x14ac:dyDescent="0.25">
      <c r="A533" s="78"/>
      <c r="B533" s="107" t="s">
        <v>237</v>
      </c>
      <c r="C533" s="24" t="s">
        <v>62</v>
      </c>
      <c r="D533" s="7">
        <f t="shared" si="16"/>
        <v>44.9</v>
      </c>
      <c r="E533" s="7">
        <v>44.9</v>
      </c>
      <c r="F533" s="7"/>
      <c r="G533" s="7"/>
    </row>
    <row r="534" spans="1:7" s="23" customFormat="1" ht="15" customHeight="1" x14ac:dyDescent="0.25">
      <c r="A534" s="13" t="s">
        <v>162</v>
      </c>
      <c r="B534" s="79" t="s">
        <v>281</v>
      </c>
      <c r="C534" s="5" t="s">
        <v>62</v>
      </c>
      <c r="D534" s="4">
        <f t="shared" ref="D534:D553" si="17">E534+G534</f>
        <v>1425.8</v>
      </c>
      <c r="E534" s="4">
        <f>E535+E536+E537+E538</f>
        <v>1425.8</v>
      </c>
      <c r="F534" s="4">
        <f>F535+F536+F537+F538</f>
        <v>906.1</v>
      </c>
      <c r="G534" s="4">
        <f>G535+G536+G537+G538</f>
        <v>0</v>
      </c>
    </row>
    <row r="535" spans="1:7" s="8" customFormat="1" ht="15" hidden="1" customHeight="1" x14ac:dyDescent="0.25">
      <c r="A535" s="73"/>
      <c r="B535" s="80" t="s">
        <v>11</v>
      </c>
      <c r="C535" s="44" t="s">
        <v>62</v>
      </c>
      <c r="D535" s="36">
        <f t="shared" si="17"/>
        <v>43.4</v>
      </c>
      <c r="E535" s="36">
        <v>43.4</v>
      </c>
      <c r="F535" s="36">
        <v>33.1</v>
      </c>
      <c r="G535" s="36"/>
    </row>
    <row r="536" spans="1:7" s="23" customFormat="1" ht="15" customHeight="1" x14ac:dyDescent="0.25">
      <c r="A536" s="15"/>
      <c r="B536" s="11" t="s">
        <v>232</v>
      </c>
      <c r="C536" s="26" t="s">
        <v>62</v>
      </c>
      <c r="D536" s="7">
        <f t="shared" si="17"/>
        <v>602.9</v>
      </c>
      <c r="E536" s="7">
        <v>602.9</v>
      </c>
      <c r="F536" s="7">
        <v>453</v>
      </c>
      <c r="G536" s="7"/>
    </row>
    <row r="537" spans="1:7" s="23" customFormat="1" ht="51.75" customHeight="1" x14ac:dyDescent="0.25">
      <c r="A537" s="15"/>
      <c r="B537" s="85" t="s">
        <v>244</v>
      </c>
      <c r="C537" s="26" t="s">
        <v>62</v>
      </c>
      <c r="D537" s="7">
        <f t="shared" si="17"/>
        <v>773.5</v>
      </c>
      <c r="E537" s="7">
        <v>773.5</v>
      </c>
      <c r="F537" s="7">
        <v>420</v>
      </c>
      <c r="G537" s="7"/>
    </row>
    <row r="538" spans="1:7" s="23" customFormat="1" ht="15" customHeight="1" x14ac:dyDescent="0.25">
      <c r="A538" s="77"/>
      <c r="B538" s="109" t="s">
        <v>237</v>
      </c>
      <c r="C538" s="26" t="s">
        <v>62</v>
      </c>
      <c r="D538" s="7">
        <f t="shared" si="17"/>
        <v>6</v>
      </c>
      <c r="E538" s="7">
        <v>6</v>
      </c>
      <c r="F538" s="7"/>
      <c r="G538" s="7"/>
    </row>
    <row r="539" spans="1:7" s="23" customFormat="1" ht="15" customHeight="1" x14ac:dyDescent="0.25">
      <c r="A539" s="13" t="s">
        <v>163</v>
      </c>
      <c r="B539" s="43" t="s">
        <v>82</v>
      </c>
      <c r="C539" s="5" t="s">
        <v>37</v>
      </c>
      <c r="D539" s="4">
        <f t="shared" si="17"/>
        <v>38.299999999999997</v>
      </c>
      <c r="E539" s="4">
        <f>E540</f>
        <v>38.299999999999997</v>
      </c>
      <c r="F539" s="4">
        <f>F540</f>
        <v>29.3</v>
      </c>
      <c r="G539" s="4">
        <f>G540</f>
        <v>0</v>
      </c>
    </row>
    <row r="540" spans="1:7" s="23" customFormat="1" ht="15" customHeight="1" x14ac:dyDescent="0.25">
      <c r="A540" s="15"/>
      <c r="B540" s="11" t="s">
        <v>232</v>
      </c>
      <c r="C540" s="26" t="s">
        <v>37</v>
      </c>
      <c r="D540" s="7">
        <f t="shared" si="17"/>
        <v>38.299999999999997</v>
      </c>
      <c r="E540" s="7">
        <v>38.299999999999997</v>
      </c>
      <c r="F540" s="7">
        <v>29.3</v>
      </c>
      <c r="G540" s="7"/>
    </row>
    <row r="541" spans="1:7" s="23" customFormat="1" ht="15" hidden="1" customHeight="1" x14ac:dyDescent="0.25">
      <c r="A541" s="119" t="s">
        <v>248</v>
      </c>
      <c r="B541" s="120" t="s">
        <v>29</v>
      </c>
      <c r="C541" s="70" t="s">
        <v>62</v>
      </c>
      <c r="D541" s="101">
        <f t="shared" si="17"/>
        <v>0</v>
      </c>
      <c r="E541" s="67">
        <f>E542</f>
        <v>0</v>
      </c>
      <c r="F541" s="67">
        <f>F542</f>
        <v>0</v>
      </c>
      <c r="G541" s="67">
        <f>G542</f>
        <v>0</v>
      </c>
    </row>
    <row r="542" spans="1:7" s="23" customFormat="1" ht="15" hidden="1" customHeight="1" x14ac:dyDescent="0.25">
      <c r="A542" s="76"/>
      <c r="B542" s="69" t="s">
        <v>232</v>
      </c>
      <c r="C542" s="70" t="s">
        <v>62</v>
      </c>
      <c r="D542" s="101">
        <f t="shared" si="17"/>
        <v>0</v>
      </c>
      <c r="E542" s="67"/>
      <c r="F542" s="67"/>
      <c r="G542" s="67"/>
    </row>
    <row r="543" spans="1:7" ht="15" customHeight="1" x14ac:dyDescent="0.25">
      <c r="A543" s="191" t="s">
        <v>164</v>
      </c>
      <c r="B543" s="198" t="s">
        <v>83</v>
      </c>
      <c r="C543" s="166"/>
      <c r="D543" s="168">
        <f t="shared" si="17"/>
        <v>57463.799999999988</v>
      </c>
      <c r="E543" s="168">
        <f>E544+E545+E546+E547+E548+E549+E550+E551+E553+E552</f>
        <v>52490.099999999991</v>
      </c>
      <c r="F543" s="168">
        <f>F544+F545+F546+F547+F548+F549+F550+F551+F553+F552</f>
        <v>33803.199999999997</v>
      </c>
      <c r="G543" s="168">
        <f>G544+G545+G546+G547+G548+G549+G550+G551+G553+G552</f>
        <v>4973.7</v>
      </c>
    </row>
    <row r="544" spans="1:7" ht="15" hidden="1" customHeight="1" x14ac:dyDescent="0.25">
      <c r="A544" s="164"/>
      <c r="B544" s="199" t="s">
        <v>11</v>
      </c>
      <c r="C544" s="166"/>
      <c r="D544" s="167">
        <f t="shared" si="17"/>
        <v>18072.000000000007</v>
      </c>
      <c r="E544" s="167">
        <f>E356+E360+E370+E374+E378+E383+E387+E393+E397+E402+E407+E412+E416+E421+E426+E430+E434+E439+E443+E447+E452+E457+E461+E465+E469+E474+E478+E483+E487+E491+E495+E499+E503+E508+E514+E520+E525+E529+E535</f>
        <v>17572.600000000006</v>
      </c>
      <c r="F544" s="167">
        <f>F356+F360+F370+F374+F378+F383+F387+F393+F397+F402+F407+F412+F416+F421+F426+F430+F434+F439+F443+F447+F452+F457+F461+F465+F469+F474+F478+F483+F487+F491+F495+F499+F503+F508+F514+F520+F525+F529+F535</f>
        <v>9383.6000000000022</v>
      </c>
      <c r="G544" s="167">
        <f>G356+G360+G370+G374+G378+G383+G387+G393+G397+G402+G407+G412+G416+G421+G426+G430+G434+G439+G443+G447+G452+G457+G461+G465+G469+G474+G478+G483+G487+G491+G495+G499+G503+G508+G514+G520+G525+G529+G535</f>
        <v>499.4</v>
      </c>
    </row>
    <row r="545" spans="1:20" ht="15" customHeight="1" x14ac:dyDescent="0.25">
      <c r="A545" s="164"/>
      <c r="B545" s="169" t="s">
        <v>232</v>
      </c>
      <c r="C545" s="166"/>
      <c r="D545" s="153">
        <f t="shared" si="17"/>
        <v>31147.999999999993</v>
      </c>
      <c r="E545" s="153">
        <f>E358+E361+E371+E375+E379+E384+E388+E394+E398+E403+E408+E413+E417+E422+E427+E431+E435+E440+E444+E448+E453+E458+E462+E466+E470+E475+E479+E484+E488+E492+E496+E500+E504+E509+E515+E521+E526+E530+E536+E540+E542</f>
        <v>31124.499999999993</v>
      </c>
      <c r="F545" s="153">
        <f>F358+F361+F371+F375+F379+F384+F388+F394+F398+F403+F408+F413+F417+F422+F427+F431+F435+F440+F444+F448+F453+F458+F462+F466+F470+F475+F479+F484+F488+F492+F496+F500+F504+F509+F515+F521+F526+F530+F536+F540+F542</f>
        <v>23198.2</v>
      </c>
      <c r="G545" s="153">
        <f>G358+G361+G371+G375+G379+G384+G388+G394+G398+G403+G408+G413+G417+G422+G427+G431+G435+G440+G444+G448+G453+G458+G462+G466+G470+G475+G479+G484+G488+G492+G496+G500+G504+G509+G515+G521+G526+G530+G536+G540+G542</f>
        <v>23.5</v>
      </c>
    </row>
    <row r="546" spans="1:20" s="23" customFormat="1" ht="53.25" customHeight="1" x14ac:dyDescent="0.25">
      <c r="A546" s="164"/>
      <c r="B546" s="151" t="s">
        <v>244</v>
      </c>
      <c r="C546" s="152"/>
      <c r="D546" s="153">
        <f t="shared" si="17"/>
        <v>1305.5</v>
      </c>
      <c r="E546" s="153">
        <f>E531+E537+E364</f>
        <v>1305.5</v>
      </c>
      <c r="F546" s="153">
        <f>F531+F537+F364</f>
        <v>760.2</v>
      </c>
      <c r="G546" s="153">
        <f>G531+G537+G364</f>
        <v>0</v>
      </c>
    </row>
    <row r="547" spans="1:20" s="23" customFormat="1" ht="15" customHeight="1" x14ac:dyDescent="0.25">
      <c r="A547" s="164"/>
      <c r="B547" s="169" t="s">
        <v>203</v>
      </c>
      <c r="C547" s="155"/>
      <c r="D547" s="153">
        <f t="shared" si="17"/>
        <v>1747.1000000000001</v>
      </c>
      <c r="E547" s="153">
        <f>E372+E376+E381+E385+E390+E395+E400+E405+E410+E414+E419+E424+E428+E432+E437+E441+E445+E450+E455+E459+E463+E467+E472+E476+E481+E485+E489+E493+E497+E501+E506+E512+E518+E523+E527+E533+E538</f>
        <v>1747.1000000000001</v>
      </c>
      <c r="F547" s="153">
        <f>F372+F376+F381+F385+F390+F395+F400+F405+F410+F414+F419+F424+F428+F432+F437+F441+F445+F450+F455+F459+F463+F467+F472+F476+F481+F485+F489+F493+F497+F501+F506+F512+F518+F523+F527+F533+F538</f>
        <v>191.5</v>
      </c>
      <c r="G547" s="153">
        <f>G372+G376+G381+G385+G390+G395+G400+G405+G410+G414+G419+G424+G428+G432+G437+G441+G445+G450+G455+G459+G463+G467+G472+G476+G481+G485+G489+G493+G497+G501+G506+G512+G518+G523+G527+G533+G538</f>
        <v>0</v>
      </c>
    </row>
    <row r="548" spans="1:20" s="23" customFormat="1" ht="39" x14ac:dyDescent="0.25">
      <c r="A548" s="164"/>
      <c r="B548" s="156" t="s">
        <v>234</v>
      </c>
      <c r="C548" s="155"/>
      <c r="D548" s="153">
        <f t="shared" si="17"/>
        <v>1167</v>
      </c>
      <c r="E548" s="153">
        <f>E363</f>
        <v>0</v>
      </c>
      <c r="F548" s="153">
        <f>F363</f>
        <v>0</v>
      </c>
      <c r="G548" s="153">
        <f>G363</f>
        <v>1167</v>
      </c>
    </row>
    <row r="549" spans="1:20" s="23" customFormat="1" ht="26.25" x14ac:dyDescent="0.25">
      <c r="A549" s="164"/>
      <c r="B549" s="156" t="s">
        <v>267</v>
      </c>
      <c r="C549" s="152"/>
      <c r="D549" s="153">
        <f t="shared" si="17"/>
        <v>930</v>
      </c>
      <c r="E549" s="153"/>
      <c r="F549" s="153"/>
      <c r="G549" s="153">
        <f>G365</f>
        <v>930</v>
      </c>
    </row>
    <row r="550" spans="1:20" s="23" customFormat="1" ht="39" x14ac:dyDescent="0.25">
      <c r="A550" s="164"/>
      <c r="B550" s="156" t="s">
        <v>266</v>
      </c>
      <c r="C550" s="152"/>
      <c r="D550" s="153">
        <f t="shared" si="17"/>
        <v>800</v>
      </c>
      <c r="E550" s="153"/>
      <c r="F550" s="153"/>
      <c r="G550" s="153">
        <f>G366</f>
        <v>800</v>
      </c>
      <c r="T550" s="98"/>
    </row>
    <row r="551" spans="1:20" s="23" customFormat="1" ht="26.25" x14ac:dyDescent="0.25">
      <c r="A551" s="164"/>
      <c r="B551" s="156" t="s">
        <v>271</v>
      </c>
      <c r="C551" s="155"/>
      <c r="D551" s="153">
        <f t="shared" si="17"/>
        <v>2.2000000000000002</v>
      </c>
      <c r="E551" s="153">
        <f>E510+E516</f>
        <v>2.2000000000000002</v>
      </c>
      <c r="F551" s="153">
        <f>F510+F516</f>
        <v>1.7000000000000002</v>
      </c>
      <c r="G551" s="153">
        <f>G510+G516</f>
        <v>0</v>
      </c>
      <c r="T551" s="98"/>
    </row>
    <row r="552" spans="1:20" s="23" customFormat="1" x14ac:dyDescent="0.25">
      <c r="A552" s="164"/>
      <c r="B552" s="157" t="s">
        <v>235</v>
      </c>
      <c r="C552" s="155"/>
      <c r="D552" s="153">
        <f t="shared" si="17"/>
        <v>479.7</v>
      </c>
      <c r="E552" s="153">
        <f>E367+E380+E389+E399+E404+E409+E418+E423+E436+E449+E454+E471+E480+E505+E511+E517+E522+E532</f>
        <v>366.2</v>
      </c>
      <c r="F552" s="153">
        <f>F367+F380+F389+F399+F404+F409+F418+F423+F436+F449+F454+F471+F480+F505+F511+F517+F522+F532</f>
        <v>258.89999999999998</v>
      </c>
      <c r="G552" s="153">
        <f>G367+G380+G389+G399+G404+G409+G418+G423+G436+G449+G454+G471+G480+G505+G511+G517+G522+G532</f>
        <v>113.5</v>
      </c>
      <c r="T552" s="98"/>
    </row>
    <row r="553" spans="1:20" s="23" customFormat="1" ht="15" customHeight="1" x14ac:dyDescent="0.2">
      <c r="A553" s="196"/>
      <c r="B553" s="200" t="s">
        <v>209</v>
      </c>
      <c r="C553" s="155"/>
      <c r="D553" s="153">
        <f t="shared" si="17"/>
        <v>1812.3</v>
      </c>
      <c r="E553" s="153">
        <f>E357+E368+E391</f>
        <v>372</v>
      </c>
      <c r="F553" s="153">
        <f>F357+F368+F391</f>
        <v>9.1</v>
      </c>
      <c r="G553" s="153">
        <f>G357+G368+G391</f>
        <v>1440.3</v>
      </c>
    </row>
    <row r="554" spans="1:20" ht="18.75" customHeight="1" x14ac:dyDescent="0.25">
      <c r="A554" s="15" t="s">
        <v>248</v>
      </c>
      <c r="B554" s="227" t="s">
        <v>207</v>
      </c>
      <c r="C554" s="228"/>
      <c r="D554" s="228"/>
      <c r="E554" s="228"/>
      <c r="F554" s="228"/>
      <c r="G554" s="228"/>
    </row>
    <row r="555" spans="1:20" ht="15" customHeight="1" x14ac:dyDescent="0.25">
      <c r="A555" s="13" t="s">
        <v>165</v>
      </c>
      <c r="B555" s="12" t="s">
        <v>23</v>
      </c>
      <c r="C555" s="115"/>
      <c r="D555" s="4">
        <f t="shared" ref="D555:D590" si="18">E555+G555</f>
        <v>2007.3999999999999</v>
      </c>
      <c r="E555" s="6">
        <f>E556+E561</f>
        <v>1622.8999999999999</v>
      </c>
      <c r="F555" s="6">
        <f>F556+F561</f>
        <v>0</v>
      </c>
      <c r="G555" s="6">
        <f>G556+G561</f>
        <v>384.5</v>
      </c>
    </row>
    <row r="556" spans="1:20" ht="15" customHeight="1" x14ac:dyDescent="0.25">
      <c r="A556" s="15"/>
      <c r="B556" s="135"/>
      <c r="C556" s="9" t="s">
        <v>28</v>
      </c>
      <c r="D556" s="4">
        <f t="shared" si="18"/>
        <v>1921.8</v>
      </c>
      <c r="E556" s="6">
        <f>E557+E558+E559+E560</f>
        <v>1602.8</v>
      </c>
      <c r="F556" s="6">
        <f>F557+F558+F559+F560</f>
        <v>0</v>
      </c>
      <c r="G556" s="6">
        <f>G557+G558+G559+G560</f>
        <v>319</v>
      </c>
    </row>
    <row r="557" spans="1:20" s="8" customFormat="1" ht="15" hidden="1" customHeight="1" x14ac:dyDescent="0.25">
      <c r="A557" s="73"/>
      <c r="B557" s="51" t="s">
        <v>11</v>
      </c>
      <c r="C557" s="52" t="s">
        <v>28</v>
      </c>
      <c r="D557" s="36">
        <f t="shared" si="18"/>
        <v>779.8</v>
      </c>
      <c r="E557" s="71">
        <v>779.8</v>
      </c>
      <c r="F557" s="36"/>
      <c r="G557" s="36"/>
    </row>
    <row r="558" spans="1:20" s="23" customFormat="1" ht="15" customHeight="1" x14ac:dyDescent="0.25">
      <c r="A558" s="15"/>
      <c r="B558" s="62" t="s">
        <v>226</v>
      </c>
      <c r="C558" s="24" t="s">
        <v>28</v>
      </c>
      <c r="D558" s="7">
        <f t="shared" ref="D558:D563" si="19">E558+G558</f>
        <v>823</v>
      </c>
      <c r="E558" s="93">
        <v>823</v>
      </c>
      <c r="F558" s="25"/>
      <c r="G558" s="25"/>
    </row>
    <row r="559" spans="1:20" s="23" customFormat="1" ht="39" hidden="1" x14ac:dyDescent="0.25">
      <c r="A559" s="74"/>
      <c r="B559" s="136" t="s">
        <v>234</v>
      </c>
      <c r="C559" s="70" t="s">
        <v>28</v>
      </c>
      <c r="D559" s="67">
        <f t="shared" si="19"/>
        <v>0</v>
      </c>
      <c r="E559" s="121"/>
      <c r="F559" s="106"/>
      <c r="G559" s="67"/>
    </row>
    <row r="560" spans="1:20" s="23" customFormat="1" ht="15" customHeight="1" x14ac:dyDescent="0.2">
      <c r="A560" s="90"/>
      <c r="B560" s="137" t="s">
        <v>236</v>
      </c>
      <c r="C560" s="24" t="s">
        <v>28</v>
      </c>
      <c r="D560" s="7">
        <f t="shared" si="19"/>
        <v>319</v>
      </c>
      <c r="E560" s="93"/>
      <c r="F560" s="25"/>
      <c r="G560" s="7">
        <v>319</v>
      </c>
    </row>
    <row r="561" spans="1:7" ht="15" customHeight="1" x14ac:dyDescent="0.25">
      <c r="A561" s="15"/>
      <c r="B561" s="138"/>
      <c r="C561" s="9" t="s">
        <v>37</v>
      </c>
      <c r="D561" s="4">
        <f t="shared" si="19"/>
        <v>85.6</v>
      </c>
      <c r="E561" s="6">
        <f>E562+E563</f>
        <v>20.100000000000001</v>
      </c>
      <c r="F561" s="6">
        <f>F562+F563</f>
        <v>0</v>
      </c>
      <c r="G561" s="6">
        <f>G562+G563</f>
        <v>65.5</v>
      </c>
    </row>
    <row r="562" spans="1:7" s="8" customFormat="1" ht="15" hidden="1" customHeight="1" x14ac:dyDescent="0.25">
      <c r="A562" s="73"/>
      <c r="B562" s="51" t="s">
        <v>11</v>
      </c>
      <c r="C562" s="52" t="s">
        <v>37</v>
      </c>
      <c r="D562" s="36">
        <f t="shared" si="19"/>
        <v>35.6</v>
      </c>
      <c r="E562" s="36">
        <v>20.100000000000001</v>
      </c>
      <c r="F562" s="36"/>
      <c r="G562" s="36">
        <v>15.5</v>
      </c>
    </row>
    <row r="563" spans="1:7" s="23" customFormat="1" ht="15" customHeight="1" x14ac:dyDescent="0.2">
      <c r="A563" s="89"/>
      <c r="B563" s="88" t="s">
        <v>208</v>
      </c>
      <c r="C563" s="47" t="s">
        <v>37</v>
      </c>
      <c r="D563" s="37">
        <f t="shared" si="19"/>
        <v>50</v>
      </c>
      <c r="E563" s="37"/>
      <c r="F563" s="37"/>
      <c r="G563" s="37">
        <v>50</v>
      </c>
    </row>
    <row r="564" spans="1:7" ht="15" customHeight="1" x14ac:dyDescent="0.25">
      <c r="A564" s="21" t="s">
        <v>241</v>
      </c>
      <c r="B564" s="22" t="s">
        <v>10</v>
      </c>
      <c r="C564" s="9" t="s">
        <v>28</v>
      </c>
      <c r="D564" s="4">
        <f t="shared" si="18"/>
        <v>27.1</v>
      </c>
      <c r="E564" s="2">
        <f>E565</f>
        <v>27.1</v>
      </c>
      <c r="F564" s="4">
        <f>F565</f>
        <v>19.399999999999999</v>
      </c>
      <c r="G564" s="4">
        <f>G565</f>
        <v>0</v>
      </c>
    </row>
    <row r="565" spans="1:7" s="23" customFormat="1" ht="15" customHeight="1" x14ac:dyDescent="0.25">
      <c r="A565" s="78"/>
      <c r="B565" s="11" t="s">
        <v>226</v>
      </c>
      <c r="C565" s="24" t="s">
        <v>28</v>
      </c>
      <c r="D565" s="7">
        <f t="shared" si="18"/>
        <v>27.1</v>
      </c>
      <c r="E565" s="25">
        <v>27.1</v>
      </c>
      <c r="F565" s="7">
        <v>19.399999999999999</v>
      </c>
      <c r="G565" s="7"/>
    </row>
    <row r="566" spans="1:7" ht="15" customHeight="1" x14ac:dyDescent="0.25">
      <c r="A566" s="20" t="s">
        <v>166</v>
      </c>
      <c r="B566" s="19" t="s">
        <v>13</v>
      </c>
      <c r="C566" s="9" t="s">
        <v>28</v>
      </c>
      <c r="D566" s="4">
        <f t="shared" si="18"/>
        <v>27.1</v>
      </c>
      <c r="E566" s="2">
        <f>E567</f>
        <v>27.1</v>
      </c>
      <c r="F566" s="4">
        <f>F567</f>
        <v>19.3</v>
      </c>
      <c r="G566" s="4">
        <f>G567</f>
        <v>0</v>
      </c>
    </row>
    <row r="567" spans="1:7" s="23" customFormat="1" ht="15" customHeight="1" x14ac:dyDescent="0.25">
      <c r="A567" s="21"/>
      <c r="B567" s="11" t="s">
        <v>226</v>
      </c>
      <c r="C567" s="24" t="s">
        <v>28</v>
      </c>
      <c r="D567" s="7">
        <f t="shared" si="18"/>
        <v>27.1</v>
      </c>
      <c r="E567" s="25">
        <v>27.1</v>
      </c>
      <c r="F567" s="7">
        <v>19.3</v>
      </c>
      <c r="G567" s="7"/>
    </row>
    <row r="568" spans="1:7" ht="15" customHeight="1" x14ac:dyDescent="0.25">
      <c r="A568" s="20" t="s">
        <v>167</v>
      </c>
      <c r="B568" s="19" t="s">
        <v>14</v>
      </c>
      <c r="C568" s="9" t="s">
        <v>28</v>
      </c>
      <c r="D568" s="4">
        <f t="shared" si="18"/>
        <v>41.9</v>
      </c>
      <c r="E568" s="4">
        <f>E569</f>
        <v>41.9</v>
      </c>
      <c r="F568" s="4">
        <f>F569</f>
        <v>30</v>
      </c>
      <c r="G568" s="4">
        <f>G569</f>
        <v>0</v>
      </c>
    </row>
    <row r="569" spans="1:7" s="23" customFormat="1" ht="15" customHeight="1" x14ac:dyDescent="0.25">
      <c r="A569" s="21"/>
      <c r="B569" s="11" t="s">
        <v>226</v>
      </c>
      <c r="C569" s="24" t="s">
        <v>28</v>
      </c>
      <c r="D569" s="7">
        <f t="shared" si="18"/>
        <v>41.9</v>
      </c>
      <c r="E569" s="7">
        <v>41.9</v>
      </c>
      <c r="F569" s="7">
        <v>30</v>
      </c>
      <c r="G569" s="7"/>
    </row>
    <row r="570" spans="1:7" ht="15" customHeight="1" x14ac:dyDescent="0.25">
      <c r="A570" s="20" t="s">
        <v>168</v>
      </c>
      <c r="B570" s="19" t="s">
        <v>15</v>
      </c>
      <c r="C570" s="9" t="s">
        <v>28</v>
      </c>
      <c r="D570" s="4">
        <f t="shared" si="18"/>
        <v>32</v>
      </c>
      <c r="E570" s="2">
        <f>E571</f>
        <v>32</v>
      </c>
      <c r="F570" s="4">
        <f>F571</f>
        <v>22.8</v>
      </c>
      <c r="G570" s="4">
        <f>G571</f>
        <v>0</v>
      </c>
    </row>
    <row r="571" spans="1:7" s="23" customFormat="1" ht="15" customHeight="1" x14ac:dyDescent="0.25">
      <c r="A571" s="21"/>
      <c r="B571" s="11" t="s">
        <v>226</v>
      </c>
      <c r="C571" s="24" t="s">
        <v>28</v>
      </c>
      <c r="D571" s="7">
        <f t="shared" si="18"/>
        <v>32</v>
      </c>
      <c r="E571" s="25">
        <v>32</v>
      </c>
      <c r="F571" s="7">
        <v>22.8</v>
      </c>
      <c r="G571" s="7"/>
    </row>
    <row r="572" spans="1:7" ht="15" customHeight="1" x14ac:dyDescent="0.25">
      <c r="A572" s="20" t="s">
        <v>224</v>
      </c>
      <c r="B572" s="19" t="s">
        <v>16</v>
      </c>
      <c r="C572" s="9" t="s">
        <v>28</v>
      </c>
      <c r="D572" s="4">
        <f t="shared" si="18"/>
        <v>46.8</v>
      </c>
      <c r="E572" s="2">
        <f>E573</f>
        <v>46.8</v>
      </c>
      <c r="F572" s="4">
        <f>F573</f>
        <v>29.9</v>
      </c>
      <c r="G572" s="4">
        <f>G573</f>
        <v>0</v>
      </c>
    </row>
    <row r="573" spans="1:7" s="23" customFormat="1" ht="15" customHeight="1" x14ac:dyDescent="0.25">
      <c r="A573" s="21"/>
      <c r="B573" s="11" t="s">
        <v>226</v>
      </c>
      <c r="C573" s="24" t="s">
        <v>28</v>
      </c>
      <c r="D573" s="7">
        <f t="shared" si="18"/>
        <v>46.8</v>
      </c>
      <c r="E573" s="25">
        <v>46.8</v>
      </c>
      <c r="F573" s="7">
        <v>29.9</v>
      </c>
      <c r="G573" s="7"/>
    </row>
    <row r="574" spans="1:7" ht="15" customHeight="1" x14ac:dyDescent="0.25">
      <c r="A574" s="20" t="s">
        <v>225</v>
      </c>
      <c r="B574" s="19" t="s">
        <v>17</v>
      </c>
      <c r="C574" s="9" t="s">
        <v>28</v>
      </c>
      <c r="D574" s="4">
        <f t="shared" si="18"/>
        <v>33.200000000000003</v>
      </c>
      <c r="E574" s="4">
        <f>E575</f>
        <v>33.200000000000003</v>
      </c>
      <c r="F574" s="4">
        <f>F575</f>
        <v>23.7</v>
      </c>
      <c r="G574" s="4">
        <f>G575</f>
        <v>0</v>
      </c>
    </row>
    <row r="575" spans="1:7" s="23" customFormat="1" ht="15" customHeight="1" x14ac:dyDescent="0.25">
      <c r="A575" s="78"/>
      <c r="B575" s="11" t="s">
        <v>226</v>
      </c>
      <c r="C575" s="24" t="s">
        <v>28</v>
      </c>
      <c r="D575" s="7">
        <f t="shared" si="18"/>
        <v>33.200000000000003</v>
      </c>
      <c r="E575" s="25">
        <v>33.200000000000003</v>
      </c>
      <c r="F575" s="7">
        <v>23.7</v>
      </c>
      <c r="G575" s="7"/>
    </row>
    <row r="576" spans="1:7" ht="15" customHeight="1" x14ac:dyDescent="0.25">
      <c r="A576" s="20" t="s">
        <v>169</v>
      </c>
      <c r="B576" s="19" t="s">
        <v>18</v>
      </c>
      <c r="C576" s="9" t="s">
        <v>28</v>
      </c>
      <c r="D576" s="4">
        <f t="shared" si="18"/>
        <v>36.9</v>
      </c>
      <c r="E576" s="4">
        <f>E577</f>
        <v>36.9</v>
      </c>
      <c r="F576" s="4">
        <f>F577</f>
        <v>26.3</v>
      </c>
      <c r="G576" s="4">
        <f>G577</f>
        <v>0</v>
      </c>
    </row>
    <row r="577" spans="1:7" s="23" customFormat="1" ht="15" customHeight="1" x14ac:dyDescent="0.25">
      <c r="A577" s="21"/>
      <c r="B577" s="11" t="s">
        <v>226</v>
      </c>
      <c r="C577" s="24" t="s">
        <v>28</v>
      </c>
      <c r="D577" s="7">
        <f t="shared" si="18"/>
        <v>36.9</v>
      </c>
      <c r="E577" s="7">
        <v>36.9</v>
      </c>
      <c r="F577" s="7">
        <v>26.3</v>
      </c>
      <c r="G577" s="7"/>
    </row>
    <row r="578" spans="1:7" ht="15" customHeight="1" x14ac:dyDescent="0.25">
      <c r="A578" s="20" t="s">
        <v>170</v>
      </c>
      <c r="B578" s="19" t="s">
        <v>19</v>
      </c>
      <c r="C578" s="9" t="s">
        <v>28</v>
      </c>
      <c r="D578" s="4">
        <f t="shared" si="18"/>
        <v>100.7</v>
      </c>
      <c r="E578" s="4">
        <f>E579</f>
        <v>100.7</v>
      </c>
      <c r="F578" s="4">
        <f>F579</f>
        <v>72</v>
      </c>
      <c r="G578" s="4">
        <f>G579</f>
        <v>0</v>
      </c>
    </row>
    <row r="579" spans="1:7" s="23" customFormat="1" ht="15" customHeight="1" x14ac:dyDescent="0.25">
      <c r="A579" s="21"/>
      <c r="B579" s="11" t="s">
        <v>226</v>
      </c>
      <c r="C579" s="24" t="s">
        <v>28</v>
      </c>
      <c r="D579" s="7">
        <f t="shared" si="18"/>
        <v>100.7</v>
      </c>
      <c r="E579" s="7">
        <v>100.7</v>
      </c>
      <c r="F579" s="7">
        <v>72</v>
      </c>
      <c r="G579" s="7"/>
    </row>
    <row r="580" spans="1:7" ht="15" customHeight="1" x14ac:dyDescent="0.25">
      <c r="A580" s="20" t="s">
        <v>171</v>
      </c>
      <c r="B580" s="19" t="s">
        <v>20</v>
      </c>
      <c r="C580" s="9" t="s">
        <v>28</v>
      </c>
      <c r="D580" s="4">
        <f t="shared" si="18"/>
        <v>25.9</v>
      </c>
      <c r="E580" s="4">
        <f>E581</f>
        <v>25.9</v>
      </c>
      <c r="F580" s="4">
        <f>F581</f>
        <v>18.5</v>
      </c>
      <c r="G580" s="4">
        <f>G581</f>
        <v>0</v>
      </c>
    </row>
    <row r="581" spans="1:7" s="23" customFormat="1" ht="15" customHeight="1" x14ac:dyDescent="0.25">
      <c r="A581" s="21"/>
      <c r="B581" s="11" t="s">
        <v>226</v>
      </c>
      <c r="C581" s="24" t="s">
        <v>28</v>
      </c>
      <c r="D581" s="7">
        <f t="shared" si="18"/>
        <v>25.9</v>
      </c>
      <c r="E581" s="7">
        <v>25.9</v>
      </c>
      <c r="F581" s="7">
        <v>18.5</v>
      </c>
      <c r="G581" s="7"/>
    </row>
    <row r="582" spans="1:7" ht="15" customHeight="1" x14ac:dyDescent="0.25">
      <c r="A582" s="20" t="s">
        <v>172</v>
      </c>
      <c r="B582" s="19" t="s">
        <v>21</v>
      </c>
      <c r="C582" s="9" t="s">
        <v>28</v>
      </c>
      <c r="D582" s="4">
        <f t="shared" si="18"/>
        <v>22.1</v>
      </c>
      <c r="E582" s="2">
        <f>E583</f>
        <v>22.1</v>
      </c>
      <c r="F582" s="4">
        <f>F583</f>
        <v>15.8</v>
      </c>
      <c r="G582" s="4">
        <f>G583</f>
        <v>0</v>
      </c>
    </row>
    <row r="583" spans="1:7" s="23" customFormat="1" ht="15" customHeight="1" x14ac:dyDescent="0.25">
      <c r="A583" s="21"/>
      <c r="B583" s="11" t="s">
        <v>226</v>
      </c>
      <c r="C583" s="24" t="s">
        <v>28</v>
      </c>
      <c r="D583" s="7">
        <f t="shared" si="18"/>
        <v>22.1</v>
      </c>
      <c r="E583" s="25">
        <v>22.1</v>
      </c>
      <c r="F583" s="7">
        <v>15.8</v>
      </c>
      <c r="G583" s="7"/>
    </row>
    <row r="584" spans="1:7" ht="15" customHeight="1" x14ac:dyDescent="0.25">
      <c r="A584" s="20" t="s">
        <v>173</v>
      </c>
      <c r="B584" s="19" t="s">
        <v>22</v>
      </c>
      <c r="C584" s="9" t="s">
        <v>28</v>
      </c>
      <c r="D584" s="4">
        <f t="shared" si="18"/>
        <v>241.2</v>
      </c>
      <c r="E584" s="4">
        <f>E585</f>
        <v>241.2</v>
      </c>
      <c r="F584" s="4">
        <f>F585</f>
        <v>144.80000000000001</v>
      </c>
      <c r="G584" s="4">
        <f>G585</f>
        <v>0</v>
      </c>
    </row>
    <row r="585" spans="1:7" s="23" customFormat="1" ht="15" customHeight="1" x14ac:dyDescent="0.25">
      <c r="A585" s="21"/>
      <c r="B585" s="11" t="s">
        <v>226</v>
      </c>
      <c r="C585" s="24" t="s">
        <v>28</v>
      </c>
      <c r="D585" s="7">
        <f t="shared" si="18"/>
        <v>241.2</v>
      </c>
      <c r="E585" s="25">
        <v>241.2</v>
      </c>
      <c r="F585" s="7">
        <v>144.80000000000001</v>
      </c>
      <c r="G585" s="7"/>
    </row>
    <row r="586" spans="1:7" ht="15" customHeight="1" x14ac:dyDescent="0.25">
      <c r="A586" s="191" t="s">
        <v>174</v>
      </c>
      <c r="B586" s="198" t="s">
        <v>84</v>
      </c>
      <c r="C586" s="166"/>
      <c r="D586" s="168">
        <f t="shared" si="18"/>
        <v>2642.3</v>
      </c>
      <c r="E586" s="168">
        <f>E587+E588+E589+E590</f>
        <v>2257.8000000000002</v>
      </c>
      <c r="F586" s="168">
        <f>F587+F588+F589+F590</f>
        <v>422.5</v>
      </c>
      <c r="G586" s="168">
        <f>G587+G588+G589+G590</f>
        <v>384.5</v>
      </c>
    </row>
    <row r="587" spans="1:7" ht="15" hidden="1" customHeight="1" x14ac:dyDescent="0.25">
      <c r="A587" s="164"/>
      <c r="B587" s="199" t="s">
        <v>11</v>
      </c>
      <c r="C587" s="166"/>
      <c r="D587" s="167">
        <f t="shared" si="18"/>
        <v>815.4</v>
      </c>
      <c r="E587" s="167">
        <f>E557+E562</f>
        <v>799.9</v>
      </c>
      <c r="F587" s="167">
        <f>F557+F562</f>
        <v>0</v>
      </c>
      <c r="G587" s="167">
        <f>G557+G562</f>
        <v>15.5</v>
      </c>
    </row>
    <row r="588" spans="1:7" s="23" customFormat="1" ht="15" customHeight="1" x14ac:dyDescent="0.25">
      <c r="A588" s="164"/>
      <c r="B588" s="169" t="s">
        <v>226</v>
      </c>
      <c r="C588" s="155"/>
      <c r="D588" s="153">
        <f t="shared" si="18"/>
        <v>1457.9</v>
      </c>
      <c r="E588" s="153">
        <f>E558+E565+E567+E569+E571+E573+E575+E577+E579+E581+E583+E585</f>
        <v>1457.9</v>
      </c>
      <c r="F588" s="153">
        <f>F558+F565+F567+F569+F571+F573+F575+F577+F579+F581+F583+F585</f>
        <v>422.5</v>
      </c>
      <c r="G588" s="153">
        <f>G558+G565+G567+G569+G571+G573+G575+G577+G579+G581+G583+G585</f>
        <v>0</v>
      </c>
    </row>
    <row r="589" spans="1:7" s="23" customFormat="1" ht="39" hidden="1" x14ac:dyDescent="0.25">
      <c r="A589" s="164"/>
      <c r="B589" s="156" t="s">
        <v>234</v>
      </c>
      <c r="C589" s="155"/>
      <c r="D589" s="153">
        <f t="shared" si="18"/>
        <v>0</v>
      </c>
      <c r="E589" s="153">
        <f>E559</f>
        <v>0</v>
      </c>
      <c r="F589" s="153">
        <f>F559</f>
        <v>0</v>
      </c>
      <c r="G589" s="153">
        <f>G559</f>
        <v>0</v>
      </c>
    </row>
    <row r="590" spans="1:7" s="23" customFormat="1" ht="15" customHeight="1" x14ac:dyDescent="0.2">
      <c r="A590" s="196"/>
      <c r="B590" s="171" t="s">
        <v>236</v>
      </c>
      <c r="C590" s="155"/>
      <c r="D590" s="153">
        <f t="shared" si="18"/>
        <v>369</v>
      </c>
      <c r="E590" s="153">
        <f>E563+E560</f>
        <v>0</v>
      </c>
      <c r="F590" s="153">
        <f>F563+F560</f>
        <v>0</v>
      </c>
      <c r="G590" s="153">
        <f>G563+G560</f>
        <v>369</v>
      </c>
    </row>
    <row r="591" spans="1:7" ht="18.75" customHeight="1" x14ac:dyDescent="0.25">
      <c r="A591" s="15" t="s">
        <v>175</v>
      </c>
      <c r="B591" s="227" t="s">
        <v>86</v>
      </c>
      <c r="C591" s="228"/>
      <c r="D591" s="228"/>
      <c r="E591" s="228"/>
      <c r="F591" s="228"/>
      <c r="G591" s="228"/>
    </row>
    <row r="592" spans="1:7" ht="15" customHeight="1" x14ac:dyDescent="0.25">
      <c r="A592" s="49" t="s">
        <v>176</v>
      </c>
      <c r="B592" s="39" t="s">
        <v>23</v>
      </c>
      <c r="C592" s="32" t="s">
        <v>37</v>
      </c>
      <c r="D592" s="4">
        <f t="shared" ref="D592:D673" si="20">E592+G592</f>
        <v>4963.1000000000004</v>
      </c>
      <c r="E592" s="31">
        <f>E593+E594+E595</f>
        <v>1156.2</v>
      </c>
      <c r="F592" s="31">
        <f>F593+F594+F595</f>
        <v>14</v>
      </c>
      <c r="G592" s="31">
        <f>G593+G594+G595</f>
        <v>3806.9</v>
      </c>
    </row>
    <row r="593" spans="1:7" s="8" customFormat="1" ht="15" hidden="1" customHeight="1" x14ac:dyDescent="0.25">
      <c r="A593" s="73"/>
      <c r="B593" s="40" t="s">
        <v>11</v>
      </c>
      <c r="C593" s="44" t="s">
        <v>37</v>
      </c>
      <c r="D593" s="81">
        <f t="shared" si="20"/>
        <v>903.4</v>
      </c>
      <c r="E593" s="36">
        <v>886.9</v>
      </c>
      <c r="F593" s="61"/>
      <c r="G593" s="36">
        <v>16.5</v>
      </c>
    </row>
    <row r="594" spans="1:7" s="8" customFormat="1" ht="26.25" x14ac:dyDescent="0.25">
      <c r="A594" s="33"/>
      <c r="B594" s="174" t="s">
        <v>238</v>
      </c>
      <c r="C594" s="94" t="s">
        <v>37</v>
      </c>
      <c r="D594" s="7">
        <f t="shared" si="20"/>
        <v>1300</v>
      </c>
      <c r="E594" s="37">
        <v>24.5</v>
      </c>
      <c r="F594" s="58"/>
      <c r="G594" s="37">
        <v>1275.5</v>
      </c>
    </row>
    <row r="595" spans="1:7" s="23" customFormat="1" ht="15" customHeight="1" x14ac:dyDescent="0.2">
      <c r="A595" s="89"/>
      <c r="B595" s="172" t="s">
        <v>236</v>
      </c>
      <c r="C595" s="45" t="s">
        <v>37</v>
      </c>
      <c r="D595" s="37">
        <f>E595+G595</f>
        <v>2759.7000000000003</v>
      </c>
      <c r="E595" s="37">
        <v>244.8</v>
      </c>
      <c r="F595" s="37">
        <v>14</v>
      </c>
      <c r="G595" s="37">
        <v>2514.9</v>
      </c>
    </row>
    <row r="596" spans="1:7" ht="15" customHeight="1" x14ac:dyDescent="0.25">
      <c r="A596" s="49" t="s">
        <v>177</v>
      </c>
      <c r="B596" s="43" t="s">
        <v>10</v>
      </c>
      <c r="C596" s="32" t="s">
        <v>37</v>
      </c>
      <c r="D596" s="4">
        <f t="shared" ref="D596:D607" si="21">E596+G596</f>
        <v>73.399999999999991</v>
      </c>
      <c r="E596" s="31">
        <f>E597+E598+E599</f>
        <v>73.399999999999991</v>
      </c>
      <c r="F596" s="31">
        <f>F597+F598+F599</f>
        <v>36.4</v>
      </c>
      <c r="G596" s="31">
        <f>G597+G598+G599</f>
        <v>0</v>
      </c>
    </row>
    <row r="597" spans="1:7" s="8" customFormat="1" ht="15" hidden="1" customHeight="1" x14ac:dyDescent="0.25">
      <c r="A597" s="73"/>
      <c r="B597" s="80" t="s">
        <v>11</v>
      </c>
      <c r="C597" s="44" t="s">
        <v>37</v>
      </c>
      <c r="D597" s="36">
        <f t="shared" si="21"/>
        <v>67.7</v>
      </c>
      <c r="E597" s="36">
        <v>67.7</v>
      </c>
      <c r="F597" s="36">
        <v>34</v>
      </c>
      <c r="G597" s="61"/>
    </row>
    <row r="598" spans="1:7" s="72" customFormat="1" ht="26.25" x14ac:dyDescent="0.25">
      <c r="A598" s="33"/>
      <c r="B598" s="173" t="s">
        <v>270</v>
      </c>
      <c r="C598" s="45" t="s">
        <v>37</v>
      </c>
      <c r="D598" s="7">
        <f t="shared" si="21"/>
        <v>3.1</v>
      </c>
      <c r="E598" s="95">
        <v>3.1</v>
      </c>
      <c r="F598" s="95">
        <v>2.4</v>
      </c>
      <c r="G598" s="111"/>
    </row>
    <row r="599" spans="1:7" s="23" customFormat="1" ht="15" customHeight="1" x14ac:dyDescent="0.25">
      <c r="A599" s="75"/>
      <c r="B599" s="175" t="s">
        <v>237</v>
      </c>
      <c r="C599" s="45" t="s">
        <v>37</v>
      </c>
      <c r="D599" s="7">
        <f t="shared" si="21"/>
        <v>2.6</v>
      </c>
      <c r="E599" s="37">
        <v>2.6</v>
      </c>
      <c r="F599" s="58"/>
      <c r="G599" s="58"/>
    </row>
    <row r="600" spans="1:7" ht="15" customHeight="1" x14ac:dyDescent="0.25">
      <c r="A600" s="49" t="s">
        <v>178</v>
      </c>
      <c r="B600" s="43" t="s">
        <v>13</v>
      </c>
      <c r="C600" s="32" t="s">
        <v>37</v>
      </c>
      <c r="D600" s="4">
        <f t="shared" si="21"/>
        <v>67.399999999999991</v>
      </c>
      <c r="E600" s="31">
        <f>E601++E602+E603</f>
        <v>67.399999999999991</v>
      </c>
      <c r="F600" s="31">
        <f>F601++F602+F603</f>
        <v>37.799999999999997</v>
      </c>
      <c r="G600" s="31">
        <f>G601++G602+G603</f>
        <v>0</v>
      </c>
    </row>
    <row r="601" spans="1:7" s="8" customFormat="1" ht="15" hidden="1" customHeight="1" x14ac:dyDescent="0.25">
      <c r="A601" s="73"/>
      <c r="B601" s="80" t="s">
        <v>11</v>
      </c>
      <c r="C601" s="44" t="s">
        <v>37</v>
      </c>
      <c r="D601" s="36">
        <f t="shared" si="21"/>
        <v>62.3</v>
      </c>
      <c r="E601" s="36">
        <v>62.3</v>
      </c>
      <c r="F601" s="61">
        <v>35.4</v>
      </c>
      <c r="G601" s="61"/>
    </row>
    <row r="602" spans="1:7" s="72" customFormat="1" ht="26.25" x14ac:dyDescent="0.25">
      <c r="A602" s="33"/>
      <c r="B602" s="173" t="s">
        <v>270</v>
      </c>
      <c r="C602" s="45" t="s">
        <v>37</v>
      </c>
      <c r="D602" s="7">
        <f t="shared" si="21"/>
        <v>3.1</v>
      </c>
      <c r="E602" s="95">
        <v>3.1</v>
      </c>
      <c r="F602" s="111">
        <v>2.4</v>
      </c>
      <c r="G602" s="111"/>
    </row>
    <row r="603" spans="1:7" s="23" customFormat="1" ht="15" customHeight="1" x14ac:dyDescent="0.25">
      <c r="A603" s="75"/>
      <c r="B603" s="175" t="s">
        <v>237</v>
      </c>
      <c r="C603" s="45" t="s">
        <v>37</v>
      </c>
      <c r="D603" s="7">
        <f t="shared" si="21"/>
        <v>2</v>
      </c>
      <c r="E603" s="37">
        <v>2</v>
      </c>
      <c r="F603" s="58"/>
      <c r="G603" s="58"/>
    </row>
    <row r="604" spans="1:7" ht="15" customHeight="1" x14ac:dyDescent="0.25">
      <c r="A604" s="49" t="s">
        <v>179</v>
      </c>
      <c r="B604" s="43" t="s">
        <v>18</v>
      </c>
      <c r="C604" s="32" t="s">
        <v>37</v>
      </c>
      <c r="D604" s="4">
        <f t="shared" si="21"/>
        <v>81.5</v>
      </c>
      <c r="E604" s="31">
        <f>E605+E606+E607</f>
        <v>79.8</v>
      </c>
      <c r="F604" s="31">
        <f>F605+F606+F607</f>
        <v>46.1</v>
      </c>
      <c r="G604" s="31">
        <f>G605+G606+G607</f>
        <v>1.7</v>
      </c>
    </row>
    <row r="605" spans="1:7" s="8" customFormat="1" ht="15" hidden="1" customHeight="1" x14ac:dyDescent="0.25">
      <c r="A605" s="73"/>
      <c r="B605" s="80" t="s">
        <v>11</v>
      </c>
      <c r="C605" s="44" t="s">
        <v>37</v>
      </c>
      <c r="D605" s="36">
        <f t="shared" si="21"/>
        <v>74.8</v>
      </c>
      <c r="E605" s="36">
        <v>73.099999999999994</v>
      </c>
      <c r="F605" s="61">
        <v>43.5</v>
      </c>
      <c r="G605" s="61">
        <v>1.7</v>
      </c>
    </row>
    <row r="606" spans="1:7" s="72" customFormat="1" ht="26.25" x14ac:dyDescent="0.25">
      <c r="A606" s="33"/>
      <c r="B606" s="173" t="s">
        <v>270</v>
      </c>
      <c r="C606" s="45" t="s">
        <v>37</v>
      </c>
      <c r="D606" s="7">
        <f t="shared" si="21"/>
        <v>3.4</v>
      </c>
      <c r="E606" s="95">
        <v>3.4</v>
      </c>
      <c r="F606" s="111">
        <v>2.6</v>
      </c>
      <c r="G606" s="111"/>
    </row>
    <row r="607" spans="1:7" s="23" customFormat="1" ht="15" customHeight="1" x14ac:dyDescent="0.25">
      <c r="A607" s="75"/>
      <c r="B607" s="175" t="s">
        <v>237</v>
      </c>
      <c r="C607" s="45" t="s">
        <v>37</v>
      </c>
      <c r="D607" s="7">
        <f t="shared" si="21"/>
        <v>3.3</v>
      </c>
      <c r="E607" s="37">
        <v>3.3</v>
      </c>
      <c r="F607" s="58"/>
      <c r="G607" s="58"/>
    </row>
    <row r="608" spans="1:7" ht="15" customHeight="1" x14ac:dyDescent="0.25">
      <c r="A608" s="33" t="s">
        <v>180</v>
      </c>
      <c r="B608" s="43" t="s">
        <v>31</v>
      </c>
      <c r="C608" s="32" t="s">
        <v>37</v>
      </c>
      <c r="D608" s="4">
        <f t="shared" si="20"/>
        <v>705.8</v>
      </c>
      <c r="E608" s="31">
        <f>E609+E610+E612+E611</f>
        <v>703.5</v>
      </c>
      <c r="F608" s="31">
        <f>F609+F610+F612+F611</f>
        <v>441.9</v>
      </c>
      <c r="G608" s="31">
        <f>G609+G610+G612+G611</f>
        <v>2.2999999999999998</v>
      </c>
    </row>
    <row r="609" spans="1:7" s="8" customFormat="1" ht="15" hidden="1" customHeight="1" x14ac:dyDescent="0.25">
      <c r="A609" s="73"/>
      <c r="B609" s="80" t="s">
        <v>11</v>
      </c>
      <c r="C609" s="44" t="s">
        <v>37</v>
      </c>
      <c r="D609" s="36">
        <f t="shared" si="20"/>
        <v>573.20000000000005</v>
      </c>
      <c r="E609" s="36">
        <v>573.20000000000005</v>
      </c>
      <c r="F609" s="36">
        <v>373.3</v>
      </c>
      <c r="G609" s="61"/>
    </row>
    <row r="610" spans="1:7" s="72" customFormat="1" ht="26.25" x14ac:dyDescent="0.25">
      <c r="A610" s="33"/>
      <c r="B610" s="173" t="s">
        <v>270</v>
      </c>
      <c r="C610" s="45" t="s">
        <v>37</v>
      </c>
      <c r="D610" s="7">
        <f t="shared" si="20"/>
        <v>25.4</v>
      </c>
      <c r="E610" s="95">
        <v>25.4</v>
      </c>
      <c r="F610" s="95">
        <v>19.399999999999999</v>
      </c>
      <c r="G610" s="111"/>
    </row>
    <row r="611" spans="1:7" s="72" customFormat="1" x14ac:dyDescent="0.25">
      <c r="A611" s="33"/>
      <c r="B611" s="35" t="s">
        <v>251</v>
      </c>
      <c r="C611" s="94" t="s">
        <v>37</v>
      </c>
      <c r="D611" s="7">
        <f t="shared" si="20"/>
        <v>64.400000000000006</v>
      </c>
      <c r="E611" s="95">
        <v>64.400000000000006</v>
      </c>
      <c r="F611" s="95">
        <v>49.2</v>
      </c>
      <c r="G611" s="111"/>
    </row>
    <row r="612" spans="1:7" s="23" customFormat="1" ht="15" customHeight="1" x14ac:dyDescent="0.25">
      <c r="A612" s="75"/>
      <c r="B612" s="175" t="s">
        <v>237</v>
      </c>
      <c r="C612" s="45" t="s">
        <v>37</v>
      </c>
      <c r="D612" s="7">
        <f t="shared" si="20"/>
        <v>42.8</v>
      </c>
      <c r="E612" s="37">
        <v>40.5</v>
      </c>
      <c r="F612" s="58"/>
      <c r="G612" s="58">
        <v>2.2999999999999998</v>
      </c>
    </row>
    <row r="613" spans="1:7" ht="15" customHeight="1" x14ac:dyDescent="0.25">
      <c r="A613" s="49" t="s">
        <v>181</v>
      </c>
      <c r="B613" s="43" t="s">
        <v>242</v>
      </c>
      <c r="C613" s="32" t="s">
        <v>37</v>
      </c>
      <c r="D613" s="4">
        <f t="shared" si="20"/>
        <v>262.70000000000005</v>
      </c>
      <c r="E613" s="31">
        <f>E614+E615+E617+E616</f>
        <v>262.70000000000005</v>
      </c>
      <c r="F613" s="31">
        <f>F614+F615+F617+F616</f>
        <v>167.50000000000003</v>
      </c>
      <c r="G613" s="31">
        <f>G614+G615+G617+G616</f>
        <v>0</v>
      </c>
    </row>
    <row r="614" spans="1:7" s="8" customFormat="1" ht="15" hidden="1" customHeight="1" x14ac:dyDescent="0.25">
      <c r="A614" s="73"/>
      <c r="B614" s="80" t="s">
        <v>11</v>
      </c>
      <c r="C614" s="44" t="s">
        <v>37</v>
      </c>
      <c r="D614" s="36">
        <f t="shared" si="20"/>
        <v>227.9</v>
      </c>
      <c r="E614" s="36">
        <v>227.9</v>
      </c>
      <c r="F614" s="61">
        <v>148.30000000000001</v>
      </c>
      <c r="G614" s="61"/>
    </row>
    <row r="615" spans="1:7" s="72" customFormat="1" ht="26.25" x14ac:dyDescent="0.25">
      <c r="A615" s="33"/>
      <c r="B615" s="173" t="s">
        <v>270</v>
      </c>
      <c r="C615" s="45" t="s">
        <v>37</v>
      </c>
      <c r="D615" s="7">
        <f t="shared" si="20"/>
        <v>5.8</v>
      </c>
      <c r="E615" s="95">
        <v>5.8</v>
      </c>
      <c r="F615" s="111">
        <v>4.4000000000000004</v>
      </c>
      <c r="G615" s="111"/>
    </row>
    <row r="616" spans="1:7" s="72" customFormat="1" x14ac:dyDescent="0.25">
      <c r="A616" s="33"/>
      <c r="B616" s="35" t="s">
        <v>251</v>
      </c>
      <c r="C616" s="94" t="s">
        <v>37</v>
      </c>
      <c r="D616" s="7">
        <f t="shared" si="20"/>
        <v>23</v>
      </c>
      <c r="E616" s="95">
        <v>23</v>
      </c>
      <c r="F616" s="111">
        <v>14.8</v>
      </c>
      <c r="G616" s="111"/>
    </row>
    <row r="617" spans="1:7" s="23" customFormat="1" ht="15" customHeight="1" x14ac:dyDescent="0.25">
      <c r="A617" s="75"/>
      <c r="B617" s="175" t="s">
        <v>237</v>
      </c>
      <c r="C617" s="45" t="s">
        <v>37</v>
      </c>
      <c r="D617" s="7">
        <f t="shared" si="20"/>
        <v>6</v>
      </c>
      <c r="E617" s="37">
        <v>6</v>
      </c>
      <c r="F617" s="58"/>
      <c r="G617" s="58"/>
    </row>
    <row r="618" spans="1:7" ht="15" customHeight="1" x14ac:dyDescent="0.25">
      <c r="A618" s="49" t="s">
        <v>182</v>
      </c>
      <c r="B618" s="43" t="s">
        <v>72</v>
      </c>
      <c r="C618" s="32" t="s">
        <v>37</v>
      </c>
      <c r="D618" s="4">
        <f t="shared" si="20"/>
        <v>199.10000000000002</v>
      </c>
      <c r="E618" s="31">
        <f>E619+E620+E621</f>
        <v>184.10000000000002</v>
      </c>
      <c r="F618" s="31">
        <f>F619+F620+F621</f>
        <v>120.3</v>
      </c>
      <c r="G618" s="31">
        <f>G619+G620+G621</f>
        <v>15</v>
      </c>
    </row>
    <row r="619" spans="1:7" s="8" customFormat="1" ht="15" hidden="1" customHeight="1" x14ac:dyDescent="0.25">
      <c r="A619" s="73"/>
      <c r="B619" s="80" t="s">
        <v>11</v>
      </c>
      <c r="C619" s="44" t="s">
        <v>37</v>
      </c>
      <c r="D619" s="36">
        <f t="shared" si="20"/>
        <v>183.3</v>
      </c>
      <c r="E619" s="36">
        <v>168.3</v>
      </c>
      <c r="F619" s="61">
        <v>115</v>
      </c>
      <c r="G619" s="36">
        <v>15</v>
      </c>
    </row>
    <row r="620" spans="1:7" s="72" customFormat="1" ht="26.25" x14ac:dyDescent="0.25">
      <c r="A620" s="33"/>
      <c r="B620" s="173" t="s">
        <v>270</v>
      </c>
      <c r="C620" s="45" t="s">
        <v>37</v>
      </c>
      <c r="D620" s="7">
        <f t="shared" si="20"/>
        <v>7</v>
      </c>
      <c r="E620" s="95">
        <v>7</v>
      </c>
      <c r="F620" s="111">
        <v>5.3</v>
      </c>
      <c r="G620" s="95"/>
    </row>
    <row r="621" spans="1:7" s="23" customFormat="1" ht="15" customHeight="1" x14ac:dyDescent="0.25">
      <c r="A621" s="75"/>
      <c r="B621" s="175" t="s">
        <v>237</v>
      </c>
      <c r="C621" s="45" t="s">
        <v>37</v>
      </c>
      <c r="D621" s="7">
        <f t="shared" si="20"/>
        <v>8.8000000000000007</v>
      </c>
      <c r="E621" s="37">
        <v>8.8000000000000007</v>
      </c>
      <c r="F621" s="58"/>
      <c r="G621" s="58"/>
    </row>
    <row r="622" spans="1:7" ht="15" customHeight="1" x14ac:dyDescent="0.25">
      <c r="A622" s="49" t="s">
        <v>183</v>
      </c>
      <c r="B622" s="43" t="s">
        <v>73</v>
      </c>
      <c r="C622" s="32" t="s">
        <v>37</v>
      </c>
      <c r="D622" s="4">
        <f t="shared" si="20"/>
        <v>141.10000000000002</v>
      </c>
      <c r="E622" s="31">
        <f>E623+E624+E626+E625</f>
        <v>141.10000000000002</v>
      </c>
      <c r="F622" s="31">
        <f>F623+F624+F626+F625</f>
        <v>85.1</v>
      </c>
      <c r="G622" s="31">
        <f>G623+G624+G626+G625</f>
        <v>0</v>
      </c>
    </row>
    <row r="623" spans="1:7" s="8" customFormat="1" ht="15" hidden="1" customHeight="1" x14ac:dyDescent="0.25">
      <c r="A623" s="73"/>
      <c r="B623" s="80" t="s">
        <v>11</v>
      </c>
      <c r="C623" s="44" t="s">
        <v>37</v>
      </c>
      <c r="D623" s="36">
        <f t="shared" si="20"/>
        <v>122.4</v>
      </c>
      <c r="E623" s="36">
        <v>122.4</v>
      </c>
      <c r="F623" s="61">
        <v>75.3</v>
      </c>
      <c r="G623" s="61"/>
    </row>
    <row r="624" spans="1:7" s="72" customFormat="1" ht="26.25" x14ac:dyDescent="0.25">
      <c r="A624" s="33"/>
      <c r="B624" s="173" t="s">
        <v>270</v>
      </c>
      <c r="C624" s="45" t="s">
        <v>37</v>
      </c>
      <c r="D624" s="7">
        <f t="shared" si="20"/>
        <v>7</v>
      </c>
      <c r="E624" s="95">
        <v>7</v>
      </c>
      <c r="F624" s="111">
        <v>5.3</v>
      </c>
      <c r="G624" s="111"/>
    </row>
    <row r="625" spans="1:7" s="72" customFormat="1" x14ac:dyDescent="0.25">
      <c r="A625" s="33"/>
      <c r="B625" s="35" t="s">
        <v>251</v>
      </c>
      <c r="C625" s="94" t="s">
        <v>37</v>
      </c>
      <c r="D625" s="7">
        <f t="shared" si="20"/>
        <v>5.9</v>
      </c>
      <c r="E625" s="95">
        <v>5.9</v>
      </c>
      <c r="F625" s="111">
        <v>4.5</v>
      </c>
      <c r="G625" s="111"/>
    </row>
    <row r="626" spans="1:7" s="23" customFormat="1" ht="15" customHeight="1" x14ac:dyDescent="0.25">
      <c r="A626" s="75"/>
      <c r="B626" s="175" t="s">
        <v>237</v>
      </c>
      <c r="C626" s="45" t="s">
        <v>37</v>
      </c>
      <c r="D626" s="7">
        <f t="shared" si="20"/>
        <v>5.8</v>
      </c>
      <c r="E626" s="37">
        <v>5.8</v>
      </c>
      <c r="F626" s="58"/>
      <c r="G626" s="58"/>
    </row>
    <row r="627" spans="1:7" ht="15" customHeight="1" x14ac:dyDescent="0.25">
      <c r="A627" s="49" t="s">
        <v>184</v>
      </c>
      <c r="B627" s="43" t="s">
        <v>32</v>
      </c>
      <c r="C627" s="32" t="s">
        <v>37</v>
      </c>
      <c r="D627" s="4">
        <f t="shared" si="20"/>
        <v>85.1</v>
      </c>
      <c r="E627" s="31">
        <f>E628+E629+E631+E630</f>
        <v>85.1</v>
      </c>
      <c r="F627" s="31">
        <f>F628+F629+F631+F630</f>
        <v>60.9</v>
      </c>
      <c r="G627" s="31">
        <f>G628+G629+G631+G630</f>
        <v>0</v>
      </c>
    </row>
    <row r="628" spans="1:7" s="8" customFormat="1" ht="15" hidden="1" customHeight="1" x14ac:dyDescent="0.25">
      <c r="A628" s="73"/>
      <c r="B628" s="80" t="s">
        <v>11</v>
      </c>
      <c r="C628" s="44" t="s">
        <v>37</v>
      </c>
      <c r="D628" s="36">
        <f t="shared" si="20"/>
        <v>73.3</v>
      </c>
      <c r="E628" s="36">
        <v>73.3</v>
      </c>
      <c r="F628" s="36">
        <v>54.5</v>
      </c>
      <c r="G628" s="61"/>
    </row>
    <row r="629" spans="1:7" s="72" customFormat="1" ht="26.25" x14ac:dyDescent="0.25">
      <c r="A629" s="33"/>
      <c r="B629" s="173" t="s">
        <v>270</v>
      </c>
      <c r="C629" s="45" t="s">
        <v>37</v>
      </c>
      <c r="D629" s="7">
        <f t="shared" si="20"/>
        <v>5.8</v>
      </c>
      <c r="E629" s="95">
        <v>5.8</v>
      </c>
      <c r="F629" s="95">
        <v>4.4000000000000004</v>
      </c>
      <c r="G629" s="111"/>
    </row>
    <row r="630" spans="1:7" s="72" customFormat="1" x14ac:dyDescent="0.25">
      <c r="A630" s="33"/>
      <c r="B630" s="35" t="s">
        <v>251</v>
      </c>
      <c r="C630" s="94" t="s">
        <v>37</v>
      </c>
      <c r="D630" s="7">
        <f t="shared" si="20"/>
        <v>2.6</v>
      </c>
      <c r="E630" s="95">
        <v>2.6</v>
      </c>
      <c r="F630" s="95">
        <v>2</v>
      </c>
      <c r="G630" s="111"/>
    </row>
    <row r="631" spans="1:7" s="23" customFormat="1" ht="15" customHeight="1" x14ac:dyDescent="0.25">
      <c r="A631" s="75"/>
      <c r="B631" s="175" t="s">
        <v>237</v>
      </c>
      <c r="C631" s="45" t="s">
        <v>37</v>
      </c>
      <c r="D631" s="7">
        <f t="shared" si="20"/>
        <v>3.4</v>
      </c>
      <c r="E631" s="37">
        <v>3.4</v>
      </c>
      <c r="F631" s="58"/>
      <c r="G631" s="58"/>
    </row>
    <row r="632" spans="1:7" ht="15" customHeight="1" x14ac:dyDescent="0.25">
      <c r="A632" s="49" t="s">
        <v>185</v>
      </c>
      <c r="B632" s="43" t="s">
        <v>218</v>
      </c>
      <c r="C632" s="32" t="s">
        <v>37</v>
      </c>
      <c r="D632" s="4">
        <f>E632+G632</f>
        <v>15</v>
      </c>
      <c r="E632" s="31">
        <f>E633+E634</f>
        <v>15</v>
      </c>
      <c r="F632" s="31">
        <f>F633+F634</f>
        <v>11.5</v>
      </c>
      <c r="G632" s="31">
        <f>G633+G634</f>
        <v>0</v>
      </c>
    </row>
    <row r="633" spans="1:7" s="8" customFormat="1" ht="15" hidden="1" customHeight="1" x14ac:dyDescent="0.25">
      <c r="A633" s="73"/>
      <c r="B633" s="80" t="s">
        <v>11</v>
      </c>
      <c r="C633" s="44" t="s">
        <v>37</v>
      </c>
      <c r="D633" s="36">
        <f>E633+G633</f>
        <v>15</v>
      </c>
      <c r="E633" s="36">
        <v>15</v>
      </c>
      <c r="F633" s="61">
        <v>11.5</v>
      </c>
      <c r="G633" s="61"/>
    </row>
    <row r="634" spans="1:7" s="23" customFormat="1" ht="15" hidden="1" customHeight="1" x14ac:dyDescent="0.25">
      <c r="A634" s="133"/>
      <c r="B634" s="176" t="s">
        <v>231</v>
      </c>
      <c r="C634" s="131" t="s">
        <v>37</v>
      </c>
      <c r="D634" s="132">
        <f>E634+G634</f>
        <v>0</v>
      </c>
      <c r="E634" s="132"/>
      <c r="F634" s="144"/>
      <c r="G634" s="144"/>
    </row>
    <row r="635" spans="1:7" ht="15" customHeight="1" x14ac:dyDescent="0.25">
      <c r="A635" s="49" t="s">
        <v>186</v>
      </c>
      <c r="B635" s="43" t="s">
        <v>33</v>
      </c>
      <c r="C635" s="32" t="s">
        <v>37</v>
      </c>
      <c r="D635" s="4">
        <f t="shared" si="20"/>
        <v>219.5</v>
      </c>
      <c r="E635" s="31">
        <f>E636+E637+E638</f>
        <v>205.5</v>
      </c>
      <c r="F635" s="31">
        <f>F636+F637+F638</f>
        <v>134</v>
      </c>
      <c r="G635" s="31">
        <f>G636+G637+G638</f>
        <v>14</v>
      </c>
    </row>
    <row r="636" spans="1:7" s="8" customFormat="1" ht="15" hidden="1" customHeight="1" x14ac:dyDescent="0.25">
      <c r="A636" s="73"/>
      <c r="B636" s="80" t="s">
        <v>11</v>
      </c>
      <c r="C636" s="44" t="s">
        <v>37</v>
      </c>
      <c r="D636" s="36">
        <f t="shared" si="20"/>
        <v>209</v>
      </c>
      <c r="E636" s="36">
        <v>195</v>
      </c>
      <c r="F636" s="36">
        <v>127.5</v>
      </c>
      <c r="G636" s="36">
        <v>14</v>
      </c>
    </row>
    <row r="637" spans="1:7" s="72" customFormat="1" ht="26.25" x14ac:dyDescent="0.25">
      <c r="A637" s="33"/>
      <c r="B637" s="173" t="s">
        <v>270</v>
      </c>
      <c r="C637" s="45" t="s">
        <v>37</v>
      </c>
      <c r="D637" s="7">
        <f t="shared" si="20"/>
        <v>8.5</v>
      </c>
      <c r="E637" s="95">
        <v>8.5</v>
      </c>
      <c r="F637" s="95">
        <v>6.5</v>
      </c>
      <c r="G637" s="111"/>
    </row>
    <row r="638" spans="1:7" s="23" customFormat="1" ht="15" customHeight="1" x14ac:dyDescent="0.25">
      <c r="A638" s="75"/>
      <c r="B638" s="175" t="s">
        <v>237</v>
      </c>
      <c r="C638" s="45" t="s">
        <v>37</v>
      </c>
      <c r="D638" s="7">
        <f t="shared" si="20"/>
        <v>2</v>
      </c>
      <c r="E638" s="37">
        <v>2</v>
      </c>
      <c r="F638" s="58"/>
      <c r="G638" s="58"/>
    </row>
    <row r="639" spans="1:7" ht="15" customHeight="1" x14ac:dyDescent="0.25">
      <c r="A639" s="49" t="s">
        <v>187</v>
      </c>
      <c r="B639" s="43" t="s">
        <v>87</v>
      </c>
      <c r="C639" s="32" t="s">
        <v>37</v>
      </c>
      <c r="D639" s="4">
        <f t="shared" si="20"/>
        <v>110.19999999999999</v>
      </c>
      <c r="E639" s="31">
        <f>E640+E641+E643+E642</f>
        <v>110.19999999999999</v>
      </c>
      <c r="F639" s="31">
        <f>F640+F641+F643+F642</f>
        <v>72.800000000000011</v>
      </c>
      <c r="G639" s="31">
        <f>G640+G641+G643+G642</f>
        <v>0</v>
      </c>
    </row>
    <row r="640" spans="1:7" s="8" customFormat="1" ht="15" hidden="1" customHeight="1" x14ac:dyDescent="0.25">
      <c r="A640" s="73"/>
      <c r="B640" s="80" t="s">
        <v>11</v>
      </c>
      <c r="C640" s="44" t="s">
        <v>37</v>
      </c>
      <c r="D640" s="36">
        <f t="shared" si="20"/>
        <v>91.6</v>
      </c>
      <c r="E640" s="36">
        <v>91.6</v>
      </c>
      <c r="F640" s="61">
        <v>64.900000000000006</v>
      </c>
      <c r="G640" s="61"/>
    </row>
    <row r="641" spans="1:7" s="72" customFormat="1" ht="26.25" x14ac:dyDescent="0.25">
      <c r="A641" s="33"/>
      <c r="B641" s="173" t="s">
        <v>270</v>
      </c>
      <c r="C641" s="94" t="s">
        <v>37</v>
      </c>
      <c r="D641" s="7">
        <f>E641+G641</f>
        <v>5.8</v>
      </c>
      <c r="E641" s="95">
        <v>5.8</v>
      </c>
      <c r="F641" s="111">
        <v>4.4000000000000004</v>
      </c>
      <c r="G641" s="111"/>
    </row>
    <row r="642" spans="1:7" s="72" customFormat="1" x14ac:dyDescent="0.25">
      <c r="A642" s="33"/>
      <c r="B642" s="35" t="s">
        <v>251</v>
      </c>
      <c r="C642" s="94" t="s">
        <v>37</v>
      </c>
      <c r="D642" s="7">
        <f>E642+G642</f>
        <v>8.6</v>
      </c>
      <c r="E642" s="95">
        <v>8.6</v>
      </c>
      <c r="F642" s="111">
        <v>3.5</v>
      </c>
      <c r="G642" s="111"/>
    </row>
    <row r="643" spans="1:7" s="23" customFormat="1" ht="15" customHeight="1" x14ac:dyDescent="0.25">
      <c r="A643" s="75"/>
      <c r="B643" s="175" t="s">
        <v>237</v>
      </c>
      <c r="C643" s="45" t="s">
        <v>37</v>
      </c>
      <c r="D643" s="7">
        <f t="shared" si="20"/>
        <v>4.2</v>
      </c>
      <c r="E643" s="37">
        <v>4.2</v>
      </c>
      <c r="F643" s="58"/>
      <c r="G643" s="58"/>
    </row>
    <row r="644" spans="1:7" ht="15" customHeight="1" x14ac:dyDescent="0.25">
      <c r="A644" s="49" t="s">
        <v>188</v>
      </c>
      <c r="B644" s="43" t="s">
        <v>219</v>
      </c>
      <c r="C644" s="32" t="s">
        <v>37</v>
      </c>
      <c r="D644" s="4">
        <f>E644+G644</f>
        <v>89.199999999999989</v>
      </c>
      <c r="E644" s="31">
        <f>E645+E646+E648+E647</f>
        <v>89.199999999999989</v>
      </c>
      <c r="F644" s="31">
        <f>F645+F646+F648+F647</f>
        <v>55.9</v>
      </c>
      <c r="G644" s="31">
        <f>G645+G646+G648+G647</f>
        <v>0</v>
      </c>
    </row>
    <row r="645" spans="1:7" s="8" customFormat="1" ht="15" hidden="1" customHeight="1" x14ac:dyDescent="0.25">
      <c r="A645" s="73"/>
      <c r="B645" s="80" t="s">
        <v>11</v>
      </c>
      <c r="C645" s="44" t="s">
        <v>37</v>
      </c>
      <c r="D645" s="36">
        <f>E645+G645</f>
        <v>79.599999999999994</v>
      </c>
      <c r="E645" s="36">
        <v>79.599999999999994</v>
      </c>
      <c r="F645" s="36">
        <v>51.1</v>
      </c>
      <c r="G645" s="61"/>
    </row>
    <row r="646" spans="1:7" s="72" customFormat="1" ht="26.25" x14ac:dyDescent="0.25">
      <c r="A646" s="33"/>
      <c r="B646" s="173" t="s">
        <v>270</v>
      </c>
      <c r="C646" s="45" t="s">
        <v>37</v>
      </c>
      <c r="D646" s="7">
        <f>E646+G646</f>
        <v>3.8</v>
      </c>
      <c r="E646" s="95">
        <v>3.8</v>
      </c>
      <c r="F646" s="95">
        <v>2.9</v>
      </c>
      <c r="G646" s="111"/>
    </row>
    <row r="647" spans="1:7" s="72" customFormat="1" x14ac:dyDescent="0.25">
      <c r="A647" s="33"/>
      <c r="B647" s="35" t="s">
        <v>251</v>
      </c>
      <c r="C647" s="94" t="s">
        <v>37</v>
      </c>
      <c r="D647" s="7">
        <f>E647+G647</f>
        <v>2.5</v>
      </c>
      <c r="E647" s="95">
        <v>2.5</v>
      </c>
      <c r="F647" s="95">
        <v>1.9</v>
      </c>
      <c r="G647" s="111"/>
    </row>
    <row r="648" spans="1:7" s="23" customFormat="1" ht="15" customHeight="1" x14ac:dyDescent="0.25">
      <c r="A648" s="33"/>
      <c r="B648" s="175" t="s">
        <v>237</v>
      </c>
      <c r="C648" s="45" t="s">
        <v>37</v>
      </c>
      <c r="D648" s="7">
        <f>E648+G648</f>
        <v>3.3</v>
      </c>
      <c r="E648" s="37">
        <v>3.3</v>
      </c>
      <c r="F648" s="58"/>
      <c r="G648" s="58"/>
    </row>
    <row r="649" spans="1:7" ht="15" customHeight="1" x14ac:dyDescent="0.25">
      <c r="A649" s="49" t="s">
        <v>189</v>
      </c>
      <c r="B649" s="39" t="s">
        <v>34</v>
      </c>
      <c r="C649" s="32" t="s">
        <v>37</v>
      </c>
      <c r="D649" s="4">
        <f t="shared" si="20"/>
        <v>1330.3000000000002</v>
      </c>
      <c r="E649" s="31">
        <f>E650+E651+E654+E652+E653</f>
        <v>1315.9</v>
      </c>
      <c r="F649" s="31">
        <f>F650+F651+F654+F652+F653</f>
        <v>853.9</v>
      </c>
      <c r="G649" s="31">
        <f>G650+G651+G654+G652+G653</f>
        <v>14.4</v>
      </c>
    </row>
    <row r="650" spans="1:7" s="8" customFormat="1" ht="15" hidden="1" customHeight="1" x14ac:dyDescent="0.25">
      <c r="A650" s="73"/>
      <c r="B650" s="40" t="s">
        <v>11</v>
      </c>
      <c r="C650" s="44" t="s">
        <v>37</v>
      </c>
      <c r="D650" s="36">
        <f t="shared" si="20"/>
        <v>1139.2</v>
      </c>
      <c r="E650" s="36">
        <v>1129.3</v>
      </c>
      <c r="F650" s="36">
        <v>719.5</v>
      </c>
      <c r="G650" s="61">
        <v>9.9</v>
      </c>
    </row>
    <row r="651" spans="1:7" s="72" customFormat="1" ht="26.25" x14ac:dyDescent="0.25">
      <c r="A651" s="33"/>
      <c r="B651" s="219" t="s">
        <v>270</v>
      </c>
      <c r="C651" s="45" t="s">
        <v>37</v>
      </c>
      <c r="D651" s="7">
        <f t="shared" si="20"/>
        <v>60.4</v>
      </c>
      <c r="E651" s="95">
        <v>60.4</v>
      </c>
      <c r="F651" s="95">
        <v>46.1</v>
      </c>
      <c r="G651" s="111"/>
    </row>
    <row r="652" spans="1:7" s="72" customFormat="1" x14ac:dyDescent="0.25">
      <c r="A652" s="33"/>
      <c r="B652" s="35" t="s">
        <v>251</v>
      </c>
      <c r="C652" s="94" t="s">
        <v>37</v>
      </c>
      <c r="D652" s="7">
        <f t="shared" si="20"/>
        <v>106</v>
      </c>
      <c r="E652" s="95">
        <v>106</v>
      </c>
      <c r="F652" s="95">
        <v>80.900000000000006</v>
      </c>
      <c r="G652" s="111"/>
    </row>
    <row r="653" spans="1:7" s="23" customFormat="1" ht="15" customHeight="1" x14ac:dyDescent="0.25">
      <c r="A653" s="33"/>
      <c r="B653" s="109" t="s">
        <v>236</v>
      </c>
      <c r="C653" s="45" t="s">
        <v>37</v>
      </c>
      <c r="D653" s="7">
        <f>E653+G653</f>
        <v>20.8</v>
      </c>
      <c r="E653" s="37">
        <v>16.3</v>
      </c>
      <c r="F653" s="58">
        <v>7.4</v>
      </c>
      <c r="G653" s="58">
        <v>4.5</v>
      </c>
    </row>
    <row r="654" spans="1:7" s="23" customFormat="1" ht="15" customHeight="1" x14ac:dyDescent="0.25">
      <c r="A654" s="75"/>
      <c r="B654" s="220" t="s">
        <v>237</v>
      </c>
      <c r="C654" s="45" t="s">
        <v>37</v>
      </c>
      <c r="D654" s="7">
        <f t="shared" si="20"/>
        <v>3.9</v>
      </c>
      <c r="E654" s="37">
        <v>3.9</v>
      </c>
      <c r="F654" s="58"/>
      <c r="G654" s="58"/>
    </row>
    <row r="655" spans="1:7" ht="15" customHeight="1" x14ac:dyDescent="0.25">
      <c r="A655" s="33" t="s">
        <v>190</v>
      </c>
      <c r="B655" s="43" t="s">
        <v>35</v>
      </c>
      <c r="C655" s="32" t="s">
        <v>37</v>
      </c>
      <c r="D655" s="4">
        <f t="shared" si="20"/>
        <v>100.7</v>
      </c>
      <c r="E655" s="31">
        <f>E656+E657</f>
        <v>100.7</v>
      </c>
      <c r="F655" s="31">
        <f>F656+F657</f>
        <v>69.7</v>
      </c>
      <c r="G655" s="31">
        <f>G656+G657</f>
        <v>0</v>
      </c>
    </row>
    <row r="656" spans="1:7" s="8" customFormat="1" ht="15" hidden="1" customHeight="1" x14ac:dyDescent="0.25">
      <c r="A656" s="73"/>
      <c r="B656" s="80" t="s">
        <v>11</v>
      </c>
      <c r="C656" s="44" t="s">
        <v>37</v>
      </c>
      <c r="D656" s="36">
        <f t="shared" si="20"/>
        <v>98</v>
      </c>
      <c r="E656" s="36">
        <v>98</v>
      </c>
      <c r="F656" s="36">
        <v>69.7</v>
      </c>
      <c r="G656" s="36"/>
    </row>
    <row r="657" spans="1:7" s="23" customFormat="1" ht="15" customHeight="1" x14ac:dyDescent="0.25">
      <c r="A657" s="75"/>
      <c r="B657" s="177" t="s">
        <v>231</v>
      </c>
      <c r="C657" s="45" t="s">
        <v>37</v>
      </c>
      <c r="D657" s="7">
        <f t="shared" si="20"/>
        <v>2.7</v>
      </c>
      <c r="E657" s="37">
        <v>2.7</v>
      </c>
      <c r="F657" s="58"/>
      <c r="G657" s="37"/>
    </row>
    <row r="658" spans="1:7" ht="15" customHeight="1" x14ac:dyDescent="0.25">
      <c r="A658" s="49" t="s">
        <v>191</v>
      </c>
      <c r="B658" s="43" t="s">
        <v>36</v>
      </c>
      <c r="C658" s="32" t="s">
        <v>37</v>
      </c>
      <c r="D658" s="4">
        <f t="shared" si="20"/>
        <v>426.4</v>
      </c>
      <c r="E658" s="31">
        <f>E659+E660+E662+E661</f>
        <v>426.4</v>
      </c>
      <c r="F658" s="31">
        <f>F659+F660+F662+F661</f>
        <v>256.5</v>
      </c>
      <c r="G658" s="31">
        <f>G659+G660+G662+G661</f>
        <v>0</v>
      </c>
    </row>
    <row r="659" spans="1:7" s="8" customFormat="1" ht="15" hidden="1" customHeight="1" x14ac:dyDescent="0.25">
      <c r="A659" s="73"/>
      <c r="B659" s="80" t="s">
        <v>11</v>
      </c>
      <c r="C659" s="44" t="s">
        <v>37</v>
      </c>
      <c r="D659" s="36">
        <f t="shared" si="20"/>
        <v>337.5</v>
      </c>
      <c r="E659" s="36">
        <v>337.5</v>
      </c>
      <c r="F659" s="36">
        <v>223</v>
      </c>
      <c r="G659" s="61"/>
    </row>
    <row r="660" spans="1:7" s="72" customFormat="1" ht="26.25" x14ac:dyDescent="0.25">
      <c r="A660" s="33"/>
      <c r="B660" s="173" t="s">
        <v>270</v>
      </c>
      <c r="C660" s="45" t="s">
        <v>37</v>
      </c>
      <c r="D660" s="7">
        <f t="shared" si="20"/>
        <v>13.9</v>
      </c>
      <c r="E660" s="95">
        <v>13.9</v>
      </c>
      <c r="F660" s="95">
        <v>10.6</v>
      </c>
      <c r="G660" s="111"/>
    </row>
    <row r="661" spans="1:7" s="72" customFormat="1" x14ac:dyDescent="0.25">
      <c r="A661" s="33"/>
      <c r="B661" s="35" t="s">
        <v>251</v>
      </c>
      <c r="C661" s="94" t="s">
        <v>37</v>
      </c>
      <c r="D661" s="7">
        <f t="shared" si="20"/>
        <v>30</v>
      </c>
      <c r="E661" s="95">
        <v>30</v>
      </c>
      <c r="F661" s="95">
        <v>22.9</v>
      </c>
      <c r="G661" s="111"/>
    </row>
    <row r="662" spans="1:7" s="23" customFormat="1" ht="15" customHeight="1" x14ac:dyDescent="0.25">
      <c r="A662" s="33"/>
      <c r="B662" s="172" t="s">
        <v>237</v>
      </c>
      <c r="C662" s="45" t="s">
        <v>37</v>
      </c>
      <c r="D662" s="7">
        <f t="shared" si="20"/>
        <v>45</v>
      </c>
      <c r="E662" s="37">
        <v>45</v>
      </c>
      <c r="F662" s="58"/>
      <c r="G662" s="37"/>
    </row>
    <row r="663" spans="1:7" ht="15" customHeight="1" x14ac:dyDescent="0.25">
      <c r="A663" s="210" t="s">
        <v>192</v>
      </c>
      <c r="B663" s="212" t="s">
        <v>82</v>
      </c>
      <c r="C663" s="46" t="s">
        <v>37</v>
      </c>
      <c r="D663" s="4">
        <f t="shared" si="20"/>
        <v>1358.2</v>
      </c>
      <c r="E663" s="31">
        <f>E664+E666+E665</f>
        <v>1266.2</v>
      </c>
      <c r="F663" s="31">
        <f>F664+F666+F665</f>
        <v>806.6</v>
      </c>
      <c r="G663" s="31">
        <f>G664+G666+G665</f>
        <v>92</v>
      </c>
    </row>
    <row r="664" spans="1:7" s="8" customFormat="1" ht="15" hidden="1" customHeight="1" x14ac:dyDescent="0.25">
      <c r="A664" s="183"/>
      <c r="B664" s="53" t="s">
        <v>11</v>
      </c>
      <c r="C664" s="52" t="s">
        <v>37</v>
      </c>
      <c r="D664" s="36">
        <f t="shared" si="20"/>
        <v>1274.4000000000001</v>
      </c>
      <c r="E664" s="36">
        <v>1182.4000000000001</v>
      </c>
      <c r="F664" s="61">
        <v>789.6</v>
      </c>
      <c r="G664" s="36">
        <v>92</v>
      </c>
    </row>
    <row r="665" spans="1:7" s="72" customFormat="1" ht="15" customHeight="1" x14ac:dyDescent="0.25">
      <c r="A665" s="182"/>
      <c r="B665" s="11" t="s">
        <v>228</v>
      </c>
      <c r="C665" s="208" t="s">
        <v>37</v>
      </c>
      <c r="D665" s="7">
        <f t="shared" si="20"/>
        <v>22.3</v>
      </c>
      <c r="E665" s="95">
        <v>22.3</v>
      </c>
      <c r="F665" s="95">
        <v>17</v>
      </c>
      <c r="G665" s="95"/>
    </row>
    <row r="666" spans="1:7" s="23" customFormat="1" ht="15" customHeight="1" x14ac:dyDescent="0.25">
      <c r="A666" s="182"/>
      <c r="B666" s="213" t="s">
        <v>205</v>
      </c>
      <c r="C666" s="47" t="s">
        <v>37</v>
      </c>
      <c r="D666" s="7">
        <f t="shared" si="20"/>
        <v>61.5</v>
      </c>
      <c r="E666" s="37">
        <v>61.5</v>
      </c>
      <c r="F666" s="58"/>
      <c r="G666" s="58"/>
    </row>
    <row r="667" spans="1:7" ht="15" customHeight="1" x14ac:dyDescent="0.25">
      <c r="A667" s="191" t="s">
        <v>193</v>
      </c>
      <c r="B667" s="211" t="s">
        <v>88</v>
      </c>
      <c r="C667" s="192"/>
      <c r="D667" s="168">
        <f t="shared" si="20"/>
        <v>10228.700000000001</v>
      </c>
      <c r="E667" s="168">
        <f>E668+E669+E670+E671+E673+E672</f>
        <v>6282.4000000000005</v>
      </c>
      <c r="F667" s="168">
        <f>F668+F669+F670+F671+F673+F672</f>
        <v>3270.8999999999996</v>
      </c>
      <c r="G667" s="168">
        <f>G668+G669+G670+G671+G673+G672</f>
        <v>3946.3</v>
      </c>
    </row>
    <row r="668" spans="1:7" s="8" customFormat="1" ht="15" hidden="1" customHeight="1" x14ac:dyDescent="0.25">
      <c r="A668" s="164"/>
      <c r="B668" s="193" t="s">
        <v>11</v>
      </c>
      <c r="C668" s="194"/>
      <c r="D668" s="167">
        <f t="shared" si="20"/>
        <v>5532.6</v>
      </c>
      <c r="E668" s="167">
        <f>E593+E597+E601+E605+E609+E614+E619+E623+E628+E633+E636+E640+E645+E650+E656+E659+E664</f>
        <v>5383.5</v>
      </c>
      <c r="F668" s="167">
        <f>F593+F597+F601+F605+F609+F614+F619+F623+F628+F633+F636+F640+F645+F650+F656+F659+F664</f>
        <v>2936.1</v>
      </c>
      <c r="G668" s="167">
        <f>G593+G597+G601+G605+G609+G614+G619+G623+G628+G633+G636+G640+G645+G650+G656+G659+G664</f>
        <v>149.1</v>
      </c>
    </row>
    <row r="669" spans="1:7" s="23" customFormat="1" ht="15" customHeight="1" x14ac:dyDescent="0.25">
      <c r="A669" s="164"/>
      <c r="B669" s="195" t="s">
        <v>233</v>
      </c>
      <c r="C669" s="152"/>
      <c r="D669" s="153">
        <f t="shared" si="20"/>
        <v>197.3</v>
      </c>
      <c r="E669" s="153">
        <f>E599+E603+E607+E612+E617+E621+E626+E631+E634+E638+E643+E648+E654+E657+E662+E666</f>
        <v>195</v>
      </c>
      <c r="F669" s="153">
        <f>F599+F603+F607+F612+F617+F621+F626+F631+F634+F638+F643+F648+F654+F657+F662+F666</f>
        <v>0</v>
      </c>
      <c r="G669" s="153">
        <f>G599+G603+G607+G612+G617+G621+G626+G631+G634+G638+G643+G648+G654+G657+G662+G666</f>
        <v>2.2999999999999998</v>
      </c>
    </row>
    <row r="670" spans="1:7" s="23" customFormat="1" ht="24.75" customHeight="1" x14ac:dyDescent="0.25">
      <c r="A670" s="164"/>
      <c r="B670" s="151" t="s">
        <v>234</v>
      </c>
      <c r="C670" s="152"/>
      <c r="D670" s="153">
        <f t="shared" si="20"/>
        <v>1300</v>
      </c>
      <c r="E670" s="153">
        <f>E594</f>
        <v>24.5</v>
      </c>
      <c r="F670" s="153">
        <f>F594</f>
        <v>0</v>
      </c>
      <c r="G670" s="153">
        <f>G594</f>
        <v>1275.5</v>
      </c>
    </row>
    <row r="671" spans="1:7" s="23" customFormat="1" ht="24.75" customHeight="1" x14ac:dyDescent="0.25">
      <c r="A671" s="164"/>
      <c r="B671" s="156" t="s">
        <v>271</v>
      </c>
      <c r="C671" s="152"/>
      <c r="D671" s="153">
        <f t="shared" si="20"/>
        <v>153</v>
      </c>
      <c r="E671" s="153">
        <f>E598+E602+E606+E610+E615+E620+E624+E629+E637+E641+E646+E651+E660</f>
        <v>153</v>
      </c>
      <c r="F671" s="153">
        <f>F598+F602+F606+F610+F615+F620+F624+F629+F637+F641+F646+F651+F660</f>
        <v>116.69999999999999</v>
      </c>
      <c r="G671" s="153">
        <f>G598+G602+G606+G610+G615+G620+G624+G629+G637+G641+G646+G651+G660</f>
        <v>0</v>
      </c>
    </row>
    <row r="672" spans="1:7" s="23" customFormat="1" x14ac:dyDescent="0.25">
      <c r="A672" s="164"/>
      <c r="B672" s="157" t="s">
        <v>235</v>
      </c>
      <c r="C672" s="152"/>
      <c r="D672" s="153">
        <f t="shared" si="20"/>
        <v>265.3</v>
      </c>
      <c r="E672" s="153">
        <f>E611+E616+E625+E630+E642+E647+E652+E661+E665</f>
        <v>265.3</v>
      </c>
      <c r="F672" s="153">
        <f>F611+F616+F625+F630+F642+F647+F652+F661+F665</f>
        <v>196.70000000000002</v>
      </c>
      <c r="G672" s="153">
        <f>G611+G616+G625+G630+G642+G647+G652+G661+G665</f>
        <v>0</v>
      </c>
    </row>
    <row r="673" spans="1:7" s="23" customFormat="1" ht="15" customHeight="1" x14ac:dyDescent="0.2">
      <c r="A673" s="196"/>
      <c r="B673" s="197" t="s">
        <v>209</v>
      </c>
      <c r="C673" s="152"/>
      <c r="D673" s="153">
        <f t="shared" si="20"/>
        <v>2780.5</v>
      </c>
      <c r="E673" s="153">
        <f>E595+E653</f>
        <v>261.10000000000002</v>
      </c>
      <c r="F673" s="153">
        <f>F595+F653</f>
        <v>21.4</v>
      </c>
      <c r="G673" s="153">
        <f>G595+G653</f>
        <v>2519.4</v>
      </c>
    </row>
    <row r="674" spans="1:7" ht="18.75" customHeight="1" x14ac:dyDescent="0.25">
      <c r="A674" s="15" t="s">
        <v>194</v>
      </c>
      <c r="B674" s="229" t="s">
        <v>89</v>
      </c>
      <c r="C674" s="228"/>
      <c r="D674" s="228"/>
      <c r="E674" s="228"/>
      <c r="F674" s="228"/>
      <c r="G674" s="228"/>
    </row>
    <row r="675" spans="1:7" ht="15" customHeight="1" x14ac:dyDescent="0.25">
      <c r="A675" s="49" t="s">
        <v>195</v>
      </c>
      <c r="B675" s="12" t="s">
        <v>23</v>
      </c>
      <c r="C675" s="59" t="s">
        <v>27</v>
      </c>
      <c r="D675" s="4">
        <f t="shared" ref="D675:D681" si="22">E675+G675</f>
        <v>15164.2</v>
      </c>
      <c r="E675" s="31">
        <f>E676+E677+E678+E679+E680+E681</f>
        <v>14862.2</v>
      </c>
      <c r="F675" s="31">
        <f>F676+F677+F678+F679+F680+F681</f>
        <v>0</v>
      </c>
      <c r="G675" s="31">
        <f>G676+G677+G678+G679+G680+G681</f>
        <v>302</v>
      </c>
    </row>
    <row r="676" spans="1:7" s="8" customFormat="1" ht="15" hidden="1" customHeight="1" x14ac:dyDescent="0.25">
      <c r="A676" s="73"/>
      <c r="B676" s="51" t="s">
        <v>11</v>
      </c>
      <c r="C676" s="60" t="s">
        <v>27</v>
      </c>
      <c r="D676" s="36">
        <f t="shared" si="22"/>
        <v>1528.8</v>
      </c>
      <c r="E676" s="36">
        <v>1528.8</v>
      </c>
      <c r="F676" s="61"/>
      <c r="G676" s="36"/>
    </row>
    <row r="677" spans="1:7" s="8" customFormat="1" ht="15" customHeight="1" x14ac:dyDescent="0.25">
      <c r="A677" s="33"/>
      <c r="B677" s="11" t="s">
        <v>226</v>
      </c>
      <c r="C677" s="110" t="s">
        <v>27</v>
      </c>
      <c r="D677" s="7">
        <f t="shared" si="22"/>
        <v>6984.1</v>
      </c>
      <c r="E677" s="95">
        <v>6984.1</v>
      </c>
      <c r="F677" s="111"/>
      <c r="G677" s="95"/>
    </row>
    <row r="678" spans="1:7" s="8" customFormat="1" ht="15" customHeight="1" x14ac:dyDescent="0.25">
      <c r="A678" s="33"/>
      <c r="B678" s="172" t="s">
        <v>269</v>
      </c>
      <c r="C678" s="94" t="s">
        <v>27</v>
      </c>
      <c r="D678" s="7">
        <f t="shared" si="22"/>
        <v>302</v>
      </c>
      <c r="E678" s="95"/>
      <c r="F678" s="111"/>
      <c r="G678" s="95">
        <v>302</v>
      </c>
    </row>
    <row r="679" spans="1:7" s="8" customFormat="1" ht="51.75" x14ac:dyDescent="0.25">
      <c r="A679" s="33"/>
      <c r="B679" s="85" t="s">
        <v>268</v>
      </c>
      <c r="C679" s="94" t="s">
        <v>27</v>
      </c>
      <c r="D679" s="7">
        <f t="shared" si="22"/>
        <v>25.2</v>
      </c>
      <c r="E679" s="95">
        <v>25.2</v>
      </c>
      <c r="F679" s="111"/>
      <c r="G679" s="95"/>
    </row>
    <row r="680" spans="1:7" s="72" customFormat="1" ht="15" customHeight="1" x14ac:dyDescent="0.25">
      <c r="A680" s="75"/>
      <c r="B680" s="35" t="s">
        <v>251</v>
      </c>
      <c r="C680" s="94" t="s">
        <v>27</v>
      </c>
      <c r="D680" s="37">
        <f t="shared" si="22"/>
        <v>6324.1</v>
      </c>
      <c r="E680" s="95">
        <v>6324.1</v>
      </c>
      <c r="F680" s="111"/>
      <c r="G680" s="95"/>
    </row>
    <row r="681" spans="1:7" s="23" customFormat="1" ht="15" hidden="1" customHeight="1" x14ac:dyDescent="0.2">
      <c r="A681" s="145"/>
      <c r="B681" s="146" t="s">
        <v>209</v>
      </c>
      <c r="C681" s="143" t="s">
        <v>27</v>
      </c>
      <c r="D681" s="132">
        <f t="shared" si="22"/>
        <v>0</v>
      </c>
      <c r="E681" s="132"/>
      <c r="F681" s="132"/>
      <c r="G681" s="132"/>
    </row>
    <row r="682" spans="1:7" ht="15" customHeight="1" x14ac:dyDescent="0.25">
      <c r="A682" s="15" t="s">
        <v>196</v>
      </c>
      <c r="B682" s="19" t="s">
        <v>63</v>
      </c>
      <c r="C682" s="9" t="s">
        <v>27</v>
      </c>
      <c r="D682" s="4">
        <f t="shared" ref="D682:D726" si="23">E682+G682</f>
        <v>1297</v>
      </c>
      <c r="E682" s="6">
        <f>E683+E685+E684</f>
        <v>1297</v>
      </c>
      <c r="F682" s="6">
        <f>F683+F685+F684</f>
        <v>674.5</v>
      </c>
      <c r="G682" s="6">
        <f>G683+G685+G684</f>
        <v>0</v>
      </c>
    </row>
    <row r="683" spans="1:7" s="8" customFormat="1" ht="15" hidden="1" customHeight="1" x14ac:dyDescent="0.25">
      <c r="A683" s="73"/>
      <c r="B683" s="53" t="s">
        <v>11</v>
      </c>
      <c r="C683" s="52" t="s">
        <v>27</v>
      </c>
      <c r="D683" s="36">
        <f t="shared" si="23"/>
        <v>680.2</v>
      </c>
      <c r="E683" s="36">
        <v>680.2</v>
      </c>
      <c r="F683" s="36">
        <v>404.9</v>
      </c>
      <c r="G683" s="36"/>
    </row>
    <row r="684" spans="1:7" s="8" customFormat="1" ht="15" customHeight="1" x14ac:dyDescent="0.25">
      <c r="A684" s="21"/>
      <c r="B684" s="11" t="s">
        <v>231</v>
      </c>
      <c r="C684" s="24" t="s">
        <v>27</v>
      </c>
      <c r="D684" s="7">
        <f t="shared" si="23"/>
        <v>602.6</v>
      </c>
      <c r="E684" s="7">
        <v>602.6</v>
      </c>
      <c r="F684" s="7">
        <v>258.8</v>
      </c>
      <c r="G684" s="7"/>
    </row>
    <row r="685" spans="1:7" s="98" customFormat="1" ht="15" customHeight="1" x14ac:dyDescent="0.25">
      <c r="A685" s="182"/>
      <c r="B685" s="139" t="s">
        <v>251</v>
      </c>
      <c r="C685" s="47" t="s">
        <v>27</v>
      </c>
      <c r="D685" s="37">
        <f t="shared" si="23"/>
        <v>14.2</v>
      </c>
      <c r="E685" s="37">
        <v>14.2</v>
      </c>
      <c r="F685" s="37">
        <v>10.8</v>
      </c>
      <c r="G685" s="37"/>
    </row>
    <row r="686" spans="1:7" ht="15" customHeight="1" x14ac:dyDescent="0.25">
      <c r="A686" s="20" t="s">
        <v>253</v>
      </c>
      <c r="B686" s="19" t="s">
        <v>64</v>
      </c>
      <c r="C686" s="9" t="s">
        <v>27</v>
      </c>
      <c r="D686" s="4">
        <f t="shared" si="23"/>
        <v>1528.8999999999999</v>
      </c>
      <c r="E686" s="4">
        <f>E687+E688+E690+E689</f>
        <v>1528.8999999999999</v>
      </c>
      <c r="F686" s="4">
        <f>F687+F688+F690+F689</f>
        <v>1073.6000000000001</v>
      </c>
      <c r="G686" s="4">
        <f>G687+G688+G690+G689</f>
        <v>0</v>
      </c>
    </row>
    <row r="687" spans="1:7" s="8" customFormat="1" ht="15" hidden="1" customHeight="1" x14ac:dyDescent="0.25">
      <c r="A687" s="73"/>
      <c r="B687" s="53" t="s">
        <v>11</v>
      </c>
      <c r="C687" s="52" t="s">
        <v>27</v>
      </c>
      <c r="D687" s="36">
        <f t="shared" si="23"/>
        <v>1121.5999999999999</v>
      </c>
      <c r="E687" s="36">
        <v>1121.5999999999999</v>
      </c>
      <c r="F687" s="36">
        <v>799.7</v>
      </c>
      <c r="G687" s="36"/>
    </row>
    <row r="688" spans="1:7" s="23" customFormat="1" ht="15" customHeight="1" x14ac:dyDescent="0.25">
      <c r="A688" s="21"/>
      <c r="B688" s="11" t="s">
        <v>226</v>
      </c>
      <c r="C688" s="24" t="s">
        <v>27</v>
      </c>
      <c r="D688" s="7">
        <f t="shared" si="23"/>
        <v>342.8</v>
      </c>
      <c r="E688" s="25">
        <v>342.8</v>
      </c>
      <c r="F688" s="7">
        <v>261.7</v>
      </c>
      <c r="G688" s="25"/>
    </row>
    <row r="689" spans="1:7" s="23" customFormat="1" ht="15" customHeight="1" x14ac:dyDescent="0.25">
      <c r="A689" s="21"/>
      <c r="B689" s="108" t="s">
        <v>237</v>
      </c>
      <c r="C689" s="24" t="s">
        <v>27</v>
      </c>
      <c r="D689" s="7">
        <f>E689+G689</f>
        <v>48.5</v>
      </c>
      <c r="E689" s="7">
        <v>48.5</v>
      </c>
      <c r="F689" s="25"/>
      <c r="G689" s="25"/>
    </row>
    <row r="690" spans="1:7" s="98" customFormat="1" ht="15" customHeight="1" x14ac:dyDescent="0.25">
      <c r="A690" s="184"/>
      <c r="B690" s="139" t="s">
        <v>251</v>
      </c>
      <c r="C690" s="47" t="s">
        <v>27</v>
      </c>
      <c r="D690" s="37">
        <f t="shared" si="23"/>
        <v>16</v>
      </c>
      <c r="E690" s="37">
        <v>16</v>
      </c>
      <c r="F690" s="58">
        <v>12.2</v>
      </c>
      <c r="G690" s="58"/>
    </row>
    <row r="691" spans="1:7" ht="15.75" customHeight="1" x14ac:dyDescent="0.25">
      <c r="A691" s="21" t="s">
        <v>197</v>
      </c>
      <c r="B691" s="19" t="s">
        <v>276</v>
      </c>
      <c r="C691" s="9" t="s">
        <v>27</v>
      </c>
      <c r="D691" s="4">
        <f>E691+G691</f>
        <v>115.4</v>
      </c>
      <c r="E691" s="6">
        <f>E692+E693+E694</f>
        <v>115.4</v>
      </c>
      <c r="F691" s="6">
        <f>F692+F693+F694</f>
        <v>67.8</v>
      </c>
      <c r="G691" s="6">
        <f>G692+G693+G694</f>
        <v>0</v>
      </c>
    </row>
    <row r="692" spans="1:7" s="8" customFormat="1" ht="15" hidden="1" customHeight="1" x14ac:dyDescent="0.25">
      <c r="A692" s="183"/>
      <c r="B692" s="53" t="s">
        <v>11</v>
      </c>
      <c r="C692" s="52" t="s">
        <v>27</v>
      </c>
      <c r="D692" s="36">
        <f>E692+G692</f>
        <v>73.7</v>
      </c>
      <c r="E692" s="36">
        <v>73.7</v>
      </c>
      <c r="F692" s="36">
        <v>51.3</v>
      </c>
      <c r="G692" s="36"/>
    </row>
    <row r="693" spans="1:7" s="8" customFormat="1" ht="15" customHeight="1" x14ac:dyDescent="0.25">
      <c r="A693" s="21"/>
      <c r="B693" s="11" t="s">
        <v>231</v>
      </c>
      <c r="C693" s="24" t="s">
        <v>27</v>
      </c>
      <c r="D693" s="7">
        <f>E693+G693</f>
        <v>20</v>
      </c>
      <c r="E693" s="7">
        <v>20</v>
      </c>
      <c r="F693" s="25"/>
      <c r="G693" s="25"/>
    </row>
    <row r="694" spans="1:7" s="98" customFormat="1" ht="15" customHeight="1" x14ac:dyDescent="0.25">
      <c r="A694" s="182"/>
      <c r="B694" s="139" t="s">
        <v>251</v>
      </c>
      <c r="C694" s="47" t="s">
        <v>27</v>
      </c>
      <c r="D694" s="37">
        <f>E694+G694</f>
        <v>21.7</v>
      </c>
      <c r="E694" s="37">
        <v>21.7</v>
      </c>
      <c r="F694" s="58">
        <v>16.5</v>
      </c>
      <c r="G694" s="58"/>
    </row>
    <row r="695" spans="1:7" s="23" customFormat="1" ht="15" customHeight="1" x14ac:dyDescent="0.25">
      <c r="A695" s="13" t="s">
        <v>198</v>
      </c>
      <c r="B695" s="22" t="s">
        <v>90</v>
      </c>
      <c r="C695" s="9" t="s">
        <v>27</v>
      </c>
      <c r="D695" s="4">
        <f t="shared" si="23"/>
        <v>2386.7000000000003</v>
      </c>
      <c r="E695" s="4">
        <f>E696+E697+E698+E699</f>
        <v>2386.7000000000003</v>
      </c>
      <c r="F695" s="4">
        <f>F696+F697+F698+F699</f>
        <v>1258</v>
      </c>
      <c r="G695" s="4">
        <f>G696+G697+G698+G699</f>
        <v>0</v>
      </c>
    </row>
    <row r="696" spans="1:7" s="8" customFormat="1" ht="15" hidden="1" customHeight="1" x14ac:dyDescent="0.25">
      <c r="A696" s="73"/>
      <c r="B696" s="53" t="s">
        <v>11</v>
      </c>
      <c r="C696" s="52" t="s">
        <v>27</v>
      </c>
      <c r="D696" s="36">
        <f t="shared" si="23"/>
        <v>1371.9</v>
      </c>
      <c r="E696" s="36">
        <v>1371.9</v>
      </c>
      <c r="F696" s="36">
        <v>680.2</v>
      </c>
      <c r="G696" s="36"/>
    </row>
    <row r="697" spans="1:7" s="23" customFormat="1" ht="26.25" customHeight="1" x14ac:dyDescent="0.25">
      <c r="A697" s="15"/>
      <c r="B697" s="105" t="s">
        <v>243</v>
      </c>
      <c r="C697" s="24" t="s">
        <v>27</v>
      </c>
      <c r="D697" s="7">
        <f t="shared" si="23"/>
        <v>756</v>
      </c>
      <c r="E697" s="7">
        <v>756</v>
      </c>
      <c r="F697" s="37">
        <v>577.20000000000005</v>
      </c>
      <c r="G697" s="7"/>
    </row>
    <row r="698" spans="1:7" s="23" customFormat="1" ht="26.25" customHeight="1" x14ac:dyDescent="0.25">
      <c r="A698" s="15"/>
      <c r="B698" s="178" t="s">
        <v>271</v>
      </c>
      <c r="C698" s="26" t="s">
        <v>27</v>
      </c>
      <c r="D698" s="7">
        <f t="shared" si="23"/>
        <v>0.8</v>
      </c>
      <c r="E698" s="7">
        <v>0.8</v>
      </c>
      <c r="F698" s="37">
        <v>0.6</v>
      </c>
      <c r="G698" s="7"/>
    </row>
    <row r="699" spans="1:7" s="23" customFormat="1" ht="15" customHeight="1" x14ac:dyDescent="0.25">
      <c r="A699" s="75"/>
      <c r="B699" s="139" t="s">
        <v>205</v>
      </c>
      <c r="C699" s="47" t="s">
        <v>27</v>
      </c>
      <c r="D699" s="37">
        <f t="shared" si="23"/>
        <v>258</v>
      </c>
      <c r="E699" s="37">
        <v>258</v>
      </c>
      <c r="F699" s="37"/>
      <c r="G699" s="37"/>
    </row>
    <row r="700" spans="1:7" ht="15" customHeight="1" x14ac:dyDescent="0.25">
      <c r="A700" s="186" t="s">
        <v>199</v>
      </c>
      <c r="B700" s="187" t="s">
        <v>91</v>
      </c>
      <c r="C700" s="166"/>
      <c r="D700" s="168">
        <f t="shared" si="23"/>
        <v>20492.2</v>
      </c>
      <c r="E700" s="168">
        <f>E701+E702+E703+E704+E705+E706+E707+E708+E709</f>
        <v>20190.2</v>
      </c>
      <c r="F700" s="168">
        <f>F701+F702+F703+F704+F705+F706+F707+F708+F709</f>
        <v>3073.9</v>
      </c>
      <c r="G700" s="168">
        <f>G701+G702+G703+G704+G705+G706+G707+G708+G709</f>
        <v>302</v>
      </c>
    </row>
    <row r="701" spans="1:7" ht="15" hidden="1" customHeight="1" x14ac:dyDescent="0.25">
      <c r="A701" s="188"/>
      <c r="B701" s="189" t="s">
        <v>11</v>
      </c>
      <c r="C701" s="166"/>
      <c r="D701" s="167">
        <f t="shared" si="23"/>
        <v>4776.2</v>
      </c>
      <c r="E701" s="167">
        <f>E676+E683+E687+E692+E696</f>
        <v>4776.2</v>
      </c>
      <c r="F701" s="167">
        <f>F676+F683+F687+F692+F696</f>
        <v>1936.1</v>
      </c>
      <c r="G701" s="167">
        <f>G676+G683+G687+G692+G696</f>
        <v>0</v>
      </c>
    </row>
    <row r="702" spans="1:7" s="23" customFormat="1" ht="15" customHeight="1" x14ac:dyDescent="0.25">
      <c r="A702" s="188"/>
      <c r="B702" s="190" t="s">
        <v>226</v>
      </c>
      <c r="C702" s="152"/>
      <c r="D702" s="153">
        <f t="shared" si="23"/>
        <v>7326.9000000000005</v>
      </c>
      <c r="E702" s="153">
        <f>E677+E688</f>
        <v>7326.9000000000005</v>
      </c>
      <c r="F702" s="153">
        <f>F677+F688</f>
        <v>261.7</v>
      </c>
      <c r="G702" s="153">
        <f>G677+G688</f>
        <v>0</v>
      </c>
    </row>
    <row r="703" spans="1:7" s="23" customFormat="1" ht="27" customHeight="1" x14ac:dyDescent="0.25">
      <c r="A703" s="188"/>
      <c r="B703" s="156" t="s">
        <v>245</v>
      </c>
      <c r="C703" s="152"/>
      <c r="D703" s="153">
        <f t="shared" si="23"/>
        <v>756</v>
      </c>
      <c r="E703" s="153">
        <f>E697</f>
        <v>756</v>
      </c>
      <c r="F703" s="153">
        <f>F697</f>
        <v>577.20000000000005</v>
      </c>
      <c r="G703" s="153">
        <f>G697</f>
        <v>0</v>
      </c>
    </row>
    <row r="704" spans="1:7" s="23" customFormat="1" ht="16.5" customHeight="1" x14ac:dyDescent="0.25">
      <c r="A704" s="188"/>
      <c r="B704" s="156" t="s">
        <v>269</v>
      </c>
      <c r="C704" s="152"/>
      <c r="D704" s="153">
        <f t="shared" si="23"/>
        <v>302</v>
      </c>
      <c r="E704" s="153">
        <f>E678</f>
        <v>0</v>
      </c>
      <c r="F704" s="153">
        <f>F678</f>
        <v>0</v>
      </c>
      <c r="G704" s="153">
        <f>G678</f>
        <v>302</v>
      </c>
    </row>
    <row r="705" spans="1:17" s="23" customFormat="1" ht="15" customHeight="1" x14ac:dyDescent="0.25">
      <c r="A705" s="188"/>
      <c r="B705" s="157" t="s">
        <v>202</v>
      </c>
      <c r="C705" s="152"/>
      <c r="D705" s="153">
        <f t="shared" si="23"/>
        <v>929.1</v>
      </c>
      <c r="E705" s="153">
        <f>E684+E689+E693+E699</f>
        <v>929.1</v>
      </c>
      <c r="F705" s="153">
        <f>F684+F689+F693+F699</f>
        <v>258.8</v>
      </c>
      <c r="G705" s="153">
        <f>G684+G689+G693+G699</f>
        <v>0</v>
      </c>
    </row>
    <row r="706" spans="1:17" s="23" customFormat="1" ht="51.75" x14ac:dyDescent="0.25">
      <c r="A706" s="188"/>
      <c r="B706" s="156" t="s">
        <v>268</v>
      </c>
      <c r="C706" s="155"/>
      <c r="D706" s="153">
        <f t="shared" si="23"/>
        <v>25.2</v>
      </c>
      <c r="E706" s="153">
        <f>E679</f>
        <v>25.2</v>
      </c>
      <c r="F706" s="153">
        <f>F679</f>
        <v>0</v>
      </c>
      <c r="G706" s="153">
        <f>G679</f>
        <v>0</v>
      </c>
    </row>
    <row r="707" spans="1:17" s="23" customFormat="1" ht="26.25" x14ac:dyDescent="0.25">
      <c r="A707" s="188"/>
      <c r="B707" s="156" t="s">
        <v>271</v>
      </c>
      <c r="C707" s="155"/>
      <c r="D707" s="153">
        <f t="shared" si="23"/>
        <v>0.8</v>
      </c>
      <c r="E707" s="153">
        <f>E698</f>
        <v>0.8</v>
      </c>
      <c r="F707" s="153">
        <f>F698</f>
        <v>0.6</v>
      </c>
      <c r="G707" s="153">
        <f>G698</f>
        <v>0</v>
      </c>
    </row>
    <row r="708" spans="1:17" s="23" customFormat="1" ht="15" customHeight="1" x14ac:dyDescent="0.25">
      <c r="A708" s="188"/>
      <c r="B708" s="157" t="s">
        <v>235</v>
      </c>
      <c r="C708" s="155"/>
      <c r="D708" s="153">
        <f t="shared" si="23"/>
        <v>6376</v>
      </c>
      <c r="E708" s="153">
        <f>E680+E685+E690+E694</f>
        <v>6376</v>
      </c>
      <c r="F708" s="153">
        <f>F680+F685+F690+F694</f>
        <v>39.5</v>
      </c>
      <c r="G708" s="153">
        <f>G680+G685+G690+G694</f>
        <v>0</v>
      </c>
    </row>
    <row r="709" spans="1:17" s="23" customFormat="1" ht="15" hidden="1" customHeight="1" x14ac:dyDescent="0.25">
      <c r="A709" s="164"/>
      <c r="B709" s="154" t="s">
        <v>236</v>
      </c>
      <c r="C709" s="155"/>
      <c r="D709" s="153">
        <f t="shared" si="23"/>
        <v>0</v>
      </c>
      <c r="E709" s="153">
        <f>E681</f>
        <v>0</v>
      </c>
      <c r="F709" s="153">
        <f>F681</f>
        <v>0</v>
      </c>
      <c r="G709" s="153">
        <f>G681</f>
        <v>0</v>
      </c>
    </row>
    <row r="710" spans="1:17" ht="15" customHeight="1" x14ac:dyDescent="0.25">
      <c r="A710" s="160" t="s">
        <v>200</v>
      </c>
      <c r="B710" s="161" t="s">
        <v>69</v>
      </c>
      <c r="C710" s="162"/>
      <c r="D710" s="163">
        <f t="shared" si="23"/>
        <v>124590.69999999998</v>
      </c>
      <c r="E710" s="163">
        <f>E711+E712+E713+E714+E715+E716+E717+E718+E719+E720+E721+E722+E723+E724+E725+E726</f>
        <v>106098.39999999998</v>
      </c>
      <c r="F710" s="163">
        <f>F711+F712+F713+F714+F715+F716+F717+F718+F719+F720+F721+F722+F723+F724+F725+F726</f>
        <v>49007.69999999999</v>
      </c>
      <c r="G710" s="163">
        <f>G711+G712+G713+G714+G715+G716+G717+G718+G719+G720+G721+G722+G723+G724+G725+G726</f>
        <v>18492.300000000003</v>
      </c>
      <c r="Q710" s="159"/>
    </row>
    <row r="711" spans="1:17" ht="15" hidden="1" customHeight="1" x14ac:dyDescent="0.25">
      <c r="A711" s="164"/>
      <c r="B711" s="165" t="s">
        <v>11</v>
      </c>
      <c r="C711" s="166"/>
      <c r="D711" s="167">
        <f t="shared" si="23"/>
        <v>50051.799999999996</v>
      </c>
      <c r="E711" s="168">
        <f>E198+E325+E347+E544+E587+E668+E701</f>
        <v>44460.6</v>
      </c>
      <c r="F711" s="168">
        <f>F198+F325+F347+F544+F587+F668+F701</f>
        <v>20559.7</v>
      </c>
      <c r="G711" s="168">
        <f>G198+G325+G347+G544+G587+G668+G701</f>
        <v>5591.2</v>
      </c>
      <c r="Q711" s="159"/>
    </row>
    <row r="712" spans="1:17" s="23" customFormat="1" ht="15" customHeight="1" x14ac:dyDescent="0.25">
      <c r="A712" s="164"/>
      <c r="B712" s="169" t="s">
        <v>226</v>
      </c>
      <c r="C712" s="155"/>
      <c r="D712" s="153">
        <f t="shared" si="23"/>
        <v>11992.8</v>
      </c>
      <c r="E712" s="153">
        <f>E199+E348+E588+E702</f>
        <v>11992.8</v>
      </c>
      <c r="F712" s="153">
        <f>F199+F348+F588+F702</f>
        <v>2763.7999999999997</v>
      </c>
      <c r="G712" s="153">
        <f>G199+G348+G588+G702</f>
        <v>0</v>
      </c>
      <c r="Q712" s="98"/>
    </row>
    <row r="713" spans="1:17" s="23" customFormat="1" ht="15" customHeight="1" x14ac:dyDescent="0.25">
      <c r="A713" s="164"/>
      <c r="B713" s="154" t="s">
        <v>93</v>
      </c>
      <c r="C713" s="155"/>
      <c r="D713" s="153">
        <f t="shared" si="23"/>
        <v>31147.999999999993</v>
      </c>
      <c r="E713" s="153">
        <f t="shared" ref="E713:G714" si="24">E545</f>
        <v>31124.499999999993</v>
      </c>
      <c r="F713" s="153">
        <f t="shared" si="24"/>
        <v>23198.2</v>
      </c>
      <c r="G713" s="153">
        <f t="shared" si="24"/>
        <v>23.5</v>
      </c>
      <c r="Q713" s="98"/>
    </row>
    <row r="714" spans="1:17" s="23" customFormat="1" ht="53.25" customHeight="1" x14ac:dyDescent="0.25">
      <c r="A714" s="164"/>
      <c r="B714" s="151" t="s">
        <v>244</v>
      </c>
      <c r="C714" s="152"/>
      <c r="D714" s="153">
        <f t="shared" si="23"/>
        <v>1305.5</v>
      </c>
      <c r="E714" s="153">
        <f t="shared" si="24"/>
        <v>1305.5</v>
      </c>
      <c r="F714" s="153">
        <f t="shared" si="24"/>
        <v>760.2</v>
      </c>
      <c r="G714" s="153">
        <f t="shared" si="24"/>
        <v>0</v>
      </c>
    </row>
    <row r="715" spans="1:17" s="23" customFormat="1" ht="39" x14ac:dyDescent="0.25">
      <c r="A715" s="164"/>
      <c r="B715" s="156" t="s">
        <v>245</v>
      </c>
      <c r="C715" s="155"/>
      <c r="D715" s="153">
        <f t="shared" si="23"/>
        <v>756</v>
      </c>
      <c r="E715" s="153">
        <f>E703</f>
        <v>756</v>
      </c>
      <c r="F715" s="153">
        <f>F703</f>
        <v>577.20000000000005</v>
      </c>
      <c r="G715" s="153">
        <f>G703</f>
        <v>0</v>
      </c>
    </row>
    <row r="716" spans="1:17" s="23" customFormat="1" ht="39" x14ac:dyDescent="0.25">
      <c r="A716" s="164"/>
      <c r="B716" s="156" t="s">
        <v>234</v>
      </c>
      <c r="C716" s="155"/>
      <c r="D716" s="153">
        <f t="shared" si="23"/>
        <v>2667</v>
      </c>
      <c r="E716" s="153">
        <f>E351+E548+E589+E670</f>
        <v>24.5</v>
      </c>
      <c r="F716" s="153">
        <f>F351+F548+F589+F670</f>
        <v>0</v>
      </c>
      <c r="G716" s="153">
        <f>G351+G548+G589+G670</f>
        <v>2642.5</v>
      </c>
    </row>
    <row r="717" spans="1:17" s="23" customFormat="1" ht="26.25" x14ac:dyDescent="0.25">
      <c r="A717" s="164"/>
      <c r="B717" s="151" t="s">
        <v>267</v>
      </c>
      <c r="C717" s="152"/>
      <c r="D717" s="153">
        <f t="shared" si="23"/>
        <v>930</v>
      </c>
      <c r="E717" s="153"/>
      <c r="F717" s="153"/>
      <c r="G717" s="153">
        <f>G549</f>
        <v>930</v>
      </c>
    </row>
    <row r="718" spans="1:17" s="23" customFormat="1" ht="39" x14ac:dyDescent="0.25">
      <c r="A718" s="164"/>
      <c r="B718" s="151" t="s">
        <v>266</v>
      </c>
      <c r="C718" s="152"/>
      <c r="D718" s="153">
        <f t="shared" si="23"/>
        <v>800</v>
      </c>
      <c r="E718" s="153"/>
      <c r="F718" s="153"/>
      <c r="G718" s="153">
        <f>G366</f>
        <v>800</v>
      </c>
    </row>
    <row r="719" spans="1:17" s="23" customFormat="1" x14ac:dyDescent="0.25">
      <c r="A719" s="164"/>
      <c r="B719" s="154" t="s">
        <v>269</v>
      </c>
      <c r="C719" s="155"/>
      <c r="D719" s="153">
        <f t="shared" si="23"/>
        <v>302</v>
      </c>
      <c r="E719" s="153">
        <f>E704</f>
        <v>0</v>
      </c>
      <c r="F719" s="153">
        <f>F704</f>
        <v>0</v>
      </c>
      <c r="G719" s="153">
        <f>G704</f>
        <v>302</v>
      </c>
    </row>
    <row r="720" spans="1:17" s="23" customFormat="1" ht="15" customHeight="1" x14ac:dyDescent="0.25">
      <c r="A720" s="164"/>
      <c r="B720" s="154" t="s">
        <v>202</v>
      </c>
      <c r="C720" s="155"/>
      <c r="D720" s="153">
        <f t="shared" si="23"/>
        <v>3489</v>
      </c>
      <c r="E720" s="153">
        <f>E200+E327+E350+E547+E669+E705</f>
        <v>3076</v>
      </c>
      <c r="F720" s="153">
        <f>F200+F327+F350+F547+F669+F705</f>
        <v>450.3</v>
      </c>
      <c r="G720" s="153">
        <f>G200+G327+G350+G547+G669+G705</f>
        <v>413</v>
      </c>
    </row>
    <row r="721" spans="1:7" s="23" customFormat="1" ht="51.75" x14ac:dyDescent="0.25">
      <c r="A721" s="164"/>
      <c r="B721" s="151" t="s">
        <v>268</v>
      </c>
      <c r="C721" s="152"/>
      <c r="D721" s="153">
        <f t="shared" si="23"/>
        <v>25.2</v>
      </c>
      <c r="E721" s="153">
        <f>E706</f>
        <v>25.2</v>
      </c>
      <c r="F721" s="153">
        <f>F706</f>
        <v>0</v>
      </c>
      <c r="G721" s="153">
        <f>G706</f>
        <v>0</v>
      </c>
    </row>
    <row r="722" spans="1:7" s="23" customFormat="1" ht="26.25" x14ac:dyDescent="0.25">
      <c r="A722" s="164"/>
      <c r="B722" s="156" t="s">
        <v>271</v>
      </c>
      <c r="C722" s="155"/>
      <c r="D722" s="153">
        <f t="shared" si="23"/>
        <v>156</v>
      </c>
      <c r="E722" s="153">
        <f>E551+E671+E707</f>
        <v>156</v>
      </c>
      <c r="F722" s="153">
        <f>F551+F671+F707</f>
        <v>118.99999999999999</v>
      </c>
      <c r="G722" s="153">
        <f>G551+G671+G707</f>
        <v>0</v>
      </c>
    </row>
    <row r="723" spans="1:7" s="23" customFormat="1" ht="15" customHeight="1" x14ac:dyDescent="0.25">
      <c r="A723" s="164"/>
      <c r="B723" s="157" t="s">
        <v>235</v>
      </c>
      <c r="C723" s="155"/>
      <c r="D723" s="153">
        <f t="shared" si="23"/>
        <v>8280</v>
      </c>
      <c r="E723" s="153">
        <f>E201+E330+E552+E708+E672</f>
        <v>8119.3</v>
      </c>
      <c r="F723" s="153">
        <f>F201+F330+F552+F708+F672</f>
        <v>506.9</v>
      </c>
      <c r="G723" s="153">
        <f>G201+G330+G552+G708+G672</f>
        <v>160.69999999999999</v>
      </c>
    </row>
    <row r="724" spans="1:7" s="23" customFormat="1" ht="25.5" customHeight="1" x14ac:dyDescent="0.25">
      <c r="A724" s="164"/>
      <c r="B724" s="158" t="s">
        <v>77</v>
      </c>
      <c r="C724" s="155"/>
      <c r="D724" s="153">
        <f t="shared" si="23"/>
        <v>3516.2</v>
      </c>
      <c r="E724" s="153">
        <f>E329</f>
        <v>3516.2</v>
      </c>
      <c r="F724" s="153"/>
      <c r="G724" s="153"/>
    </row>
    <row r="725" spans="1:7" s="23" customFormat="1" ht="15" customHeight="1" x14ac:dyDescent="0.25">
      <c r="A725" s="164"/>
      <c r="B725" s="154" t="s">
        <v>94</v>
      </c>
      <c r="C725" s="155"/>
      <c r="D725" s="153">
        <f t="shared" si="23"/>
        <v>553.29999999999995</v>
      </c>
      <c r="E725" s="153">
        <f>E326+E349</f>
        <v>398.9</v>
      </c>
      <c r="F725" s="153">
        <f>F326+F349</f>
        <v>5.2</v>
      </c>
      <c r="G725" s="153">
        <f>G326+G349</f>
        <v>154.4</v>
      </c>
    </row>
    <row r="726" spans="1:7" x14ac:dyDescent="0.25">
      <c r="A726" s="170"/>
      <c r="B726" s="171" t="s">
        <v>236</v>
      </c>
      <c r="C726" s="166"/>
      <c r="D726" s="153">
        <f t="shared" si="23"/>
        <v>8617.9</v>
      </c>
      <c r="E726" s="153">
        <f>E202+E331+E352+E553+E590+E673+E709</f>
        <v>1142.9000000000001</v>
      </c>
      <c r="F726" s="153">
        <f>F202+F331+F352+F553+F590+F673+F709</f>
        <v>67.2</v>
      </c>
      <c r="G726" s="153">
        <f>G202+G331+G352+G553+G590+G673+G709</f>
        <v>7475</v>
      </c>
    </row>
    <row r="727" spans="1:7" ht="15.75" customHeight="1" x14ac:dyDescent="0.25">
      <c r="A727" s="14"/>
      <c r="B727" s="27"/>
      <c r="C727" s="28"/>
      <c r="D727" s="27"/>
      <c r="E727" s="27"/>
      <c r="F727" s="114"/>
      <c r="G727" s="113"/>
    </row>
    <row r="728" spans="1:7" x14ac:dyDescent="0.25">
      <c r="A728" s="14"/>
      <c r="B728" s="10"/>
      <c r="C728" s="17"/>
      <c r="D728" s="10"/>
      <c r="E728" s="10"/>
      <c r="F728" s="113"/>
      <c r="G728" s="10"/>
    </row>
    <row r="729" spans="1:7" x14ac:dyDescent="0.25">
      <c r="A729" s="10"/>
      <c r="B729" s="10"/>
      <c r="C729" s="18"/>
      <c r="D729" s="10"/>
      <c r="E729" s="10"/>
      <c r="F729" s="10"/>
      <c r="G729" s="10"/>
    </row>
    <row r="730" spans="1:7" x14ac:dyDescent="0.25">
      <c r="A730" s="10"/>
      <c r="B730" s="10"/>
      <c r="C730" s="18"/>
      <c r="D730" s="10"/>
      <c r="E730" s="10"/>
      <c r="F730" s="10"/>
      <c r="G730" s="10"/>
    </row>
    <row r="731" spans="1:7" x14ac:dyDescent="0.25">
      <c r="A731" s="10"/>
      <c r="B731" s="10"/>
      <c r="C731" s="18"/>
      <c r="D731" s="10"/>
      <c r="E731" s="10"/>
      <c r="F731" s="10"/>
      <c r="G731" s="10"/>
    </row>
    <row r="732" spans="1:7" x14ac:dyDescent="0.25">
      <c r="A732" s="10"/>
      <c r="B732" s="10"/>
      <c r="C732" s="18"/>
      <c r="D732" s="10"/>
      <c r="E732" s="10"/>
      <c r="F732" s="10"/>
      <c r="G732" s="10"/>
    </row>
    <row r="733" spans="1:7" x14ac:dyDescent="0.25">
      <c r="A733" s="10"/>
      <c r="B733" s="10"/>
      <c r="C733" s="18"/>
      <c r="D733" s="10"/>
      <c r="E733" s="10"/>
      <c r="F733" s="10"/>
      <c r="G733" s="10"/>
    </row>
    <row r="734" spans="1:7" x14ac:dyDescent="0.25">
      <c r="A734" s="10"/>
      <c r="B734" s="10"/>
      <c r="C734" s="18"/>
      <c r="D734" s="10"/>
      <c r="E734" s="10"/>
      <c r="F734" s="10"/>
      <c r="G734" s="10"/>
    </row>
    <row r="735" spans="1:7" x14ac:dyDescent="0.25">
      <c r="A735" s="10"/>
      <c r="B735" s="10"/>
      <c r="C735" s="18"/>
      <c r="D735" s="10"/>
      <c r="E735" s="10"/>
      <c r="F735" s="10"/>
      <c r="G735" s="10"/>
    </row>
    <row r="736" spans="1:7" x14ac:dyDescent="0.25">
      <c r="A736" s="10"/>
      <c r="B736" s="10"/>
      <c r="C736" s="18"/>
      <c r="D736" s="10"/>
      <c r="E736" s="10"/>
      <c r="F736" s="10"/>
      <c r="G736" s="10"/>
    </row>
    <row r="737" spans="1:7" x14ac:dyDescent="0.25">
      <c r="A737" s="10"/>
      <c r="B737" s="10"/>
      <c r="C737" s="18"/>
      <c r="D737" s="10"/>
      <c r="E737" s="10"/>
      <c r="F737" s="10"/>
      <c r="G737" s="10"/>
    </row>
    <row r="738" spans="1:7" x14ac:dyDescent="0.25">
      <c r="A738" s="10"/>
      <c r="B738" s="10"/>
      <c r="C738" s="18"/>
      <c r="D738" s="10"/>
      <c r="E738" s="10"/>
      <c r="F738" s="10"/>
      <c r="G738" s="10"/>
    </row>
    <row r="739" spans="1:7" x14ac:dyDescent="0.25">
      <c r="A739" s="10"/>
      <c r="B739" s="10"/>
      <c r="C739" s="18"/>
      <c r="D739" s="10"/>
      <c r="E739" s="10"/>
      <c r="F739" s="10"/>
      <c r="G739" s="10"/>
    </row>
    <row r="740" spans="1:7" x14ac:dyDescent="0.25">
      <c r="A740" s="10"/>
      <c r="B740" s="10"/>
      <c r="C740" s="18"/>
      <c r="D740" s="10"/>
      <c r="E740" s="10"/>
      <c r="F740" s="10"/>
      <c r="G740" s="10"/>
    </row>
    <row r="741" spans="1:7" x14ac:dyDescent="0.25">
      <c r="A741" s="10"/>
      <c r="B741" s="10"/>
      <c r="C741" s="18"/>
      <c r="D741" s="10"/>
      <c r="E741" s="10"/>
      <c r="F741" s="10"/>
      <c r="G741" s="10"/>
    </row>
    <row r="742" spans="1:7" x14ac:dyDescent="0.25">
      <c r="A742" s="10"/>
      <c r="B742" s="10"/>
      <c r="C742" s="18"/>
      <c r="D742" s="10"/>
      <c r="E742" s="10"/>
      <c r="F742" s="10"/>
      <c r="G742" s="10"/>
    </row>
    <row r="743" spans="1:7" x14ac:dyDescent="0.25">
      <c r="A743" s="10"/>
      <c r="B743" s="10"/>
      <c r="C743" s="18"/>
      <c r="D743" s="10"/>
      <c r="E743" s="10"/>
      <c r="F743" s="10"/>
      <c r="G743" s="10"/>
    </row>
    <row r="744" spans="1:7" x14ac:dyDescent="0.25">
      <c r="A744" s="10"/>
      <c r="B744" s="10"/>
      <c r="C744" s="18"/>
      <c r="D744" s="10"/>
      <c r="E744" s="10"/>
      <c r="F744" s="10"/>
      <c r="G744" s="10"/>
    </row>
    <row r="745" spans="1:7" x14ac:dyDescent="0.25">
      <c r="A745" s="10"/>
      <c r="B745" s="10"/>
      <c r="C745" s="18"/>
      <c r="D745" s="10"/>
      <c r="E745" s="10"/>
      <c r="F745" s="10"/>
      <c r="G745" s="10"/>
    </row>
    <row r="746" spans="1:7" x14ac:dyDescent="0.25">
      <c r="A746" s="10"/>
      <c r="B746" s="10"/>
      <c r="C746" s="18"/>
      <c r="D746" s="10"/>
      <c r="E746" s="10"/>
      <c r="F746" s="10"/>
      <c r="G746" s="10"/>
    </row>
    <row r="747" spans="1:7" x14ac:dyDescent="0.25">
      <c r="A747" s="10"/>
      <c r="B747" s="10"/>
      <c r="C747" s="18"/>
      <c r="D747" s="10"/>
      <c r="E747" s="10"/>
      <c r="F747" s="10"/>
      <c r="G747" s="10"/>
    </row>
    <row r="748" spans="1:7" x14ac:dyDescent="0.25">
      <c r="A748" s="10"/>
      <c r="B748" s="10"/>
      <c r="C748" s="18"/>
      <c r="D748" s="10"/>
      <c r="E748" s="10"/>
      <c r="F748" s="10"/>
      <c r="G748" s="10"/>
    </row>
    <row r="749" spans="1:7" x14ac:dyDescent="0.25">
      <c r="A749" s="10"/>
      <c r="B749" s="10"/>
      <c r="C749" s="18"/>
      <c r="D749" s="10"/>
      <c r="E749" s="10"/>
      <c r="F749" s="10"/>
      <c r="G749" s="10"/>
    </row>
    <row r="750" spans="1:7" x14ac:dyDescent="0.25">
      <c r="A750" s="10"/>
      <c r="B750" s="10"/>
      <c r="C750" s="18"/>
      <c r="D750" s="10"/>
      <c r="E750" s="10"/>
      <c r="F750" s="10"/>
      <c r="G750" s="10"/>
    </row>
    <row r="751" spans="1:7" x14ac:dyDescent="0.25">
      <c r="A751" s="10"/>
      <c r="B751" s="10"/>
      <c r="C751" s="18"/>
      <c r="D751" s="10"/>
      <c r="E751" s="10"/>
      <c r="F751" s="10"/>
      <c r="G751" s="10"/>
    </row>
    <row r="752" spans="1:7" x14ac:dyDescent="0.25">
      <c r="A752" s="10"/>
      <c r="B752" s="10"/>
      <c r="C752" s="18"/>
      <c r="D752" s="10"/>
      <c r="E752" s="10"/>
      <c r="F752" s="10"/>
      <c r="G752" s="10"/>
    </row>
    <row r="753" spans="1:7" x14ac:dyDescent="0.25">
      <c r="A753" s="10"/>
      <c r="B753" s="10"/>
      <c r="C753" s="18"/>
      <c r="D753" s="10"/>
      <c r="E753" s="10"/>
      <c r="F753" s="10"/>
      <c r="G753" s="10"/>
    </row>
    <row r="754" spans="1:7" x14ac:dyDescent="0.25">
      <c r="A754" s="10"/>
      <c r="B754" s="10"/>
      <c r="C754" s="18"/>
      <c r="D754" s="10"/>
      <c r="E754" s="10"/>
      <c r="F754" s="10"/>
      <c r="G754" s="10"/>
    </row>
    <row r="755" spans="1:7" x14ac:dyDescent="0.25">
      <c r="A755" s="10"/>
      <c r="B755" s="10"/>
      <c r="C755" s="18"/>
      <c r="D755" s="10"/>
      <c r="E755" s="10"/>
      <c r="F755" s="10"/>
      <c r="G755" s="10"/>
    </row>
    <row r="756" spans="1:7" x14ac:dyDescent="0.25">
      <c r="A756" s="10"/>
      <c r="B756" s="10"/>
      <c r="C756" s="18"/>
      <c r="D756" s="10"/>
      <c r="E756" s="10"/>
      <c r="F756" s="10"/>
      <c r="G756" s="10"/>
    </row>
    <row r="757" spans="1:7" x14ac:dyDescent="0.25">
      <c r="A757" s="10"/>
      <c r="B757" s="10"/>
      <c r="C757" s="18"/>
      <c r="D757" s="10"/>
      <c r="E757" s="10"/>
      <c r="F757" s="10"/>
      <c r="G757" s="10"/>
    </row>
    <row r="758" spans="1:7" x14ac:dyDescent="0.25">
      <c r="A758" s="10"/>
      <c r="B758" s="10"/>
      <c r="C758" s="18"/>
      <c r="D758" s="10"/>
      <c r="E758" s="10"/>
      <c r="F758" s="10"/>
      <c r="G758" s="10"/>
    </row>
    <row r="759" spans="1:7" x14ac:dyDescent="0.25">
      <c r="A759" s="10"/>
      <c r="B759" s="10"/>
      <c r="C759" s="18"/>
      <c r="D759" s="10"/>
      <c r="E759" s="10"/>
      <c r="F759" s="10"/>
      <c r="G759" s="10"/>
    </row>
    <row r="760" spans="1:7" x14ac:dyDescent="0.25">
      <c r="A760" s="10"/>
      <c r="B760" s="10"/>
      <c r="C760" s="18"/>
      <c r="D760" s="10"/>
      <c r="E760" s="10"/>
      <c r="F760" s="10"/>
      <c r="G760" s="10"/>
    </row>
    <row r="761" spans="1:7" x14ac:dyDescent="0.25">
      <c r="A761" s="10"/>
      <c r="B761" s="10"/>
      <c r="C761" s="18"/>
      <c r="D761" s="10"/>
      <c r="E761" s="10"/>
      <c r="F761" s="10"/>
      <c r="G761" s="10"/>
    </row>
    <row r="762" spans="1:7" x14ac:dyDescent="0.25">
      <c r="A762" s="10"/>
      <c r="B762" s="10"/>
      <c r="C762" s="18"/>
      <c r="D762" s="10"/>
      <c r="E762" s="10"/>
      <c r="F762" s="10"/>
      <c r="G762" s="10"/>
    </row>
    <row r="763" spans="1:7" x14ac:dyDescent="0.25">
      <c r="A763" s="10"/>
      <c r="B763" s="10"/>
      <c r="C763" s="18"/>
      <c r="D763" s="10"/>
      <c r="E763" s="10"/>
      <c r="F763" s="10"/>
      <c r="G763" s="10"/>
    </row>
    <row r="764" spans="1:7" x14ac:dyDescent="0.25">
      <c r="A764" s="10"/>
      <c r="B764" s="10"/>
      <c r="C764" s="18"/>
      <c r="D764" s="10"/>
      <c r="E764" s="10"/>
      <c r="F764" s="10"/>
      <c r="G764" s="10"/>
    </row>
    <row r="765" spans="1:7" x14ac:dyDescent="0.25">
      <c r="A765" s="10"/>
      <c r="B765" s="10"/>
      <c r="C765" s="18"/>
      <c r="D765" s="10"/>
      <c r="E765" s="10"/>
      <c r="F765" s="10"/>
      <c r="G765" s="10"/>
    </row>
    <row r="766" spans="1:7" x14ac:dyDescent="0.25">
      <c r="A766" s="10"/>
      <c r="B766" s="10"/>
      <c r="C766" s="18"/>
      <c r="D766" s="10"/>
      <c r="E766" s="10"/>
      <c r="F766" s="10"/>
      <c r="G766" s="10"/>
    </row>
    <row r="767" spans="1:7" x14ac:dyDescent="0.25">
      <c r="A767" s="10"/>
      <c r="B767" s="10"/>
      <c r="C767" s="18"/>
      <c r="D767" s="10"/>
      <c r="E767" s="10"/>
      <c r="F767" s="10"/>
      <c r="G767" s="10"/>
    </row>
    <row r="768" spans="1:7" x14ac:dyDescent="0.25">
      <c r="A768" s="10"/>
      <c r="B768" s="10"/>
      <c r="C768" s="18"/>
      <c r="D768" s="10"/>
      <c r="E768" s="10"/>
      <c r="F768" s="10"/>
      <c r="G768" s="10"/>
    </row>
    <row r="769" spans="1:7" x14ac:dyDescent="0.25">
      <c r="A769" s="10"/>
      <c r="B769" s="10"/>
      <c r="C769" s="18"/>
      <c r="D769" s="10"/>
      <c r="E769" s="10"/>
      <c r="F769" s="10"/>
      <c r="G769" s="10"/>
    </row>
    <row r="770" spans="1:7" x14ac:dyDescent="0.25">
      <c r="A770" s="10"/>
      <c r="B770" s="10"/>
      <c r="C770" s="18"/>
      <c r="D770" s="10"/>
      <c r="E770" s="10"/>
      <c r="F770" s="10"/>
      <c r="G770" s="10"/>
    </row>
    <row r="771" spans="1:7" x14ac:dyDescent="0.25">
      <c r="A771" s="10"/>
      <c r="B771" s="10"/>
      <c r="C771" s="18"/>
      <c r="D771" s="10"/>
      <c r="E771" s="10"/>
      <c r="F771" s="10"/>
      <c r="G771" s="10"/>
    </row>
    <row r="772" spans="1:7" x14ac:dyDescent="0.25">
      <c r="A772" s="10"/>
      <c r="B772" s="10"/>
      <c r="C772" s="18"/>
      <c r="D772" s="10"/>
      <c r="E772" s="10"/>
      <c r="F772" s="10"/>
      <c r="G772" s="10"/>
    </row>
    <row r="773" spans="1:7" x14ac:dyDescent="0.25">
      <c r="A773" s="10"/>
      <c r="B773" s="10"/>
      <c r="C773" s="18"/>
      <c r="D773" s="10"/>
      <c r="E773" s="10"/>
      <c r="F773" s="10"/>
      <c r="G773" s="10"/>
    </row>
    <row r="774" spans="1:7" x14ac:dyDescent="0.25">
      <c r="A774" s="10"/>
      <c r="B774" s="10"/>
      <c r="C774" s="18"/>
      <c r="D774" s="10"/>
      <c r="E774" s="10"/>
      <c r="F774" s="10"/>
      <c r="G774" s="10"/>
    </row>
    <row r="775" spans="1:7" x14ac:dyDescent="0.25">
      <c r="A775" s="10"/>
      <c r="B775" s="10"/>
      <c r="C775" s="18"/>
      <c r="D775" s="10"/>
      <c r="E775" s="10"/>
      <c r="F775" s="10"/>
      <c r="G775" s="10"/>
    </row>
    <row r="776" spans="1:7" x14ac:dyDescent="0.25">
      <c r="A776" s="10"/>
      <c r="B776" s="10"/>
      <c r="C776" s="18"/>
      <c r="D776" s="10"/>
      <c r="E776" s="10"/>
      <c r="F776" s="10"/>
      <c r="G776" s="10"/>
    </row>
    <row r="777" spans="1:7" x14ac:dyDescent="0.25">
      <c r="A777" s="10"/>
      <c r="B777" s="10"/>
      <c r="C777" s="18"/>
      <c r="D777" s="10"/>
      <c r="E777" s="10"/>
      <c r="F777" s="10"/>
      <c r="G777" s="10"/>
    </row>
    <row r="778" spans="1:7" x14ac:dyDescent="0.25">
      <c r="A778" s="10"/>
      <c r="B778" s="10"/>
      <c r="C778" s="18"/>
      <c r="D778" s="10"/>
      <c r="E778" s="10"/>
      <c r="F778" s="10"/>
      <c r="G778" s="10"/>
    </row>
    <row r="779" spans="1:7" x14ac:dyDescent="0.25">
      <c r="A779" s="10"/>
      <c r="B779" s="10"/>
      <c r="C779" s="18"/>
      <c r="D779" s="10"/>
      <c r="E779" s="10"/>
      <c r="F779" s="10"/>
      <c r="G779" s="10"/>
    </row>
    <row r="780" spans="1:7" x14ac:dyDescent="0.25">
      <c r="A780" s="10"/>
      <c r="B780" s="10"/>
      <c r="C780" s="18"/>
      <c r="D780" s="10"/>
      <c r="E780" s="10"/>
      <c r="F780" s="10"/>
      <c r="G780" s="10"/>
    </row>
    <row r="781" spans="1:7" x14ac:dyDescent="0.25">
      <c r="A781" s="10"/>
      <c r="B781" s="10"/>
      <c r="C781" s="18"/>
      <c r="D781" s="10"/>
      <c r="E781" s="10"/>
      <c r="F781" s="10"/>
      <c r="G781" s="10"/>
    </row>
    <row r="782" spans="1:7" x14ac:dyDescent="0.25">
      <c r="A782" s="10"/>
      <c r="B782" s="10"/>
      <c r="C782" s="18"/>
      <c r="D782" s="10"/>
      <c r="E782" s="10"/>
      <c r="F782" s="10"/>
      <c r="G782" s="10"/>
    </row>
    <row r="783" spans="1:7" x14ac:dyDescent="0.25">
      <c r="A783" s="10"/>
      <c r="B783" s="10"/>
      <c r="C783" s="18"/>
      <c r="D783" s="10"/>
      <c r="E783" s="10"/>
      <c r="F783" s="10"/>
      <c r="G783" s="10"/>
    </row>
    <row r="784" spans="1:7" x14ac:dyDescent="0.25">
      <c r="A784" s="10"/>
      <c r="B784" s="10"/>
      <c r="C784" s="18"/>
      <c r="D784" s="10"/>
      <c r="E784" s="10"/>
      <c r="F784" s="10"/>
      <c r="G784" s="10"/>
    </row>
    <row r="785" spans="1:7" x14ac:dyDescent="0.25">
      <c r="A785" s="10"/>
      <c r="B785" s="10"/>
      <c r="C785" s="18"/>
      <c r="D785" s="10"/>
      <c r="E785" s="10"/>
      <c r="F785" s="10"/>
      <c r="G785" s="10"/>
    </row>
    <row r="786" spans="1:7" x14ac:dyDescent="0.25">
      <c r="A786" s="10"/>
      <c r="B786" s="10"/>
      <c r="C786" s="18"/>
      <c r="D786" s="10"/>
      <c r="E786" s="10"/>
      <c r="F786" s="10"/>
      <c r="G786" s="10"/>
    </row>
    <row r="787" spans="1:7" x14ac:dyDescent="0.25">
      <c r="A787" s="10"/>
      <c r="B787" s="10"/>
      <c r="C787" s="18"/>
      <c r="D787" s="10"/>
      <c r="E787" s="10"/>
      <c r="F787" s="10"/>
      <c r="G787" s="10"/>
    </row>
    <row r="788" spans="1:7" x14ac:dyDescent="0.25">
      <c r="A788" s="10"/>
      <c r="B788" s="10"/>
      <c r="C788" s="18"/>
      <c r="D788" s="10"/>
      <c r="E788" s="10"/>
      <c r="F788" s="10"/>
      <c r="G788" s="10"/>
    </row>
    <row r="789" spans="1:7" x14ac:dyDescent="0.25">
      <c r="A789" s="10"/>
      <c r="B789" s="10"/>
      <c r="C789" s="18"/>
      <c r="D789" s="10"/>
      <c r="E789" s="10"/>
      <c r="F789" s="10"/>
      <c r="G789" s="10"/>
    </row>
    <row r="790" spans="1:7" x14ac:dyDescent="0.25">
      <c r="A790" s="10"/>
      <c r="B790" s="10"/>
      <c r="C790" s="18"/>
      <c r="D790" s="10"/>
      <c r="E790" s="10"/>
      <c r="F790" s="10"/>
      <c r="G790" s="10"/>
    </row>
    <row r="791" spans="1:7" x14ac:dyDescent="0.25">
      <c r="A791" s="10"/>
      <c r="B791" s="10"/>
      <c r="C791" s="18"/>
      <c r="D791" s="10"/>
      <c r="E791" s="10"/>
      <c r="F791" s="10"/>
      <c r="G791" s="10"/>
    </row>
    <row r="792" spans="1:7" x14ac:dyDescent="0.25">
      <c r="A792" s="10"/>
      <c r="B792" s="10"/>
      <c r="C792" s="18"/>
      <c r="D792" s="10"/>
      <c r="E792" s="10"/>
      <c r="F792" s="10"/>
      <c r="G792" s="10"/>
    </row>
    <row r="793" spans="1:7" x14ac:dyDescent="0.25">
      <c r="A793" s="10"/>
      <c r="B793" s="10"/>
      <c r="C793" s="18"/>
      <c r="D793" s="10"/>
      <c r="E793" s="10"/>
      <c r="F793" s="10"/>
      <c r="G793" s="10"/>
    </row>
    <row r="794" spans="1:7" x14ac:dyDescent="0.25">
      <c r="A794" s="10"/>
      <c r="B794" s="10"/>
      <c r="C794" s="18"/>
      <c r="D794" s="10"/>
      <c r="E794" s="10"/>
      <c r="F794" s="10"/>
      <c r="G794" s="10"/>
    </row>
    <row r="795" spans="1:7" x14ac:dyDescent="0.25">
      <c r="A795" s="10"/>
      <c r="B795" s="10"/>
      <c r="C795" s="18"/>
      <c r="D795" s="10"/>
      <c r="E795" s="10"/>
      <c r="F795" s="10"/>
      <c r="G795" s="10"/>
    </row>
    <row r="796" spans="1:7" x14ac:dyDescent="0.25">
      <c r="A796" s="10"/>
      <c r="B796" s="10"/>
      <c r="C796" s="18"/>
      <c r="D796" s="10"/>
      <c r="E796" s="10"/>
      <c r="F796" s="10"/>
      <c r="G796" s="10"/>
    </row>
    <row r="797" spans="1:7" x14ac:dyDescent="0.25">
      <c r="A797" s="10"/>
      <c r="B797" s="10"/>
      <c r="C797" s="18"/>
      <c r="D797" s="10"/>
      <c r="E797" s="10"/>
      <c r="F797" s="10"/>
      <c r="G797" s="10"/>
    </row>
    <row r="798" spans="1:7" x14ac:dyDescent="0.25">
      <c r="A798" s="10"/>
      <c r="B798" s="10"/>
      <c r="C798" s="18"/>
      <c r="D798" s="10"/>
      <c r="E798" s="10"/>
      <c r="F798" s="10"/>
      <c r="G798" s="10"/>
    </row>
    <row r="799" spans="1:7" x14ac:dyDescent="0.25">
      <c r="A799" s="10"/>
      <c r="B799" s="10"/>
      <c r="C799" s="18"/>
      <c r="D799" s="10"/>
      <c r="E799" s="10"/>
      <c r="F799" s="10"/>
      <c r="G799" s="10"/>
    </row>
    <row r="800" spans="1:7" x14ac:dyDescent="0.25">
      <c r="A800" s="10"/>
      <c r="B800" s="10"/>
      <c r="C800" s="18"/>
      <c r="D800" s="10"/>
      <c r="E800" s="10"/>
      <c r="F800" s="10"/>
      <c r="G800" s="10"/>
    </row>
    <row r="801" spans="1:7" x14ac:dyDescent="0.25">
      <c r="A801" s="10"/>
      <c r="B801" s="10"/>
      <c r="C801" s="18"/>
      <c r="D801" s="10"/>
      <c r="E801" s="10"/>
      <c r="F801" s="10"/>
      <c r="G801" s="10"/>
    </row>
    <row r="802" spans="1:7" x14ac:dyDescent="0.25">
      <c r="A802" s="10"/>
      <c r="B802" s="10"/>
      <c r="C802" s="18"/>
      <c r="D802" s="10"/>
      <c r="E802" s="10"/>
      <c r="F802" s="10"/>
      <c r="G802" s="10"/>
    </row>
    <row r="803" spans="1:7" x14ac:dyDescent="0.25">
      <c r="A803" s="10"/>
      <c r="B803" s="10"/>
      <c r="C803" s="18"/>
      <c r="D803" s="10"/>
      <c r="E803" s="10"/>
      <c r="F803" s="10"/>
      <c r="G803" s="10"/>
    </row>
    <row r="804" spans="1:7" x14ac:dyDescent="0.25">
      <c r="A804" s="10"/>
      <c r="B804" s="10"/>
      <c r="C804" s="18"/>
      <c r="D804" s="10"/>
      <c r="E804" s="10"/>
      <c r="F804" s="10"/>
      <c r="G804" s="10"/>
    </row>
    <row r="805" spans="1:7" x14ac:dyDescent="0.25">
      <c r="A805" s="10"/>
      <c r="B805" s="10"/>
      <c r="C805" s="18"/>
      <c r="D805" s="10"/>
      <c r="E805" s="10"/>
      <c r="F805" s="10"/>
      <c r="G805" s="10"/>
    </row>
    <row r="806" spans="1:7" x14ac:dyDescent="0.25">
      <c r="A806" s="10"/>
      <c r="B806" s="10"/>
      <c r="C806" s="18"/>
      <c r="D806" s="10"/>
      <c r="E806" s="10"/>
      <c r="F806" s="10"/>
      <c r="G806" s="10"/>
    </row>
    <row r="807" spans="1:7" x14ac:dyDescent="0.25">
      <c r="A807" s="10"/>
      <c r="B807" s="10"/>
      <c r="C807" s="18"/>
      <c r="D807" s="10"/>
      <c r="E807" s="10"/>
      <c r="F807" s="10"/>
      <c r="G807" s="10"/>
    </row>
    <row r="808" spans="1:7" x14ac:dyDescent="0.25">
      <c r="A808" s="10"/>
      <c r="B808" s="10"/>
      <c r="C808" s="18"/>
      <c r="D808" s="10"/>
      <c r="E808" s="10"/>
      <c r="F808" s="10"/>
      <c r="G808" s="10"/>
    </row>
    <row r="809" spans="1:7" x14ac:dyDescent="0.25">
      <c r="A809" s="10"/>
      <c r="B809" s="10"/>
      <c r="C809" s="18"/>
      <c r="D809" s="10"/>
      <c r="E809" s="10"/>
      <c r="F809" s="10"/>
      <c r="G809" s="10"/>
    </row>
    <row r="810" spans="1:7" x14ac:dyDescent="0.25">
      <c r="A810" s="10"/>
      <c r="B810" s="10"/>
      <c r="C810" s="18"/>
      <c r="D810" s="10"/>
      <c r="E810" s="10"/>
      <c r="F810" s="10"/>
      <c r="G810" s="10"/>
    </row>
    <row r="811" spans="1:7" x14ac:dyDescent="0.25">
      <c r="A811" s="10"/>
      <c r="B811" s="10"/>
      <c r="C811" s="18"/>
      <c r="D811" s="10"/>
      <c r="E811" s="10"/>
      <c r="F811" s="10"/>
      <c r="G811" s="10"/>
    </row>
    <row r="812" spans="1:7" x14ac:dyDescent="0.25">
      <c r="A812" s="10"/>
      <c r="B812" s="10"/>
      <c r="C812" s="18"/>
      <c r="D812" s="10"/>
      <c r="E812" s="10"/>
      <c r="F812" s="10"/>
      <c r="G812" s="10"/>
    </row>
    <row r="813" spans="1:7" x14ac:dyDescent="0.25">
      <c r="A813" s="10"/>
      <c r="B813" s="10"/>
      <c r="C813" s="18"/>
      <c r="D813" s="10"/>
      <c r="E813" s="10"/>
      <c r="F813" s="10"/>
      <c r="G813" s="10"/>
    </row>
    <row r="814" spans="1:7" x14ac:dyDescent="0.25">
      <c r="A814" s="10"/>
      <c r="B814" s="10"/>
      <c r="C814" s="18"/>
      <c r="D814" s="10"/>
      <c r="E814" s="10"/>
      <c r="F814" s="10"/>
      <c r="G814" s="10"/>
    </row>
    <row r="815" spans="1:7" x14ac:dyDescent="0.25">
      <c r="A815" s="10"/>
      <c r="B815" s="10"/>
      <c r="C815" s="18"/>
      <c r="D815" s="10"/>
      <c r="E815" s="10"/>
      <c r="F815" s="10"/>
      <c r="G815" s="10"/>
    </row>
    <row r="816" spans="1:7" x14ac:dyDescent="0.25">
      <c r="A816" s="10"/>
      <c r="B816" s="10"/>
      <c r="C816" s="18"/>
      <c r="D816" s="10"/>
      <c r="E816" s="10"/>
      <c r="F816" s="10"/>
      <c r="G816" s="10"/>
    </row>
    <row r="817" spans="1:7" x14ac:dyDescent="0.25">
      <c r="A817" s="10"/>
      <c r="B817" s="10"/>
      <c r="C817" s="18"/>
      <c r="D817" s="10"/>
      <c r="E817" s="10"/>
      <c r="F817" s="10"/>
      <c r="G817" s="10"/>
    </row>
    <row r="818" spans="1:7" x14ac:dyDescent="0.25">
      <c r="A818" s="10"/>
      <c r="B818" s="10"/>
      <c r="C818" s="18"/>
      <c r="D818" s="10"/>
      <c r="E818" s="10"/>
      <c r="F818" s="10"/>
      <c r="G818" s="10"/>
    </row>
    <row r="819" spans="1:7" x14ac:dyDescent="0.25">
      <c r="A819" s="10"/>
      <c r="B819" s="10"/>
      <c r="C819" s="18"/>
      <c r="D819" s="10"/>
      <c r="E819" s="10"/>
      <c r="F819" s="10"/>
      <c r="G819" s="10"/>
    </row>
    <row r="820" spans="1:7" x14ac:dyDescent="0.25">
      <c r="A820" s="10"/>
      <c r="B820" s="10"/>
      <c r="C820" s="18"/>
      <c r="D820" s="10"/>
      <c r="E820" s="10"/>
      <c r="F820" s="10"/>
      <c r="G820" s="10"/>
    </row>
    <row r="821" spans="1:7" x14ac:dyDescent="0.25">
      <c r="A821" s="10"/>
      <c r="B821" s="10"/>
      <c r="C821" s="18"/>
      <c r="D821" s="10"/>
      <c r="E821" s="10"/>
      <c r="F821" s="10"/>
      <c r="G821" s="10"/>
    </row>
    <row r="822" spans="1:7" x14ac:dyDescent="0.25">
      <c r="A822" s="10"/>
      <c r="B822" s="10"/>
      <c r="C822" s="18"/>
      <c r="D822" s="10"/>
      <c r="E822" s="10"/>
      <c r="F822" s="10"/>
      <c r="G822" s="10"/>
    </row>
    <row r="823" spans="1:7" x14ac:dyDescent="0.25">
      <c r="A823" s="10"/>
      <c r="B823" s="10"/>
      <c r="C823" s="18"/>
      <c r="D823" s="10"/>
      <c r="E823" s="10"/>
      <c r="F823" s="10"/>
      <c r="G823" s="10"/>
    </row>
    <row r="824" spans="1:7" x14ac:dyDescent="0.25">
      <c r="A824" s="10"/>
      <c r="B824" s="10"/>
      <c r="C824" s="18"/>
      <c r="D824" s="10"/>
      <c r="E824" s="10"/>
      <c r="F824" s="10"/>
      <c r="G824" s="10"/>
    </row>
    <row r="825" spans="1:7" x14ac:dyDescent="0.25">
      <c r="A825" s="10"/>
      <c r="B825" s="10"/>
      <c r="C825" s="18"/>
      <c r="D825" s="10"/>
      <c r="E825" s="10"/>
      <c r="F825" s="10"/>
      <c r="G825" s="10"/>
    </row>
    <row r="826" spans="1:7" x14ac:dyDescent="0.25">
      <c r="A826" s="10"/>
      <c r="B826" s="10"/>
      <c r="C826" s="18"/>
      <c r="D826" s="10"/>
      <c r="E826" s="10"/>
      <c r="F826" s="10"/>
      <c r="G826" s="10"/>
    </row>
    <row r="827" spans="1:7" x14ac:dyDescent="0.25">
      <c r="A827" s="10"/>
      <c r="B827" s="10"/>
      <c r="C827" s="18"/>
      <c r="D827" s="10"/>
      <c r="E827" s="10"/>
      <c r="F827" s="10"/>
      <c r="G827" s="10"/>
    </row>
    <row r="828" spans="1:7" x14ac:dyDescent="0.25">
      <c r="A828" s="10"/>
      <c r="B828" s="10"/>
      <c r="C828" s="18"/>
      <c r="D828" s="10"/>
      <c r="E828" s="10"/>
      <c r="F828" s="10"/>
      <c r="G828" s="10"/>
    </row>
    <row r="829" spans="1:7" x14ac:dyDescent="0.25">
      <c r="A829" s="10"/>
      <c r="B829" s="10"/>
      <c r="C829" s="18"/>
      <c r="D829" s="10"/>
      <c r="E829" s="10"/>
      <c r="F829" s="10"/>
      <c r="G829" s="10"/>
    </row>
    <row r="830" spans="1:7" x14ac:dyDescent="0.25">
      <c r="A830" s="10"/>
      <c r="B830" s="10"/>
      <c r="C830" s="18"/>
      <c r="D830" s="10"/>
      <c r="E830" s="10"/>
      <c r="F830" s="10"/>
      <c r="G830" s="10"/>
    </row>
    <row r="831" spans="1:7" x14ac:dyDescent="0.25">
      <c r="A831" s="10"/>
      <c r="B831" s="10"/>
      <c r="C831" s="18"/>
      <c r="D831" s="10"/>
      <c r="E831" s="10"/>
      <c r="F831" s="10"/>
      <c r="G831" s="10"/>
    </row>
    <row r="832" spans="1:7" x14ac:dyDescent="0.25">
      <c r="A832" s="10"/>
      <c r="B832" s="10"/>
      <c r="C832" s="18"/>
      <c r="D832" s="10"/>
      <c r="E832" s="10"/>
      <c r="F832" s="10"/>
      <c r="G832" s="10"/>
    </row>
    <row r="833" spans="1:7" x14ac:dyDescent="0.25">
      <c r="A833" s="10"/>
      <c r="B833" s="10"/>
      <c r="C833" s="18"/>
      <c r="D833" s="10"/>
      <c r="E833" s="10"/>
      <c r="F833" s="10"/>
      <c r="G833" s="10"/>
    </row>
    <row r="834" spans="1:7" x14ac:dyDescent="0.25">
      <c r="A834" s="10"/>
      <c r="B834" s="10"/>
      <c r="C834" s="18"/>
      <c r="D834" s="10"/>
      <c r="E834" s="10"/>
      <c r="F834" s="10"/>
      <c r="G834" s="10"/>
    </row>
    <row r="835" spans="1:7" x14ac:dyDescent="0.25">
      <c r="A835" s="10"/>
      <c r="B835" s="10"/>
      <c r="C835" s="18"/>
      <c r="D835" s="10"/>
      <c r="E835" s="10"/>
      <c r="F835" s="10"/>
      <c r="G835" s="10"/>
    </row>
    <row r="836" spans="1:7" x14ac:dyDescent="0.25">
      <c r="A836" s="10"/>
      <c r="B836" s="10"/>
      <c r="C836" s="18"/>
      <c r="D836" s="10"/>
      <c r="E836" s="10"/>
      <c r="F836" s="10"/>
      <c r="G836" s="10"/>
    </row>
    <row r="837" spans="1:7" x14ac:dyDescent="0.25">
      <c r="A837" s="10"/>
      <c r="B837" s="10"/>
      <c r="C837" s="18"/>
      <c r="D837" s="10"/>
      <c r="E837" s="10"/>
      <c r="F837" s="10"/>
      <c r="G837" s="10"/>
    </row>
    <row r="838" spans="1:7" x14ac:dyDescent="0.25">
      <c r="A838" s="10"/>
      <c r="B838" s="10"/>
      <c r="C838" s="18"/>
      <c r="D838" s="10"/>
      <c r="E838" s="10"/>
      <c r="F838" s="10"/>
      <c r="G838" s="10"/>
    </row>
    <row r="839" spans="1:7" x14ac:dyDescent="0.25">
      <c r="A839" s="10"/>
      <c r="B839" s="10"/>
      <c r="C839" s="18"/>
      <c r="D839" s="10"/>
      <c r="E839" s="10"/>
      <c r="F839" s="10"/>
      <c r="G839" s="10"/>
    </row>
    <row r="840" spans="1:7" x14ac:dyDescent="0.25">
      <c r="C840" s="3"/>
    </row>
    <row r="841" spans="1:7" x14ac:dyDescent="0.25">
      <c r="C841" s="3"/>
    </row>
    <row r="842" spans="1:7" x14ac:dyDescent="0.25">
      <c r="C842" s="3"/>
    </row>
    <row r="843" spans="1:7" x14ac:dyDescent="0.25">
      <c r="C843" s="3"/>
    </row>
    <row r="844" spans="1:7" x14ac:dyDescent="0.25">
      <c r="C844" s="3"/>
    </row>
    <row r="845" spans="1:7" x14ac:dyDescent="0.25">
      <c r="C845" s="3"/>
    </row>
    <row r="846" spans="1:7" x14ac:dyDescent="0.25">
      <c r="C846" s="3"/>
    </row>
    <row r="847" spans="1:7" x14ac:dyDescent="0.25">
      <c r="C847" s="3"/>
    </row>
    <row r="848" spans="1:7" x14ac:dyDescent="0.25">
      <c r="C848" s="3"/>
    </row>
    <row r="849" spans="3:3" x14ac:dyDescent="0.25">
      <c r="C849" s="3"/>
    </row>
    <row r="850" spans="3:3" x14ac:dyDescent="0.25">
      <c r="C850" s="3"/>
    </row>
    <row r="851" spans="3:3" x14ac:dyDescent="0.25">
      <c r="C851" s="3"/>
    </row>
    <row r="852" spans="3:3" x14ac:dyDescent="0.25">
      <c r="C852" s="3"/>
    </row>
    <row r="853" spans="3:3" x14ac:dyDescent="0.25">
      <c r="C853" s="3"/>
    </row>
    <row r="854" spans="3:3" x14ac:dyDescent="0.25">
      <c r="C854" s="3"/>
    </row>
    <row r="855" spans="3:3" x14ac:dyDescent="0.25">
      <c r="C855" s="3"/>
    </row>
    <row r="856" spans="3:3" x14ac:dyDescent="0.25">
      <c r="C856" s="3"/>
    </row>
    <row r="857" spans="3:3" x14ac:dyDescent="0.25">
      <c r="C857" s="3"/>
    </row>
    <row r="858" spans="3:3" x14ac:dyDescent="0.25">
      <c r="C858" s="3"/>
    </row>
    <row r="859" spans="3:3" x14ac:dyDescent="0.25">
      <c r="C859" s="3"/>
    </row>
    <row r="860" spans="3:3" x14ac:dyDescent="0.25">
      <c r="C860" s="3"/>
    </row>
    <row r="861" spans="3:3" x14ac:dyDescent="0.25">
      <c r="C861" s="3"/>
    </row>
    <row r="862" spans="3:3" x14ac:dyDescent="0.25">
      <c r="C862" s="3"/>
    </row>
    <row r="863" spans="3:3" x14ac:dyDescent="0.25">
      <c r="C863" s="3"/>
    </row>
    <row r="864" spans="3:3" x14ac:dyDescent="0.25">
      <c r="C864" s="3"/>
    </row>
    <row r="865" spans="3:3" x14ac:dyDescent="0.25">
      <c r="C865" s="3"/>
    </row>
    <row r="866" spans="3:3" x14ac:dyDescent="0.25">
      <c r="C866" s="3"/>
    </row>
    <row r="867" spans="3:3" x14ac:dyDescent="0.25">
      <c r="C867" s="3"/>
    </row>
    <row r="868" spans="3:3" x14ac:dyDescent="0.25">
      <c r="C868" s="3"/>
    </row>
    <row r="869" spans="3:3" x14ac:dyDescent="0.25">
      <c r="C869" s="3"/>
    </row>
    <row r="870" spans="3:3" x14ac:dyDescent="0.25">
      <c r="C870" s="3"/>
    </row>
    <row r="871" spans="3:3" x14ac:dyDescent="0.25">
      <c r="C871" s="3"/>
    </row>
    <row r="872" spans="3:3" x14ac:dyDescent="0.25">
      <c r="C872" s="3"/>
    </row>
    <row r="873" spans="3:3" x14ac:dyDescent="0.25">
      <c r="C873" s="3"/>
    </row>
    <row r="874" spans="3:3" x14ac:dyDescent="0.25">
      <c r="C874" s="3"/>
    </row>
    <row r="875" spans="3:3" x14ac:dyDescent="0.25">
      <c r="C875" s="3"/>
    </row>
    <row r="876" spans="3:3" x14ac:dyDescent="0.25">
      <c r="C876" s="3"/>
    </row>
    <row r="877" spans="3:3" x14ac:dyDescent="0.25">
      <c r="C877" s="3"/>
    </row>
    <row r="878" spans="3:3" x14ac:dyDescent="0.25">
      <c r="C878" s="3"/>
    </row>
    <row r="879" spans="3:3" x14ac:dyDescent="0.25">
      <c r="C879" s="3"/>
    </row>
    <row r="880" spans="3:3" x14ac:dyDescent="0.25">
      <c r="C880" s="3"/>
    </row>
    <row r="881" spans="3:3" x14ac:dyDescent="0.25">
      <c r="C881" s="3"/>
    </row>
    <row r="882" spans="3:3" x14ac:dyDescent="0.25">
      <c r="C882" s="3"/>
    </row>
    <row r="883" spans="3:3" x14ac:dyDescent="0.25">
      <c r="C883" s="3"/>
    </row>
    <row r="884" spans="3:3" x14ac:dyDescent="0.25">
      <c r="C884" s="3"/>
    </row>
    <row r="885" spans="3:3" x14ac:dyDescent="0.25">
      <c r="C885" s="3"/>
    </row>
    <row r="886" spans="3:3" x14ac:dyDescent="0.25">
      <c r="C886" s="3"/>
    </row>
    <row r="887" spans="3:3" x14ac:dyDescent="0.25">
      <c r="C887" s="3"/>
    </row>
    <row r="888" spans="3:3" x14ac:dyDescent="0.25">
      <c r="C888" s="3"/>
    </row>
    <row r="889" spans="3:3" x14ac:dyDescent="0.25">
      <c r="C889" s="3"/>
    </row>
    <row r="890" spans="3:3" x14ac:dyDescent="0.25">
      <c r="C890" s="3"/>
    </row>
    <row r="891" spans="3:3" x14ac:dyDescent="0.25">
      <c r="C891" s="3"/>
    </row>
    <row r="892" spans="3:3" x14ac:dyDescent="0.25">
      <c r="C892" s="3"/>
    </row>
    <row r="893" spans="3:3" x14ac:dyDescent="0.25">
      <c r="C893" s="3"/>
    </row>
    <row r="894" spans="3:3" x14ac:dyDescent="0.25">
      <c r="C894" s="3"/>
    </row>
    <row r="895" spans="3:3" x14ac:dyDescent="0.25">
      <c r="C895" s="3"/>
    </row>
    <row r="896" spans="3:3" x14ac:dyDescent="0.25">
      <c r="C896" s="3"/>
    </row>
    <row r="897" spans="3:3" x14ac:dyDescent="0.25">
      <c r="C897" s="3"/>
    </row>
    <row r="898" spans="3:3" x14ac:dyDescent="0.25">
      <c r="C898" s="3"/>
    </row>
    <row r="899" spans="3:3" x14ac:dyDescent="0.25">
      <c r="C899" s="3"/>
    </row>
    <row r="900" spans="3:3" x14ac:dyDescent="0.25">
      <c r="C900" s="3"/>
    </row>
    <row r="901" spans="3:3" x14ac:dyDescent="0.25">
      <c r="C901" s="3"/>
    </row>
    <row r="902" spans="3:3" x14ac:dyDescent="0.25">
      <c r="C902" s="3"/>
    </row>
    <row r="903" spans="3:3" x14ac:dyDescent="0.25">
      <c r="C903" s="3"/>
    </row>
    <row r="904" spans="3:3" x14ac:dyDescent="0.25">
      <c r="C904" s="3"/>
    </row>
    <row r="905" spans="3:3" x14ac:dyDescent="0.25">
      <c r="C905" s="3"/>
    </row>
    <row r="906" spans="3:3" x14ac:dyDescent="0.25">
      <c r="C906" s="3"/>
    </row>
    <row r="907" spans="3:3" x14ac:dyDescent="0.25">
      <c r="C907" s="3"/>
    </row>
    <row r="908" spans="3:3" x14ac:dyDescent="0.25">
      <c r="C908" s="3"/>
    </row>
    <row r="909" spans="3:3" x14ac:dyDescent="0.25">
      <c r="C909" s="3"/>
    </row>
    <row r="910" spans="3:3" x14ac:dyDescent="0.25">
      <c r="C910" s="3"/>
    </row>
    <row r="911" spans="3:3" x14ac:dyDescent="0.25">
      <c r="C911" s="3"/>
    </row>
    <row r="912" spans="3:3" x14ac:dyDescent="0.25">
      <c r="C912" s="3"/>
    </row>
    <row r="913" spans="3:3" x14ac:dyDescent="0.25">
      <c r="C913" s="3"/>
    </row>
    <row r="914" spans="3:3" x14ac:dyDescent="0.25">
      <c r="C914" s="3"/>
    </row>
    <row r="915" spans="3:3" x14ac:dyDescent="0.25">
      <c r="C915" s="3"/>
    </row>
    <row r="916" spans="3:3" x14ac:dyDescent="0.25">
      <c r="C916" s="3"/>
    </row>
    <row r="917" spans="3:3" x14ac:dyDescent="0.25">
      <c r="C917" s="3"/>
    </row>
    <row r="918" spans="3:3" x14ac:dyDescent="0.25">
      <c r="C918" s="3"/>
    </row>
    <row r="919" spans="3:3" x14ac:dyDescent="0.25">
      <c r="C919" s="3"/>
    </row>
    <row r="920" spans="3:3" x14ac:dyDescent="0.25">
      <c r="C920" s="3"/>
    </row>
    <row r="921" spans="3:3" x14ac:dyDescent="0.25">
      <c r="C921" s="3"/>
    </row>
    <row r="922" spans="3:3" x14ac:dyDescent="0.25">
      <c r="C922" s="3"/>
    </row>
    <row r="923" spans="3:3" x14ac:dyDescent="0.25">
      <c r="C923" s="3"/>
    </row>
    <row r="924" spans="3:3" x14ac:dyDescent="0.25">
      <c r="C924" s="3"/>
    </row>
    <row r="925" spans="3:3" x14ac:dyDescent="0.25">
      <c r="C925" s="3"/>
    </row>
    <row r="926" spans="3:3" x14ac:dyDescent="0.25">
      <c r="C926" s="3"/>
    </row>
    <row r="927" spans="3:3" x14ac:dyDescent="0.25">
      <c r="C927" s="3"/>
    </row>
    <row r="928" spans="3:3" x14ac:dyDescent="0.25">
      <c r="C928" s="3"/>
    </row>
    <row r="929" spans="3:3" x14ac:dyDescent="0.25">
      <c r="C929" s="3"/>
    </row>
    <row r="930" spans="3:3" x14ac:dyDescent="0.25">
      <c r="C930" s="3"/>
    </row>
    <row r="931" spans="3:3" x14ac:dyDescent="0.25">
      <c r="C931" s="3"/>
    </row>
    <row r="932" spans="3:3" x14ac:dyDescent="0.25">
      <c r="C932" s="3"/>
    </row>
    <row r="933" spans="3:3" x14ac:dyDescent="0.25">
      <c r="C933" s="3"/>
    </row>
    <row r="934" spans="3:3" x14ac:dyDescent="0.25">
      <c r="C934" s="3"/>
    </row>
    <row r="935" spans="3:3" x14ac:dyDescent="0.25">
      <c r="C935" s="3"/>
    </row>
    <row r="936" spans="3:3" x14ac:dyDescent="0.25">
      <c r="C936" s="3"/>
    </row>
    <row r="937" spans="3:3" x14ac:dyDescent="0.25">
      <c r="C937" s="3"/>
    </row>
    <row r="938" spans="3:3" x14ac:dyDescent="0.25">
      <c r="C938" s="3"/>
    </row>
    <row r="939" spans="3:3" x14ac:dyDescent="0.25">
      <c r="C939" s="3"/>
    </row>
    <row r="940" spans="3:3" x14ac:dyDescent="0.25">
      <c r="C940" s="3"/>
    </row>
    <row r="941" spans="3:3" x14ac:dyDescent="0.25">
      <c r="C941" s="3"/>
    </row>
    <row r="942" spans="3:3" x14ac:dyDescent="0.25">
      <c r="C942" s="3"/>
    </row>
    <row r="943" spans="3:3" x14ac:dyDescent="0.25">
      <c r="C943" s="3"/>
    </row>
    <row r="944" spans="3:3" x14ac:dyDescent="0.25">
      <c r="C944" s="3"/>
    </row>
    <row r="945" spans="3:3" x14ac:dyDescent="0.25">
      <c r="C945" s="3"/>
    </row>
    <row r="946" spans="3:3" x14ac:dyDescent="0.25">
      <c r="C946" s="3"/>
    </row>
    <row r="947" spans="3:3" x14ac:dyDescent="0.25">
      <c r="C947" s="3"/>
    </row>
    <row r="948" spans="3:3" x14ac:dyDescent="0.25">
      <c r="C948" s="3"/>
    </row>
    <row r="949" spans="3:3" x14ac:dyDescent="0.25">
      <c r="C949" s="3"/>
    </row>
    <row r="950" spans="3:3" x14ac:dyDescent="0.25">
      <c r="C950" s="3"/>
    </row>
    <row r="951" spans="3:3" x14ac:dyDescent="0.25">
      <c r="C951" s="3"/>
    </row>
    <row r="952" spans="3:3" x14ac:dyDescent="0.25">
      <c r="C952" s="3"/>
    </row>
    <row r="953" spans="3:3" x14ac:dyDescent="0.25">
      <c r="C953" s="3"/>
    </row>
    <row r="954" spans="3:3" x14ac:dyDescent="0.25">
      <c r="C954" s="3"/>
    </row>
    <row r="955" spans="3:3" x14ac:dyDescent="0.25">
      <c r="C955" s="3"/>
    </row>
    <row r="956" spans="3:3" x14ac:dyDescent="0.25">
      <c r="C956" s="3"/>
    </row>
    <row r="957" spans="3:3" x14ac:dyDescent="0.25">
      <c r="C957" s="3"/>
    </row>
    <row r="958" spans="3:3" x14ac:dyDescent="0.25">
      <c r="C958" s="3"/>
    </row>
    <row r="959" spans="3:3" x14ac:dyDescent="0.25">
      <c r="C959" s="3"/>
    </row>
    <row r="960" spans="3:3" x14ac:dyDescent="0.25">
      <c r="C960" s="3"/>
    </row>
    <row r="961" spans="3:3" x14ac:dyDescent="0.25">
      <c r="C961" s="3"/>
    </row>
    <row r="962" spans="3:3" x14ac:dyDescent="0.25">
      <c r="C962" s="3"/>
    </row>
    <row r="963" spans="3:3" x14ac:dyDescent="0.25">
      <c r="C963" s="3"/>
    </row>
    <row r="964" spans="3:3" x14ac:dyDescent="0.25">
      <c r="C964" s="3"/>
    </row>
    <row r="965" spans="3:3" x14ac:dyDescent="0.25">
      <c r="C965" s="3"/>
    </row>
    <row r="966" spans="3:3" x14ac:dyDescent="0.25">
      <c r="C966" s="3"/>
    </row>
    <row r="967" spans="3:3" x14ac:dyDescent="0.25">
      <c r="C967" s="3"/>
    </row>
    <row r="968" spans="3:3" x14ac:dyDescent="0.25">
      <c r="C968" s="3"/>
    </row>
    <row r="969" spans="3:3" x14ac:dyDescent="0.25">
      <c r="C969" s="3"/>
    </row>
    <row r="970" spans="3:3" x14ac:dyDescent="0.25">
      <c r="C970" s="3"/>
    </row>
    <row r="971" spans="3:3" x14ac:dyDescent="0.25">
      <c r="C971" s="3"/>
    </row>
    <row r="972" spans="3:3" x14ac:dyDescent="0.25">
      <c r="C972" s="3"/>
    </row>
    <row r="973" spans="3:3" x14ac:dyDescent="0.25">
      <c r="C973" s="3"/>
    </row>
    <row r="974" spans="3:3" x14ac:dyDescent="0.25">
      <c r="C974" s="3"/>
    </row>
    <row r="975" spans="3:3" x14ac:dyDescent="0.25">
      <c r="C975" s="3"/>
    </row>
    <row r="976" spans="3:3" x14ac:dyDescent="0.25">
      <c r="C976" s="3"/>
    </row>
    <row r="977" spans="3:3" x14ac:dyDescent="0.25">
      <c r="C977" s="3"/>
    </row>
    <row r="978" spans="3:3" x14ac:dyDescent="0.25">
      <c r="C978" s="3"/>
    </row>
    <row r="979" spans="3:3" x14ac:dyDescent="0.25">
      <c r="C979" s="3"/>
    </row>
    <row r="980" spans="3:3" x14ac:dyDescent="0.25">
      <c r="C980" s="3"/>
    </row>
    <row r="981" spans="3:3" x14ac:dyDescent="0.25">
      <c r="C981" s="3"/>
    </row>
    <row r="982" spans="3:3" x14ac:dyDescent="0.25">
      <c r="C982" s="3"/>
    </row>
    <row r="983" spans="3:3" x14ac:dyDescent="0.25">
      <c r="C983" s="3"/>
    </row>
    <row r="984" spans="3:3" x14ac:dyDescent="0.25">
      <c r="C984" s="3"/>
    </row>
    <row r="985" spans="3:3" x14ac:dyDescent="0.25">
      <c r="C985" s="3"/>
    </row>
    <row r="986" spans="3:3" x14ac:dyDescent="0.25">
      <c r="C986" s="3"/>
    </row>
    <row r="987" spans="3:3" x14ac:dyDescent="0.25">
      <c r="C987" s="3"/>
    </row>
    <row r="988" spans="3:3" x14ac:dyDescent="0.25">
      <c r="C988" s="3"/>
    </row>
    <row r="989" spans="3:3" x14ac:dyDescent="0.25">
      <c r="C989" s="3"/>
    </row>
    <row r="990" spans="3:3" x14ac:dyDescent="0.25">
      <c r="C990" s="3"/>
    </row>
    <row r="991" spans="3:3" x14ac:dyDescent="0.25">
      <c r="C991" s="3"/>
    </row>
    <row r="992" spans="3:3" x14ac:dyDescent="0.25">
      <c r="C992" s="3"/>
    </row>
    <row r="993" spans="3:3" x14ac:dyDescent="0.25">
      <c r="C993" s="3"/>
    </row>
    <row r="994" spans="3:3" x14ac:dyDescent="0.25">
      <c r="C994" s="3"/>
    </row>
    <row r="995" spans="3:3" x14ac:dyDescent="0.25">
      <c r="C995" s="3"/>
    </row>
    <row r="996" spans="3:3" x14ac:dyDescent="0.25">
      <c r="C996" s="3"/>
    </row>
    <row r="997" spans="3:3" x14ac:dyDescent="0.25">
      <c r="C997" s="3"/>
    </row>
    <row r="998" spans="3:3" x14ac:dyDescent="0.25">
      <c r="C998" s="3"/>
    </row>
    <row r="999" spans="3:3" x14ac:dyDescent="0.25">
      <c r="C999" s="3"/>
    </row>
    <row r="1000" spans="3:3" x14ac:dyDescent="0.25">
      <c r="C1000" s="3"/>
    </row>
    <row r="1001" spans="3:3" x14ac:dyDescent="0.25">
      <c r="C1001" s="3"/>
    </row>
    <row r="1002" spans="3:3" x14ac:dyDescent="0.25">
      <c r="C1002" s="3"/>
    </row>
    <row r="1003" spans="3:3" x14ac:dyDescent="0.25">
      <c r="C1003" s="3"/>
    </row>
    <row r="1004" spans="3:3" x14ac:dyDescent="0.25">
      <c r="C1004" s="3"/>
    </row>
    <row r="1005" spans="3:3" x14ac:dyDescent="0.25">
      <c r="C1005" s="3"/>
    </row>
    <row r="1006" spans="3:3" x14ac:dyDescent="0.25">
      <c r="C1006" s="3"/>
    </row>
    <row r="1007" spans="3:3" x14ac:dyDescent="0.25">
      <c r="C1007" s="3"/>
    </row>
    <row r="1008" spans="3:3" x14ac:dyDescent="0.25">
      <c r="C1008" s="3"/>
    </row>
    <row r="1009" spans="3:3" x14ac:dyDescent="0.25">
      <c r="C1009" s="3"/>
    </row>
    <row r="1010" spans="3:3" x14ac:dyDescent="0.25">
      <c r="C1010" s="3"/>
    </row>
    <row r="1011" spans="3:3" x14ac:dyDescent="0.25">
      <c r="C1011" s="3"/>
    </row>
    <row r="1012" spans="3:3" x14ac:dyDescent="0.25">
      <c r="C1012" s="3"/>
    </row>
    <row r="1013" spans="3:3" x14ac:dyDescent="0.25">
      <c r="C1013" s="3"/>
    </row>
    <row r="1014" spans="3:3" x14ac:dyDescent="0.25">
      <c r="C1014" s="3"/>
    </row>
    <row r="1015" spans="3:3" x14ac:dyDescent="0.25">
      <c r="C1015" s="3"/>
    </row>
    <row r="1016" spans="3:3" x14ac:dyDescent="0.25">
      <c r="C1016" s="3"/>
    </row>
    <row r="1017" spans="3:3" x14ac:dyDescent="0.25">
      <c r="C1017" s="3"/>
    </row>
    <row r="1018" spans="3:3" x14ac:dyDescent="0.25">
      <c r="C1018" s="3"/>
    </row>
    <row r="1019" spans="3:3" x14ac:dyDescent="0.25">
      <c r="C1019" s="3"/>
    </row>
    <row r="1020" spans="3:3" x14ac:dyDescent="0.25">
      <c r="C1020" s="3"/>
    </row>
    <row r="1021" spans="3:3" x14ac:dyDescent="0.25">
      <c r="C1021" s="3"/>
    </row>
    <row r="1022" spans="3:3" x14ac:dyDescent="0.25">
      <c r="C1022" s="3"/>
    </row>
    <row r="1023" spans="3:3" x14ac:dyDescent="0.25">
      <c r="C1023" s="3"/>
    </row>
    <row r="1024" spans="3:3" x14ac:dyDescent="0.25">
      <c r="C1024" s="3"/>
    </row>
    <row r="1025" spans="3:3" x14ac:dyDescent="0.25">
      <c r="C1025" s="3"/>
    </row>
    <row r="1026" spans="3:3" x14ac:dyDescent="0.25">
      <c r="C1026" s="3"/>
    </row>
    <row r="1027" spans="3:3" x14ac:dyDescent="0.25">
      <c r="C1027" s="3"/>
    </row>
    <row r="1028" spans="3:3" x14ac:dyDescent="0.25">
      <c r="C1028" s="3"/>
    </row>
    <row r="1029" spans="3:3" x14ac:dyDescent="0.25">
      <c r="C1029" s="3"/>
    </row>
    <row r="1030" spans="3:3" x14ac:dyDescent="0.25">
      <c r="C1030" s="3"/>
    </row>
    <row r="1031" spans="3:3" x14ac:dyDescent="0.25">
      <c r="C1031" s="3"/>
    </row>
    <row r="1032" spans="3:3" x14ac:dyDescent="0.25">
      <c r="C1032" s="3"/>
    </row>
    <row r="1033" spans="3:3" x14ac:dyDescent="0.25">
      <c r="C1033" s="3"/>
    </row>
    <row r="1034" spans="3:3" x14ac:dyDescent="0.25">
      <c r="C1034" s="3"/>
    </row>
    <row r="1035" spans="3:3" x14ac:dyDescent="0.25">
      <c r="C1035" s="3"/>
    </row>
    <row r="1036" spans="3:3" x14ac:dyDescent="0.25">
      <c r="C1036" s="3"/>
    </row>
    <row r="1037" spans="3:3" x14ac:dyDescent="0.25">
      <c r="C1037" s="3"/>
    </row>
    <row r="1038" spans="3:3" x14ac:dyDescent="0.25">
      <c r="C1038" s="3"/>
    </row>
    <row r="1039" spans="3:3" x14ac:dyDescent="0.25">
      <c r="C1039" s="3"/>
    </row>
    <row r="1040" spans="3:3" x14ac:dyDescent="0.25">
      <c r="C1040" s="3"/>
    </row>
    <row r="1041" spans="3:3" x14ac:dyDescent="0.25">
      <c r="C1041" s="3"/>
    </row>
    <row r="1042" spans="3:3" x14ac:dyDescent="0.25">
      <c r="C1042" s="3"/>
    </row>
    <row r="1043" spans="3:3" x14ac:dyDescent="0.25">
      <c r="C1043" s="3"/>
    </row>
    <row r="1044" spans="3:3" x14ac:dyDescent="0.25">
      <c r="C1044" s="3"/>
    </row>
    <row r="1045" spans="3:3" x14ac:dyDescent="0.25">
      <c r="C1045" s="3"/>
    </row>
    <row r="1046" spans="3:3" x14ac:dyDescent="0.25">
      <c r="C1046" s="3"/>
    </row>
    <row r="1047" spans="3:3" x14ac:dyDescent="0.25">
      <c r="C1047" s="3"/>
    </row>
    <row r="1048" spans="3:3" x14ac:dyDescent="0.25">
      <c r="C1048" s="3"/>
    </row>
    <row r="1049" spans="3:3" x14ac:dyDescent="0.25">
      <c r="C1049" s="3"/>
    </row>
    <row r="1050" spans="3:3" x14ac:dyDescent="0.25">
      <c r="C1050" s="3"/>
    </row>
    <row r="1051" spans="3:3" x14ac:dyDescent="0.25">
      <c r="C1051" s="3"/>
    </row>
    <row r="1052" spans="3:3" x14ac:dyDescent="0.25">
      <c r="C1052" s="3"/>
    </row>
    <row r="1053" spans="3:3" x14ac:dyDescent="0.25">
      <c r="C1053" s="3"/>
    </row>
    <row r="1054" spans="3:3" x14ac:dyDescent="0.25">
      <c r="C1054" s="3"/>
    </row>
    <row r="1055" spans="3:3" x14ac:dyDescent="0.25">
      <c r="C1055" s="3"/>
    </row>
    <row r="1056" spans="3:3" x14ac:dyDescent="0.25">
      <c r="C1056" s="3"/>
    </row>
    <row r="1057" spans="3:3" x14ac:dyDescent="0.25">
      <c r="C1057" s="3"/>
    </row>
    <row r="1058" spans="3:3" x14ac:dyDescent="0.25">
      <c r="C1058" s="3"/>
    </row>
    <row r="1059" spans="3:3" x14ac:dyDescent="0.25">
      <c r="C1059" s="3"/>
    </row>
    <row r="1060" spans="3:3" x14ac:dyDescent="0.25">
      <c r="C1060" s="3"/>
    </row>
    <row r="1061" spans="3:3" x14ac:dyDescent="0.25">
      <c r="C1061" s="3"/>
    </row>
    <row r="1062" spans="3:3" x14ac:dyDescent="0.25">
      <c r="C1062" s="3"/>
    </row>
    <row r="1063" spans="3:3" x14ac:dyDescent="0.25">
      <c r="C1063" s="3"/>
    </row>
    <row r="1064" spans="3:3" x14ac:dyDescent="0.25">
      <c r="C1064" s="3"/>
    </row>
    <row r="1065" spans="3:3" x14ac:dyDescent="0.25">
      <c r="C1065" s="3"/>
    </row>
    <row r="1066" spans="3:3" x14ac:dyDescent="0.25">
      <c r="C1066" s="3"/>
    </row>
    <row r="1067" spans="3:3" x14ac:dyDescent="0.25">
      <c r="C1067" s="3"/>
    </row>
    <row r="1068" spans="3:3" x14ac:dyDescent="0.25">
      <c r="C1068" s="3"/>
    </row>
    <row r="1069" spans="3:3" x14ac:dyDescent="0.25">
      <c r="C1069" s="3"/>
    </row>
    <row r="1070" spans="3:3" x14ac:dyDescent="0.25">
      <c r="C1070" s="3"/>
    </row>
    <row r="1071" spans="3:3" x14ac:dyDescent="0.25">
      <c r="C1071" s="3"/>
    </row>
    <row r="1072" spans="3:3" x14ac:dyDescent="0.25">
      <c r="C1072" s="3"/>
    </row>
    <row r="1073" spans="3:3" x14ac:dyDescent="0.25">
      <c r="C1073" s="3"/>
    </row>
    <row r="1074" spans="3:3" x14ac:dyDescent="0.25">
      <c r="C1074" s="3"/>
    </row>
    <row r="1075" spans="3:3" x14ac:dyDescent="0.25">
      <c r="C1075" s="3"/>
    </row>
    <row r="1076" spans="3:3" x14ac:dyDescent="0.25">
      <c r="C1076" s="3"/>
    </row>
    <row r="1077" spans="3:3" x14ac:dyDescent="0.25">
      <c r="C1077" s="3"/>
    </row>
    <row r="1078" spans="3:3" x14ac:dyDescent="0.25">
      <c r="C1078" s="3"/>
    </row>
    <row r="1079" spans="3:3" x14ac:dyDescent="0.25">
      <c r="C1079" s="3"/>
    </row>
    <row r="1080" spans="3:3" x14ac:dyDescent="0.25">
      <c r="C1080" s="3"/>
    </row>
    <row r="1081" spans="3:3" x14ac:dyDescent="0.25">
      <c r="C1081" s="3"/>
    </row>
    <row r="1082" spans="3:3" x14ac:dyDescent="0.25">
      <c r="C1082" s="3"/>
    </row>
    <row r="1083" spans="3:3" x14ac:dyDescent="0.25">
      <c r="C1083" s="3"/>
    </row>
    <row r="1084" spans="3:3" x14ac:dyDescent="0.25">
      <c r="C1084" s="3"/>
    </row>
    <row r="1085" spans="3:3" x14ac:dyDescent="0.25">
      <c r="C1085" s="3"/>
    </row>
    <row r="1086" spans="3:3" x14ac:dyDescent="0.25">
      <c r="C1086" s="3"/>
    </row>
    <row r="1087" spans="3:3" x14ac:dyDescent="0.25">
      <c r="C1087" s="3"/>
    </row>
    <row r="1088" spans="3:3" x14ac:dyDescent="0.25">
      <c r="C1088" s="3"/>
    </row>
    <row r="1089" spans="3:3" x14ac:dyDescent="0.25">
      <c r="C1089" s="3"/>
    </row>
    <row r="1090" spans="3:3" x14ac:dyDescent="0.25">
      <c r="C1090" s="3"/>
    </row>
    <row r="1091" spans="3:3" x14ac:dyDescent="0.25">
      <c r="C1091" s="3"/>
    </row>
    <row r="1092" spans="3:3" x14ac:dyDescent="0.25">
      <c r="C1092" s="3"/>
    </row>
    <row r="1093" spans="3:3" x14ac:dyDescent="0.25">
      <c r="C1093" s="3"/>
    </row>
    <row r="1094" spans="3:3" x14ac:dyDescent="0.25">
      <c r="C1094" s="3"/>
    </row>
    <row r="1095" spans="3:3" x14ac:dyDescent="0.25">
      <c r="C1095" s="3"/>
    </row>
    <row r="1096" spans="3:3" x14ac:dyDescent="0.25">
      <c r="C1096" s="3"/>
    </row>
    <row r="1097" spans="3:3" x14ac:dyDescent="0.25">
      <c r="C1097" s="3"/>
    </row>
    <row r="1098" spans="3:3" x14ac:dyDescent="0.25">
      <c r="C1098" s="3"/>
    </row>
    <row r="1099" spans="3:3" x14ac:dyDescent="0.25">
      <c r="C1099" s="3"/>
    </row>
    <row r="1100" spans="3:3" x14ac:dyDescent="0.25">
      <c r="C1100" s="3"/>
    </row>
    <row r="1101" spans="3:3" x14ac:dyDescent="0.25">
      <c r="C1101" s="3"/>
    </row>
    <row r="1102" spans="3:3" x14ac:dyDescent="0.25">
      <c r="C1102" s="3"/>
    </row>
    <row r="1103" spans="3:3" x14ac:dyDescent="0.25">
      <c r="C1103" s="3"/>
    </row>
    <row r="1104" spans="3:3" x14ac:dyDescent="0.25">
      <c r="C1104" s="3"/>
    </row>
    <row r="1105" spans="3:3" x14ac:dyDescent="0.25">
      <c r="C1105" s="3"/>
    </row>
    <row r="1106" spans="3:3" x14ac:dyDescent="0.25">
      <c r="C1106" s="3"/>
    </row>
    <row r="1107" spans="3:3" x14ac:dyDescent="0.25">
      <c r="C1107" s="3"/>
    </row>
    <row r="1108" spans="3:3" x14ac:dyDescent="0.25">
      <c r="C1108" s="3"/>
    </row>
    <row r="1109" spans="3:3" x14ac:dyDescent="0.25">
      <c r="C1109" s="3"/>
    </row>
    <row r="1110" spans="3:3" x14ac:dyDescent="0.25">
      <c r="C1110" s="3"/>
    </row>
    <row r="1111" spans="3:3" x14ac:dyDescent="0.25">
      <c r="C1111" s="3"/>
    </row>
    <row r="1112" spans="3:3" x14ac:dyDescent="0.25">
      <c r="C1112" s="3"/>
    </row>
    <row r="1113" spans="3:3" x14ac:dyDescent="0.25">
      <c r="C1113" s="3"/>
    </row>
    <row r="1114" spans="3:3" x14ac:dyDescent="0.25">
      <c r="C1114" s="3"/>
    </row>
    <row r="1115" spans="3:3" x14ac:dyDescent="0.25">
      <c r="C1115" s="3"/>
    </row>
    <row r="1116" spans="3:3" x14ac:dyDescent="0.25">
      <c r="C1116" s="3"/>
    </row>
    <row r="1117" spans="3:3" x14ac:dyDescent="0.25">
      <c r="C1117" s="3"/>
    </row>
    <row r="1118" spans="3:3" x14ac:dyDescent="0.25">
      <c r="C1118" s="3"/>
    </row>
    <row r="1119" spans="3:3" x14ac:dyDescent="0.25">
      <c r="C1119" s="3"/>
    </row>
    <row r="1120" spans="3:3" x14ac:dyDescent="0.25">
      <c r="C1120" s="3"/>
    </row>
    <row r="1121" spans="3:3" x14ac:dyDescent="0.25">
      <c r="C1121" s="3"/>
    </row>
    <row r="1122" spans="3:3" x14ac:dyDescent="0.25">
      <c r="C1122" s="3"/>
    </row>
    <row r="1123" spans="3:3" x14ac:dyDescent="0.25">
      <c r="C1123" s="3"/>
    </row>
    <row r="1124" spans="3:3" x14ac:dyDescent="0.25">
      <c r="C1124" s="3"/>
    </row>
    <row r="1125" spans="3:3" x14ac:dyDescent="0.25">
      <c r="C1125" s="3"/>
    </row>
    <row r="1126" spans="3:3" x14ac:dyDescent="0.25">
      <c r="C1126" s="3"/>
    </row>
    <row r="1127" spans="3:3" x14ac:dyDescent="0.25">
      <c r="C1127" s="3"/>
    </row>
    <row r="1128" spans="3:3" x14ac:dyDescent="0.25">
      <c r="C1128" s="3"/>
    </row>
    <row r="1129" spans="3:3" x14ac:dyDescent="0.25">
      <c r="C1129" s="3"/>
    </row>
    <row r="1130" spans="3:3" x14ac:dyDescent="0.25">
      <c r="C1130" s="3"/>
    </row>
    <row r="1131" spans="3:3" x14ac:dyDescent="0.25">
      <c r="C1131" s="3"/>
    </row>
    <row r="1132" spans="3:3" x14ac:dyDescent="0.25">
      <c r="C1132" s="3"/>
    </row>
    <row r="1133" spans="3:3" x14ac:dyDescent="0.25">
      <c r="C1133" s="3"/>
    </row>
    <row r="1134" spans="3:3" x14ac:dyDescent="0.25">
      <c r="C1134" s="3"/>
    </row>
    <row r="1135" spans="3:3" x14ac:dyDescent="0.25">
      <c r="C1135" s="3"/>
    </row>
    <row r="1136" spans="3:3" x14ac:dyDescent="0.25">
      <c r="C1136" s="3"/>
    </row>
    <row r="1137" spans="3:3" x14ac:dyDescent="0.25">
      <c r="C1137" s="3"/>
    </row>
    <row r="1138" spans="3:3" x14ac:dyDescent="0.25">
      <c r="C1138" s="3"/>
    </row>
    <row r="1139" spans="3:3" x14ac:dyDescent="0.25">
      <c r="C1139" s="3"/>
    </row>
    <row r="1140" spans="3:3" x14ac:dyDescent="0.25">
      <c r="C1140" s="3"/>
    </row>
    <row r="1141" spans="3:3" x14ac:dyDescent="0.25">
      <c r="C1141" s="3"/>
    </row>
    <row r="1142" spans="3:3" x14ac:dyDescent="0.25">
      <c r="C1142" s="3"/>
    </row>
    <row r="1143" spans="3:3" x14ac:dyDescent="0.25">
      <c r="C1143" s="3"/>
    </row>
    <row r="1144" spans="3:3" x14ac:dyDescent="0.25">
      <c r="C1144" s="3"/>
    </row>
    <row r="1145" spans="3:3" x14ac:dyDescent="0.25">
      <c r="C1145" s="3"/>
    </row>
    <row r="1146" spans="3:3" x14ac:dyDescent="0.25">
      <c r="C1146" s="3"/>
    </row>
    <row r="1147" spans="3:3" x14ac:dyDescent="0.25">
      <c r="C1147" s="3"/>
    </row>
    <row r="1148" spans="3:3" x14ac:dyDescent="0.25">
      <c r="C1148" s="3"/>
    </row>
    <row r="1149" spans="3:3" x14ac:dyDescent="0.25">
      <c r="C1149" s="3"/>
    </row>
    <row r="1150" spans="3:3" x14ac:dyDescent="0.25">
      <c r="C1150" s="3"/>
    </row>
    <row r="1151" spans="3:3" x14ac:dyDescent="0.25">
      <c r="C1151" s="3"/>
    </row>
    <row r="1152" spans="3:3" x14ac:dyDescent="0.25">
      <c r="C1152" s="3"/>
    </row>
    <row r="1153" spans="3:3" x14ac:dyDescent="0.25">
      <c r="C1153" s="3"/>
    </row>
    <row r="1154" spans="3:3" x14ac:dyDescent="0.25">
      <c r="C1154" s="3"/>
    </row>
    <row r="1155" spans="3:3" x14ac:dyDescent="0.25">
      <c r="C1155" s="3"/>
    </row>
    <row r="1156" spans="3:3" x14ac:dyDescent="0.25">
      <c r="C1156" s="3"/>
    </row>
    <row r="1157" spans="3:3" x14ac:dyDescent="0.25">
      <c r="C1157" s="3"/>
    </row>
    <row r="1158" spans="3:3" x14ac:dyDescent="0.25">
      <c r="C1158" s="3"/>
    </row>
    <row r="1159" spans="3:3" x14ac:dyDescent="0.25">
      <c r="C1159" s="3"/>
    </row>
    <row r="1160" spans="3:3" x14ac:dyDescent="0.25">
      <c r="C1160" s="3"/>
    </row>
    <row r="1161" spans="3:3" x14ac:dyDescent="0.25">
      <c r="C1161" s="3"/>
    </row>
    <row r="1162" spans="3:3" x14ac:dyDescent="0.25">
      <c r="C1162" s="3"/>
    </row>
    <row r="1163" spans="3:3" x14ac:dyDescent="0.25">
      <c r="C1163" s="3"/>
    </row>
    <row r="1164" spans="3:3" x14ac:dyDescent="0.25">
      <c r="C1164" s="3"/>
    </row>
    <row r="1165" spans="3:3" x14ac:dyDescent="0.25">
      <c r="C1165" s="3"/>
    </row>
    <row r="1166" spans="3:3" x14ac:dyDescent="0.25">
      <c r="C1166" s="3"/>
    </row>
    <row r="1167" spans="3:3" x14ac:dyDescent="0.25">
      <c r="C1167" s="3"/>
    </row>
    <row r="1168" spans="3:3" x14ac:dyDescent="0.25">
      <c r="C1168" s="3"/>
    </row>
  </sheetData>
  <mergeCells count="19">
    <mergeCell ref="B674:G674"/>
    <mergeCell ref="B353:G353"/>
    <mergeCell ref="B554:G554"/>
    <mergeCell ref="A6:G6"/>
    <mergeCell ref="E8:G8"/>
    <mergeCell ref="E9:F9"/>
    <mergeCell ref="G9:G10"/>
    <mergeCell ref="D8:D10"/>
    <mergeCell ref="C8:C10"/>
    <mergeCell ref="B8:B10"/>
    <mergeCell ref="A8:A10"/>
    <mergeCell ref="B11:G11"/>
    <mergeCell ref="B203:G203"/>
    <mergeCell ref="B332:G332"/>
    <mergeCell ref="B591:G591"/>
    <mergeCell ref="D1:G1"/>
    <mergeCell ref="D2:G2"/>
    <mergeCell ref="D3:G3"/>
    <mergeCell ref="D4:G4"/>
  </mergeCells>
  <phoneticPr fontId="2" type="noConversion"/>
  <pageMargins left="1.1811023622047245" right="0.39370078740157483" top="0.78740157480314965" bottom="0.59055118110236227" header="0" footer="0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1</vt:i4>
      </vt:variant>
    </vt:vector>
  </HeadingPairs>
  <TitlesOfParts>
    <vt:vector size="4" baseType="lpstr">
      <vt:lpstr>Lapas1</vt:lpstr>
      <vt:lpstr>Lapas2</vt:lpstr>
      <vt:lpstr>Lapas3</vt:lpstr>
      <vt:lpstr>Lapas1!Print_Titles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PAVKŠTELO Julita</cp:lastModifiedBy>
  <cp:lastPrinted>2014-10-16T04:53:51Z</cp:lastPrinted>
  <dcterms:created xsi:type="dcterms:W3CDTF">2007-01-10T08:42:24Z</dcterms:created>
  <dcterms:modified xsi:type="dcterms:W3CDTF">2014-12-02T13:34:16Z</dcterms:modified>
</cp:coreProperties>
</file>