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F:\2020 igyvendinimo atask\"/>
    </mc:Choice>
  </mc:AlternateContent>
  <xr:revisionPtr revIDLastSave="0" documentId="13_ncr:1_{53131B9D-1A2A-4FA4-B60F-F18BFE7DA4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as" sheetId="2" r:id="rId1"/>
  </sheets>
  <calcPr calcId="181029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K15" i="2"/>
  <c r="L15" i="2"/>
  <c r="M15" i="2"/>
  <c r="N15" i="2"/>
  <c r="O15" i="2"/>
  <c r="P15" i="2"/>
  <c r="E21" i="2"/>
  <c r="F21" i="2"/>
  <c r="G21" i="2"/>
  <c r="H21" i="2"/>
  <c r="I21" i="2"/>
  <c r="J21" i="2"/>
  <c r="K21" i="2"/>
  <c r="L21" i="2"/>
  <c r="M21" i="2"/>
  <c r="N21" i="2"/>
  <c r="O21" i="2"/>
  <c r="P21" i="2"/>
  <c r="E25" i="2"/>
  <c r="F25" i="2"/>
  <c r="G25" i="2"/>
  <c r="H25" i="2"/>
  <c r="I25" i="2"/>
  <c r="J25" i="2"/>
  <c r="K25" i="2"/>
  <c r="L25" i="2"/>
  <c r="M25" i="2"/>
  <c r="N25" i="2"/>
  <c r="O25" i="2"/>
  <c r="P25" i="2"/>
  <c r="E27" i="2"/>
  <c r="F27" i="2"/>
  <c r="G27" i="2"/>
  <c r="H27" i="2"/>
  <c r="I27" i="2"/>
  <c r="J27" i="2"/>
  <c r="K27" i="2"/>
  <c r="L27" i="2"/>
  <c r="M27" i="2"/>
  <c r="N27" i="2"/>
  <c r="O27" i="2"/>
  <c r="P27" i="2"/>
  <c r="E32" i="2"/>
  <c r="F32" i="2"/>
  <c r="G32" i="2"/>
  <c r="H32" i="2"/>
  <c r="I32" i="2"/>
  <c r="J32" i="2"/>
  <c r="K32" i="2"/>
  <c r="L32" i="2"/>
  <c r="M32" i="2"/>
  <c r="N32" i="2"/>
  <c r="O32" i="2"/>
  <c r="P32" i="2"/>
  <c r="E46" i="2"/>
  <c r="F46" i="2"/>
  <c r="G46" i="2"/>
  <c r="H46" i="2"/>
  <c r="I46" i="2"/>
  <c r="J46" i="2"/>
  <c r="K46" i="2"/>
  <c r="L46" i="2"/>
  <c r="M46" i="2"/>
  <c r="N46" i="2"/>
  <c r="O46" i="2"/>
  <c r="P46" i="2"/>
  <c r="E53" i="2"/>
  <c r="F53" i="2"/>
  <c r="G53" i="2"/>
  <c r="H53" i="2"/>
  <c r="I53" i="2"/>
  <c r="J53" i="2"/>
  <c r="K53" i="2"/>
  <c r="L53" i="2"/>
  <c r="M53" i="2"/>
  <c r="N53" i="2"/>
  <c r="O53" i="2"/>
  <c r="P53" i="2"/>
  <c r="E59" i="2"/>
  <c r="F59" i="2"/>
  <c r="G59" i="2"/>
  <c r="H59" i="2"/>
  <c r="I59" i="2"/>
  <c r="J59" i="2"/>
  <c r="K59" i="2"/>
  <c r="L59" i="2"/>
  <c r="M59" i="2"/>
  <c r="N59" i="2"/>
  <c r="O59" i="2"/>
  <c r="P59" i="2"/>
  <c r="E64" i="2"/>
  <c r="F64" i="2"/>
  <c r="G64" i="2"/>
  <c r="H64" i="2"/>
  <c r="I64" i="2"/>
  <c r="J64" i="2"/>
  <c r="K64" i="2"/>
  <c r="L64" i="2"/>
  <c r="M64" i="2"/>
  <c r="N64" i="2"/>
  <c r="O64" i="2"/>
  <c r="P64" i="2"/>
  <c r="E69" i="2"/>
  <c r="F69" i="2"/>
  <c r="G69" i="2"/>
  <c r="H69" i="2"/>
  <c r="I69" i="2"/>
  <c r="J69" i="2"/>
  <c r="K69" i="2"/>
  <c r="L69" i="2"/>
  <c r="M69" i="2"/>
  <c r="N69" i="2"/>
  <c r="O69" i="2"/>
  <c r="P69" i="2"/>
  <c r="E78" i="2"/>
  <c r="F78" i="2"/>
  <c r="G78" i="2"/>
  <c r="H78" i="2"/>
  <c r="I78" i="2"/>
  <c r="J78" i="2"/>
  <c r="K78" i="2"/>
  <c r="L78" i="2"/>
  <c r="M78" i="2"/>
  <c r="N78" i="2"/>
  <c r="O78" i="2"/>
  <c r="P78" i="2"/>
  <c r="E85" i="2"/>
  <c r="F85" i="2"/>
  <c r="G85" i="2"/>
  <c r="H85" i="2"/>
  <c r="I85" i="2"/>
  <c r="J85" i="2"/>
  <c r="K85" i="2"/>
  <c r="L85" i="2"/>
  <c r="M85" i="2"/>
  <c r="N85" i="2"/>
  <c r="O85" i="2"/>
  <c r="P85" i="2"/>
  <c r="E95" i="2"/>
  <c r="F95" i="2"/>
  <c r="G95" i="2"/>
  <c r="H95" i="2"/>
  <c r="I95" i="2"/>
  <c r="J95" i="2"/>
  <c r="K95" i="2"/>
  <c r="L95" i="2"/>
  <c r="M95" i="2"/>
  <c r="N95" i="2"/>
  <c r="O95" i="2"/>
  <c r="P95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L178" i="2" l="1"/>
  <c r="K58" i="2"/>
  <c r="K57" i="2" s="1"/>
  <c r="G58" i="2"/>
  <c r="G57" i="2" s="1"/>
  <c r="J286" i="2"/>
  <c r="J303" i="2" s="1"/>
  <c r="H194" i="2"/>
  <c r="H192" i="2"/>
  <c r="H191" i="2" s="1"/>
  <c r="M286" i="2"/>
  <c r="M303" i="2" s="1"/>
  <c r="M178" i="2"/>
  <c r="M164" i="2" s="1"/>
  <c r="F149" i="2"/>
  <c r="N127" i="2"/>
  <c r="F68" i="2"/>
  <c r="N58" i="2"/>
  <c r="N57" i="2" s="1"/>
  <c r="P39" i="2"/>
  <c r="H14" i="2"/>
  <c r="L286" i="2"/>
  <c r="L303" i="2" s="1"/>
  <c r="K194" i="2"/>
  <c r="K192" i="2" s="1"/>
  <c r="K191" i="2" s="1"/>
  <c r="M149" i="2"/>
  <c r="M127" i="2"/>
  <c r="M68" i="2"/>
  <c r="M66" i="2" s="1"/>
  <c r="E58" i="2"/>
  <c r="E57" i="2" s="1"/>
  <c r="G39" i="2"/>
  <c r="O14" i="2"/>
  <c r="K14" i="2"/>
  <c r="G14" i="2"/>
  <c r="E286" i="2"/>
  <c r="E303" i="2" s="1"/>
  <c r="P194" i="2"/>
  <c r="P192" i="2" s="1"/>
  <c r="P191" i="2" s="1"/>
  <c r="I178" i="2"/>
  <c r="J164" i="2"/>
  <c r="N149" i="2"/>
  <c r="J127" i="2"/>
  <c r="J68" i="2"/>
  <c r="F58" i="2"/>
  <c r="F57" i="2" s="1"/>
  <c r="H39" i="2"/>
  <c r="H13" i="2" s="1"/>
  <c r="P14" i="2"/>
  <c r="D286" i="2"/>
  <c r="D303" i="2" s="1"/>
  <c r="O194" i="2"/>
  <c r="O192" i="2" s="1"/>
  <c r="O191" i="2" s="1"/>
  <c r="H178" i="2"/>
  <c r="H164" i="2" s="1"/>
  <c r="I149" i="2"/>
  <c r="E127" i="2"/>
  <c r="E68" i="2"/>
  <c r="E66" i="2" s="1"/>
  <c r="M58" i="2"/>
  <c r="M57" i="2" s="1"/>
  <c r="O39" i="2"/>
  <c r="K286" i="2"/>
  <c r="K303" i="2" s="1"/>
  <c r="N194" i="2"/>
  <c r="N192" i="2" s="1"/>
  <c r="N191" i="2" s="1"/>
  <c r="J194" i="2"/>
  <c r="J192" i="2" s="1"/>
  <c r="J191" i="2" s="1"/>
  <c r="F194" i="2"/>
  <c r="F192" i="2" s="1"/>
  <c r="F191" i="2" s="1"/>
  <c r="O178" i="2"/>
  <c r="O164" i="2" s="1"/>
  <c r="O148" i="2" s="1"/>
  <c r="K178" i="2"/>
  <c r="K164" i="2" s="1"/>
  <c r="G178" i="2"/>
  <c r="G164" i="2" s="1"/>
  <c r="P149" i="2"/>
  <c r="L149" i="2"/>
  <c r="H149" i="2"/>
  <c r="P127" i="2"/>
  <c r="L127" i="2"/>
  <c r="H127" i="2"/>
  <c r="P68" i="2"/>
  <c r="L68" i="2"/>
  <c r="H68" i="2"/>
  <c r="P58" i="2"/>
  <c r="P57" i="2" s="1"/>
  <c r="L58" i="2"/>
  <c r="L57" i="2" s="1"/>
  <c r="H58" i="2"/>
  <c r="H57" i="2" s="1"/>
  <c r="N39" i="2"/>
  <c r="J39" i="2"/>
  <c r="F39" i="2"/>
  <c r="F13" i="2" s="1"/>
  <c r="N14" i="2"/>
  <c r="J14" i="2"/>
  <c r="F14" i="2"/>
  <c r="I286" i="2"/>
  <c r="I303" i="2" s="1"/>
  <c r="L194" i="2"/>
  <c r="L192" i="2" s="1"/>
  <c r="L191" i="2" s="1"/>
  <c r="E178" i="2"/>
  <c r="J149" i="2"/>
  <c r="F127" i="2"/>
  <c r="F66" i="2" s="1"/>
  <c r="N68" i="2"/>
  <c r="J58" i="2"/>
  <c r="J57" i="2" s="1"/>
  <c r="L39" i="2"/>
  <c r="L14" i="2"/>
  <c r="L13" i="2" s="1"/>
  <c r="H286" i="2"/>
  <c r="H303" i="2" s="1"/>
  <c r="G194" i="2"/>
  <c r="G192" i="2" s="1"/>
  <c r="G191" i="2" s="1"/>
  <c r="P178" i="2"/>
  <c r="P164" i="2" s="1"/>
  <c r="P148" i="2" s="1"/>
  <c r="E149" i="2"/>
  <c r="I127" i="2"/>
  <c r="I68" i="2"/>
  <c r="I66" i="2" s="1"/>
  <c r="I58" i="2"/>
  <c r="I57" i="2" s="1"/>
  <c r="K39" i="2"/>
  <c r="K13" i="2" s="1"/>
  <c r="G286" i="2"/>
  <c r="G303" i="2" s="1"/>
  <c r="C286" i="2"/>
  <c r="C303" i="2" s="1"/>
  <c r="N286" i="2"/>
  <c r="N303" i="2" s="1"/>
  <c r="F286" i="2"/>
  <c r="F303" i="2" s="1"/>
  <c r="M194" i="2"/>
  <c r="M192" i="2" s="1"/>
  <c r="M191" i="2" s="1"/>
  <c r="I194" i="2"/>
  <c r="I192" i="2" s="1"/>
  <c r="I191" i="2" s="1"/>
  <c r="E194" i="2"/>
  <c r="E192" i="2" s="1"/>
  <c r="E191" i="2" s="1"/>
  <c r="N178" i="2"/>
  <c r="N164" i="2" s="1"/>
  <c r="J178" i="2"/>
  <c r="F178" i="2"/>
  <c r="F164" i="2" s="1"/>
  <c r="O149" i="2"/>
  <c r="K149" i="2"/>
  <c r="G149" i="2"/>
  <c r="O127" i="2"/>
  <c r="K127" i="2"/>
  <c r="K66" i="2" s="1"/>
  <c r="G127" i="2"/>
  <c r="O68" i="2"/>
  <c r="K68" i="2"/>
  <c r="G68" i="2"/>
  <c r="O58" i="2"/>
  <c r="O57" i="2" s="1"/>
  <c r="M39" i="2"/>
  <c r="I39" i="2"/>
  <c r="E39" i="2"/>
  <c r="M14" i="2"/>
  <c r="I14" i="2"/>
  <c r="E14" i="2"/>
  <c r="I164" i="2"/>
  <c r="I148" i="2" s="1"/>
  <c r="E164" i="2"/>
  <c r="J66" i="2"/>
  <c r="L164" i="2"/>
  <c r="L148" i="2"/>
  <c r="J13" i="2"/>
  <c r="H66" i="2" l="1"/>
  <c r="O13" i="2"/>
  <c r="E13" i="2"/>
  <c r="I13" i="2"/>
  <c r="N13" i="2"/>
  <c r="L66" i="2"/>
  <c r="P66" i="2"/>
  <c r="H148" i="2"/>
  <c r="H10" i="2" s="1"/>
  <c r="H9" i="2" s="1"/>
  <c r="N148" i="2"/>
  <c r="P13" i="2"/>
  <c r="G13" i="2"/>
  <c r="M13" i="2"/>
  <c r="M10" i="2" s="1"/>
  <c r="M9" i="2" s="1"/>
  <c r="O66" i="2"/>
  <c r="O10" i="2" s="1"/>
  <c r="O9" i="2" s="1"/>
  <c r="N66" i="2"/>
  <c r="N10" i="2"/>
  <c r="N9" i="2" s="1"/>
  <c r="G66" i="2"/>
  <c r="G148" i="2"/>
  <c r="K148" i="2"/>
  <c r="F148" i="2"/>
  <c r="F10" i="2" s="1"/>
  <c r="F9" i="2" s="1"/>
  <c r="J148" i="2"/>
  <c r="J10" i="2" s="1"/>
  <c r="J9" i="2" s="1"/>
  <c r="E148" i="2"/>
  <c r="M148" i="2"/>
  <c r="P10" i="2"/>
  <c r="P9" i="2" s="1"/>
  <c r="I10" i="2"/>
  <c r="I9" i="2" s="1"/>
  <c r="K10" i="2"/>
  <c r="K9" i="2" s="1"/>
  <c r="L10" i="2"/>
  <c r="L9" i="2" s="1"/>
  <c r="E10" i="2" l="1"/>
  <c r="E9" i="2" s="1"/>
  <c r="G10" i="2"/>
  <c r="G9" i="2" s="1"/>
</calcChain>
</file>

<file path=xl/sharedStrings.xml><?xml version="1.0" encoding="utf-8"?>
<sst xmlns="http://schemas.openxmlformats.org/spreadsheetml/2006/main" count="501" uniqueCount="331">
  <si>
    <t>Kodas</t>
  </si>
  <si>
    <t>Pavadinimas</t>
  </si>
  <si>
    <t>Asign. valdytojas</t>
  </si>
  <si>
    <t>SP lėšos</t>
  </si>
  <si>
    <t>Kasinės išlaidos</t>
  </si>
  <si>
    <t>Nepanaudotas asignavimų likutis</t>
  </si>
  <si>
    <t>Iš viso</t>
  </si>
  <si>
    <t>Išlaidoms</t>
  </si>
  <si>
    <t>turtui įsigyti</t>
  </si>
  <si>
    <t>Papildomai skirta, nuimta, perkelta</t>
  </si>
  <si>
    <t>Patikslintas biudžeto planas</t>
  </si>
  <si>
    <t>Iš jų darbo užmokesčiui</t>
  </si>
  <si>
    <t>03.</t>
  </si>
  <si>
    <t>Investicijų programa</t>
  </si>
  <si>
    <t>03.01.</t>
  </si>
  <si>
    <t>Rengti ir įgyvendinti projektus rajono infrastruktūros objektų, viešųjų erdvių ir pastatų būklės gerinimui</t>
  </si>
  <si>
    <t>03.01.01.</t>
  </si>
  <si>
    <t>Modernizuoti savivaldybei priklausančius pastatus, gerinant jų būklę ir energetines charakteristikas</t>
  </si>
  <si>
    <t>03.01.01.01.</t>
  </si>
  <si>
    <t>Savivaldybės viešosios paskirties pastatų atnaujinimas</t>
  </si>
  <si>
    <t>03.01.01.01.01.</t>
  </si>
  <si>
    <t>Akmenės rajono savivaldybės Ramučių gimnazijos pastato Naujojoje Akmenėje, Ramučių g. 5, modernizavimas</t>
  </si>
  <si>
    <t>AL (KR)</t>
  </si>
  <si>
    <t>VIP</t>
  </si>
  <si>
    <t>03.01.01.01.02.</t>
  </si>
  <si>
    <t>Pastato, Taikos g. 20, Naujojoje Akmenėje, rekonstravimas</t>
  </si>
  <si>
    <t>03.01.01.01.03.</t>
  </si>
  <si>
    <t>Akmenės rajono Akmenės gimnazijos mokslo paskirties pastato, Laižuvos g. 10A Akmenėje, rekonstravimas, įrengiant sporto salę</t>
  </si>
  <si>
    <t>03.01.01.01.04.</t>
  </si>
  <si>
    <t>Akmenės rajono savivaldybės administracinio pastato modernizavimas t.t. CMS</t>
  </si>
  <si>
    <t>03.01.01.01.05.</t>
  </si>
  <si>
    <t>VšĮ Naujosios Akmenės ligoninės pastatų Naujojoje Akmenėje, Žemaitijos g. 6, rekonstravimas</t>
  </si>
  <si>
    <t>SB (VB)</t>
  </si>
  <si>
    <t>03.01.01.01.06.</t>
  </si>
  <si>
    <t>Pastato Naujojoje Akmenėje, V. Kudirkos g. 9, rekonstravimas ir pritaikymas Akmenės rajono  savivaldybės viešosios bibliotekos reikmėms</t>
  </si>
  <si>
    <t>SB (ES)</t>
  </si>
  <si>
    <t>03.01.01.01.07.</t>
  </si>
  <si>
    <t>Naujosios Akmenės sporto rūmų atnaujinimas ir sveikatingumo komplekso įrengimas adresu: Žemaitijos g. 2, Naujoji Akmenė</t>
  </si>
  <si>
    <t>03.01.01.01.08.</t>
  </si>
  <si>
    <t>Akmenės rajono savivaldybės Akmenės krašto muziejaus pastato ir jo aplinkos atnaujinimas</t>
  </si>
  <si>
    <t>03.01.01.01.09.</t>
  </si>
  <si>
    <t>Akmenės rajono savivaldybės Kultūros centro Akmenės kultūros namų pastato, Sodo g. 1, Akmenėje, modernizavimas</t>
  </si>
  <si>
    <t>03.01.01.01.10.</t>
  </si>
  <si>
    <t>Akmenės rajono Akmenės vaikų lopšelio-darželio „Gintarėlis“ pastato atnaujinimas ir teritorijos sutvarkymas</t>
  </si>
  <si>
    <t>03.01.01.01.11.</t>
  </si>
  <si>
    <t>Akmenės rajono savivaldybės jaunimo ir  suaugusiųjų švietimo centro pastato, Vytauto g. 3, Naujojoje Akmenėje, vidaus patalpų modernizavimas</t>
  </si>
  <si>
    <t>03.01.01.01.12.</t>
  </si>
  <si>
    <t>Akmenės rajono savivaldybės Alkiškių kultūros namų pastato atnaujinimas (modernizavimas)</t>
  </si>
  <si>
    <t>03.01.01.01.13.</t>
  </si>
  <si>
    <t>Akmenės rajono Dabikinės specialiosios mokyklos pastato atnaujinimas ir teritorijos sutvarkymas</t>
  </si>
  <si>
    <t>03.01.01.01.14.</t>
  </si>
  <si>
    <t>Sveikatingumo komplekso statyba ir aplinkos pritaikymas</t>
  </si>
  <si>
    <t>03.01.01.02.</t>
  </si>
  <si>
    <t>Administracinės, bendruomeninės ir kitos paskirties pastatų atnaujinimas</t>
  </si>
  <si>
    <t>03.01.01.02.01.</t>
  </si>
  <si>
    <t>Naujosios Akmenės ikimokyklinio ugdymo mokyklos skyriaus „Atžalynas“ pastato apšiltinimas</t>
  </si>
  <si>
    <t>03.01.01.02.02.</t>
  </si>
  <si>
    <t>Papilės Simono Daukanto gimnazijos ikimokyklinio ugdymo skyriaus „Kregždutė“ šilumos ūkio atnaujinimas</t>
  </si>
  <si>
    <t>03.01.01.02.03.</t>
  </si>
  <si>
    <t>VšĮ Ventos ambulatorijos pastato atnaujinimas</t>
  </si>
  <si>
    <t>03.01.01.02.04.</t>
  </si>
  <si>
    <t>Papilės seniūnijos pastato atnaujinimas</t>
  </si>
  <si>
    <t>03.01.01.02.05.</t>
  </si>
  <si>
    <t>Akmenės seniūnijos pastato atnaujinimas</t>
  </si>
  <si>
    <t>03.01.01.02.06.</t>
  </si>
  <si>
    <t>Pastato, adresu: V. Kudirkos 27, Naujoji Akmenė, atnaujinimas</t>
  </si>
  <si>
    <t>03.01.01.02.07.</t>
  </si>
  <si>
    <t>Akmenės rajono Ventos gimnazijos ikimokyklinio ugdymo skyriaus „Berželis“ pastato atnaujinimas</t>
  </si>
  <si>
    <t>SL</t>
  </si>
  <si>
    <t>03.01.01.02.08.</t>
  </si>
  <si>
    <t>Kruopių seniūnijos pastato atnaujinimas</t>
  </si>
  <si>
    <t>03.01.01.02.09.</t>
  </si>
  <si>
    <t>Ventos seniūnijos administracinio pastato atnaujinimas</t>
  </si>
  <si>
    <t>03.01.01.02.10.</t>
  </si>
  <si>
    <t>Pirties pastato, Ventos g. 3A, Venta, rekonstravimas</t>
  </si>
  <si>
    <t>03.01.01.02.11.</t>
  </si>
  <si>
    <t>VšĮ Papilės ambulatorijos pastato atnaujinimas</t>
  </si>
  <si>
    <t>03.01.01.02.12.</t>
  </si>
  <si>
    <t>Naujosios Akmenės "Saulėtekio" progimnazijos pastato modernizavimas</t>
  </si>
  <si>
    <t>03.01.01.02.13.</t>
  </si>
  <si>
    <t>Ventos muzikos mokyklos pastato atnaujinimas</t>
  </si>
  <si>
    <t>03.01.02.</t>
  </si>
  <si>
    <t>Kompleksiškai didinti gyvenamosios aplinkos patrauklumą</t>
  </si>
  <si>
    <t>03.01.02.01.</t>
  </si>
  <si>
    <t>Savivaldybės gyvenamosios aplinkos kokybės gerinimas</t>
  </si>
  <si>
    <t>03.01.02.01.01.</t>
  </si>
  <si>
    <t>Didinti būsto prieinamumą pažeidžiamoms gyventojų grupėms Akmenės rajono savivaldybėje</t>
  </si>
  <si>
    <t>VIPA</t>
  </si>
  <si>
    <t>03.01.02.01.02.</t>
  </si>
  <si>
    <t>Daugiabučių namų kiemų teritorijų sutvarkymas bei kvartalų energetinio efektyvumo didinimo programa (Administracija)</t>
  </si>
  <si>
    <t>03.01.02.01.03.</t>
  </si>
  <si>
    <t>Daugiabučių namų kiemų teritorijų sutvarkymas ir kvartalų energetinio efektyvumo didinimo programa (Naujosios Akmenės miesto seniūnija)</t>
  </si>
  <si>
    <t>03.01.03.</t>
  </si>
  <si>
    <t>Vykdyti rajono viešųjų erdvių, turizmo objektų ir bendruomeninės infrastruktūros atnaujinimą ir plėtrą</t>
  </si>
  <si>
    <t>03.01.03.01.</t>
  </si>
  <si>
    <t>Savivaldybės viešųjų erdvių ir infrastruktūros sutvarkymas</t>
  </si>
  <si>
    <t>03.01.03.01.01.</t>
  </si>
  <si>
    <t>Naujosios Akmenės Kultūros namų aplinkos (viešosios erdvės) sutvarkymas ir pritaikymas bendruomenės ir verslo poreikiams</t>
  </si>
  <si>
    <t>SB (KR)</t>
  </si>
  <si>
    <t>VB</t>
  </si>
  <si>
    <t>03.01.03.01.02.</t>
  </si>
  <si>
    <t>Akmenės rajono sporto centro futbolo aikštės remontas įrengiant dirbtinės vejos dangą</t>
  </si>
  <si>
    <t>03.01.03.01.03.</t>
  </si>
  <si>
    <t>Kompleksiškai atnaujinti Ventos miesto bendruomeninę ir viešąją infrastruktūrą</t>
  </si>
  <si>
    <t>03.01.03.01.04.</t>
  </si>
  <si>
    <t>Kompleksiškai atnaujinti Akmenės miesto ir Papilės miestelio bendruomeninę ir viešąją infrastruktūrą</t>
  </si>
  <si>
    <t>03.01.03.01.05.</t>
  </si>
  <si>
    <t>Naujosios Akmenės miesto teritorijos tarp Ramučių ir Respublikos daugiabučių gyvenamųjų namų kvartalų apželdinimas ir sutvarkymas</t>
  </si>
  <si>
    <t>03.01.03.01.06.</t>
  </si>
  <si>
    <t>Viešosios infrastruktūros gerinimas gyvenamojoje vietovėje iki 1000 gyventojų</t>
  </si>
  <si>
    <t>03.01.03.01.07.</t>
  </si>
  <si>
    <t>Viešosios infrastruktūros gerinimas gyvenamojoje vietovėje iki 200 gyventojų</t>
  </si>
  <si>
    <t>03.01.03.01.08.</t>
  </si>
  <si>
    <t>Akmenės seniūnijos Akmenės II kaimo viešosios infrastruktūros sutvarkymas</t>
  </si>
  <si>
    <t>ES</t>
  </si>
  <si>
    <t>03.01.03.01.09.</t>
  </si>
  <si>
    <t>Kruopių seniūnijos Kruopių miestelio viešosios sporto infrastruktūros sutvarkymas</t>
  </si>
  <si>
    <t>03.01.03.01.10.</t>
  </si>
  <si>
    <t>Viešosios sporto infrastruktūros sutvarkymas Akmenės rajono Kivylių kaime</t>
  </si>
  <si>
    <t>03.01.03.01.11.</t>
  </si>
  <si>
    <t>Teritorijos tarp S. Nėries g. ir Respublikos g. Naujojoje Akmenėje kompleksinis sutvarkymas</t>
  </si>
  <si>
    <t>03.01.03.01.12.</t>
  </si>
  <si>
    <t>Buvusios naftos bazės Akmenės rajono savivaldybėje, Akmenės seniūnijoje, Dabikinės kaime, sutvarkymas</t>
  </si>
  <si>
    <t>03.01.03.01.13.</t>
  </si>
  <si>
    <t>Mini golfo įrengimas Kruopių miestelio skvere</t>
  </si>
  <si>
    <t>03.01.03.01.14.</t>
  </si>
  <si>
    <t>Poilsio zonos įrengimas Kivyliuose</t>
  </si>
  <si>
    <t>03.01.03.01.15.</t>
  </si>
  <si>
    <t>Poilsio zonos sutvarkymas Agluonų kaime</t>
  </si>
  <si>
    <t>03.01.03.01.16.</t>
  </si>
  <si>
    <t>Poilsio zonos įrengimas Papilėje</t>
  </si>
  <si>
    <t>03.01.03.01.17.</t>
  </si>
  <si>
    <t>Naujosios Akmenės „Saulėtekio“ progimnazijos universalios dirbtinės dangos sporto aikštelės įrengimas adresu: V. Kudirkos g. 5a, Naujoji Akmenė</t>
  </si>
  <si>
    <t>03.01.03.01.18.</t>
  </si>
  <si>
    <t>Akmenės rajono jaunimo ir suaugusiųjų švietimo centro sporto aikštyno Vytauto g. 3, Naujojoje Akmenėje, atnaujinimas</t>
  </si>
  <si>
    <t>03.01.03.01.19.</t>
  </si>
  <si>
    <t>Apšvietimo inžinerinių tinklų atnaujinimas ir plėtra Akmenės rajono kaimo vietovėse</t>
  </si>
  <si>
    <t>03.01.03.02.</t>
  </si>
  <si>
    <t>Gamtos ir kultūros paveldo objektų pritaikymas turizmui</t>
  </si>
  <si>
    <t>03.01.03.02.01.</t>
  </si>
  <si>
    <t>Pėščiųjų tako iš Kamanų valstybinio gamtinio rezervato į Akmenės gamtos ir kultūros parką įrengimas</t>
  </si>
  <si>
    <t>03.01.03.02.02.</t>
  </si>
  <si>
    <t>Akmenės gamtos ir kultūros parko, Akmenės sen., Akmenės r. sav., teritorijos sutvarkymas</t>
  </si>
  <si>
    <t>03.01.03.02.03.</t>
  </si>
  <si>
    <t>Geologinio parko Akmenės rajono savivaldybėje įkūrimas ir jo infrastruktūros įrengimas</t>
  </si>
  <si>
    <t>03.01.03.02.04.</t>
  </si>
  <si>
    <t>Akmenės Dabikinės dvaro atkūrimas, pritaikant jį kultūrinio turizmo reikmėms (Kultūros paveldo objekto atnaujinimas gyvenamojoje vietovėje iki 1000 gyventojų)</t>
  </si>
  <si>
    <t>03.01.03.02.05.</t>
  </si>
  <si>
    <t>Savivaldybes jungiančios turizmo informacinės infrastruktūros plėtra Šiaulių regione</t>
  </si>
  <si>
    <t>03.01.03.02.06.</t>
  </si>
  <si>
    <t>Viešosios ir bendruomeninės infrastruktūros atnaujinimas Akmenės rajono savivaldybėje</t>
  </si>
  <si>
    <t>03.01.03.02.07.</t>
  </si>
  <si>
    <t>Akmenės rajono vietovių kraštovaizdžio tvarkymas</t>
  </si>
  <si>
    <t>03.01.03.02.08.</t>
  </si>
  <si>
    <t>Aplankykite Ventą (ViVa)</t>
  </si>
  <si>
    <t>03.01.03.02.09.</t>
  </si>
  <si>
    <t>Gamtinio karkaso sprendinių koregavimas Akmenės rajono savivaldybės bendruosiuose planuose</t>
  </si>
  <si>
    <t>03.01.04.</t>
  </si>
  <si>
    <t>Atnaujinti ir plėtoti savivaldybės inžinerines sistemas ir statinius</t>
  </si>
  <si>
    <t>03.01.04.01.</t>
  </si>
  <si>
    <t>Vandens tiekimo ir nuotekų surinkimo sistemų atnaujinimas ir plėtra</t>
  </si>
  <si>
    <t>03.01.04.01.01.</t>
  </si>
  <si>
    <t>Vandens gerinimo įrenginių nauja statyba (rekonstrukcija) Akmenės rajone</t>
  </si>
  <si>
    <t>AL (AA)</t>
  </si>
  <si>
    <t>SB (AA)</t>
  </si>
  <si>
    <t>03.01.04.01.02.</t>
  </si>
  <si>
    <t>Vandentiekio ir nuotekų tinklų nauja statyba ir valymo įrenginių rekonstrukcija Akmenės rajone (REZ.)</t>
  </si>
  <si>
    <t>03.01.04.01.03.</t>
  </si>
  <si>
    <t>Paviršinių (lietaus) nuotekų sistemos modernizavimas ir plėtra Akmenės rajone</t>
  </si>
  <si>
    <t>03.01.04.01.04.</t>
  </si>
  <si>
    <t>Vandentvarkos projekto įgyvendinimas Padvarėliuose</t>
  </si>
  <si>
    <t>KT</t>
  </si>
  <si>
    <t>03.01.04.01.05.</t>
  </si>
  <si>
    <t>Geriamojo vandens tiekimo ir nuotekų tvarkymo plėtra Akmenės rajone</t>
  </si>
  <si>
    <t>03.01.04.02.</t>
  </si>
  <si>
    <t>Susisiekimo, energetinių bei kitų inžinerinių sistemų/statinių atnaujinimas ir plėtra</t>
  </si>
  <si>
    <t>03.01.04.02.01.</t>
  </si>
  <si>
    <t>Eismo saugumo priemonių diegimas rekonstruojant Naujosios Akmenės Respublikos g. atkarpą</t>
  </si>
  <si>
    <t>03.01.04.02.02.</t>
  </si>
  <si>
    <t>Naujosios Akmenės Žalgirio g. ir Lazdynų Pelėdos g. atkarpų kompleksinis sutvarkymas, įrengiant eismo saugumo priemones</t>
  </si>
  <si>
    <t>KP</t>
  </si>
  <si>
    <t>03.01.04.02.03.</t>
  </si>
  <si>
    <t>Dviračių ir pėsčiųjų tako tarp P. Jodelės g., Statybininkų g. ir Eibučių g. Naujoje Akmenės įrengimas</t>
  </si>
  <si>
    <t>03.01.04.02.04.</t>
  </si>
  <si>
    <t>Apšvietimo tinklų atnaujinimas ir plėtra, mažinant energijos suvartojimą Akmenės rajono savivaldybėje</t>
  </si>
  <si>
    <t>03.01.04.02.05.</t>
  </si>
  <si>
    <t>Akmenės laisvosios ekonominės zonos infrastruktūros įrengimas ir plėtra</t>
  </si>
  <si>
    <t>03.01.04.02.05.01.</t>
  </si>
  <si>
    <t>Pietinis LEZ</t>
  </si>
  <si>
    <t>03.01.04.02.05.02.</t>
  </si>
  <si>
    <t>Šiaurinis LEZ</t>
  </si>
  <si>
    <t>03.01.04.02.05.N</t>
  </si>
  <si>
    <t>03.01.04.02.06.</t>
  </si>
  <si>
    <t>Ventos pramoninės zonos infrastruktūros įrengimas ir plėtra</t>
  </si>
  <si>
    <t>03.01.04.02.07.</t>
  </si>
  <si>
    <t>Naujosios Akmenės kaimiškosios seniūnijos gatvių atnaujinimas</t>
  </si>
  <si>
    <t>03.01.04.02.08.</t>
  </si>
  <si>
    <t>Atsinaujinančių energijos išteklių naudojimo, gamybos, skirstymo skatinimas ir kitų Klimato kaitos programos priemonių įgyvendinimas, siekiant energetinio efektyvumo gerinimo</t>
  </si>
  <si>
    <t>03.02.</t>
  </si>
  <si>
    <t>Didinti savivaldybės valdymo bei užtikrinti teikiamų viešųjų paslaugų efektyvumą</t>
  </si>
  <si>
    <t>03.02.01.</t>
  </si>
  <si>
    <t>Rengti ir įgyvendinti projektus savivaldybės valdymo ir viešųjų paslaugų kokybei gerinti</t>
  </si>
  <si>
    <t>03.02.01.01.</t>
  </si>
  <si>
    <t>Projektų, savivaldybės valdymo bei teikiamų viešųjų paslaugų gerinimo srityje, administravimas</t>
  </si>
  <si>
    <t>03.02.01.01.01.</t>
  </si>
  <si>
    <t>Vaikų ir jaunimo neformalaus ugdymo galimybių plėtojimas  Akmenės rajono savivaldybėje</t>
  </si>
  <si>
    <t>03.02.01.01.02.</t>
  </si>
  <si>
    <t>Naujosios Akmenės ikimokyklinio ugdymo mokyklos skyriaus "Atžalynas" patalpų modernizavimas</t>
  </si>
  <si>
    <t>03.02.01.01.03.</t>
  </si>
  <si>
    <t>Akmenės rajono savivaldybės bendrojo ugdymo įstaigų modernizavimas</t>
  </si>
  <si>
    <t>03.02.01.01.04.</t>
  </si>
  <si>
    <t>Strateginio planavimo priežiūros ir finansų valdymo sistemų diegimas ir įgyvendinimas Akmenės rajono savivaldybėje</t>
  </si>
  <si>
    <t>03.02.01.01.05.</t>
  </si>
  <si>
    <t>Akmenės rajono savivaldybės gyventojų sveikatos saugojimas ir stiprinimas, ligų prevencija</t>
  </si>
  <si>
    <t>03.02.01.01.06.</t>
  </si>
  <si>
    <t>Pirminės sveikatos priežiūros paslaugų kokybės ir prieinamumo gerinimas tikslinėms gyventojų grupėms</t>
  </si>
  <si>
    <t>03.02.01.01.07.</t>
  </si>
  <si>
    <t>Plėtoti komunalinių atliekų surinkimo ir pirminio rūšiavimo infrastruktūrą bei informuoti visuomenę Akmenės rajono savivaldybėje</t>
  </si>
  <si>
    <t>03.02.01.01.08.</t>
  </si>
  <si>
    <t>Paslaugų ir asmenų aptarnavimo kokybės gerinimas Akmenės rajono savivaldybėje</t>
  </si>
  <si>
    <t>03.02.01.01.09.</t>
  </si>
  <si>
    <t>Vietinio susisiekimo viešojo transporto priemonių parko atnaujinimas Akmenės rajono savivaldybėje</t>
  </si>
  <si>
    <t>03.02.01.01.10.</t>
  </si>
  <si>
    <t>Socialinių paslaugų infrastruktūros plėtra Akmenės rajono savivaldybėje</t>
  </si>
  <si>
    <t>03.02.01.01.11.</t>
  </si>
  <si>
    <t>Projektinės ir kitos dokumentacijos rengimas ES struktūrinių ir kitų fondų paramai gauti</t>
  </si>
  <si>
    <t>03.02.01.01.12.</t>
  </si>
  <si>
    <t>Socialinių paslaugų ir socialinės įtraukties plėtra pažeidžiamoms grupėms (ACCESSLife)</t>
  </si>
  <si>
    <t>03.02.01.01.13.</t>
  </si>
  <si>
    <t>Komunikacijos priemonės investuotojų informavimui/pritraukimui</t>
  </si>
  <si>
    <t>03.02.01.01.14.</t>
  </si>
  <si>
    <t>Bendruomeninių vaikų globos namų ir vaikų dienos centrų kūrimas ir plėtra Akmenės rajono savivaldybėje</t>
  </si>
  <si>
    <t>03.02.01.01.15.</t>
  </si>
  <si>
    <t>Fizinio aktyvumo skatinimas bei reguliariai sportuojančių asmenų skaičiaus didinimas Akmenės rajone</t>
  </si>
  <si>
    <t>03.02.01.01.16.</t>
  </si>
  <si>
    <t>Akmeniečio kortelės diegimas</t>
  </si>
  <si>
    <t>03.02.01.02.</t>
  </si>
  <si>
    <t>Baigti įgyvendinti projektai</t>
  </si>
  <si>
    <t>03.02.01.02.01.</t>
  </si>
  <si>
    <t>Energijos vartojimo efektyvumo didinimas Akmenės rajono Ventos gimnazijos pastate</t>
  </si>
  <si>
    <t>03.02.01.02.02.</t>
  </si>
  <si>
    <t>Akmenės rajono vaikų globos namų globotinių užimtumo kokybės gerinimas</t>
  </si>
  <si>
    <t>03.02.01.02.03.</t>
  </si>
  <si>
    <t>Stacionarių socialinių paslaugų kokybės gerinimas modernizuojant Akmenės rajono socialinių paslaugų namus</t>
  </si>
  <si>
    <t>03.02.01.02.04.</t>
  </si>
  <si>
    <t>Bendruomeninės infrastruktūros ir gyvenamosios aplinkos kompleksinė plėtra Akmenės ir Ventos miestuose</t>
  </si>
  <si>
    <t>03.02.01.02.05.</t>
  </si>
  <si>
    <t>Specialiųjų planų rengimas Akmenės rajono savivaldybėje</t>
  </si>
  <si>
    <t>03.02.01.02.06.</t>
  </si>
  <si>
    <t>Naujosios Akmenės V. Kudirkos mikrorajono daugiabučių namų atnaujinimas</t>
  </si>
  <si>
    <t>03.02.01.02.07</t>
  </si>
  <si>
    <t>Naujosios Akmenės centrinės aikštės su prieigomis kompleksiškas sutvarkymas</t>
  </si>
  <si>
    <t>03.02.01.02.08.</t>
  </si>
  <si>
    <t>Socialinių būstų, esančių modernizuojamuose daugiabučiuose namuose, atnaujinimas</t>
  </si>
  <si>
    <t>03.02.01.02.09.</t>
  </si>
  <si>
    <t>Veiksmingas lietaus nuotekų valdymas, siekiant gerinti Lielupės upės baseino aplinkos kokybę</t>
  </si>
  <si>
    <t>03.02.01.02.10.</t>
  </si>
  <si>
    <t>Informacinių technologijų ir komunikacinių technologijų sprendimai savivaldybės paslaugų kokybei gerinti</t>
  </si>
  <si>
    <t>03.02.01.02.11.</t>
  </si>
  <si>
    <t>Žaliųjų zonų ir vandens telkinių išsaugojimas Žiemgalės ir Šiaurės Lietuvos regione</t>
  </si>
  <si>
    <t>03.02.01.02.12.</t>
  </si>
  <si>
    <t>Akmenės rajono savivaldybės Ventos miesto kultūros namų (kino teatro) pastato renovavimas</t>
  </si>
  <si>
    <t>03.02.01.02.13.</t>
  </si>
  <si>
    <t>Akmenės rajono savivaldybės teritorijų planavimo dokumentų rengimas</t>
  </si>
  <si>
    <t>03.02.01.02.14.</t>
  </si>
  <si>
    <t>Akmenės rajono savivaldybės detaliųjų ir specialiųjų planų rengimas</t>
  </si>
  <si>
    <t>03.02.01.02.15.</t>
  </si>
  <si>
    <t>Regioninės plėtros gerinimas, tobulinant strateginio planavimo sistemą Akmenės rajono savivaldybėje</t>
  </si>
  <si>
    <t>03.02.01.02.16.</t>
  </si>
  <si>
    <t>Teritorijų planavimo dokumentų rengimas Akmenės rajono savivaldybėje</t>
  </si>
  <si>
    <t>03.02.01.02.17.</t>
  </si>
  <si>
    <t>Paragių dvaro tvarkyba ir jo pritaikymas turizmo reikmėms</t>
  </si>
  <si>
    <t>03.02.01.02.18.</t>
  </si>
  <si>
    <t>Universalių daugiafunkcinių centrų kūrimas Akmenės rajono kaimo vietovėse</t>
  </si>
  <si>
    <t>03.02.01.02.19.</t>
  </si>
  <si>
    <t>"Vieno langelio" principo įgyvendinimas Akmenės rajono savivaldybėje, kuriant ir pritaikant dokumentų ir paslaugų valdymo sistemą</t>
  </si>
  <si>
    <t>03.02.01.02.20.</t>
  </si>
  <si>
    <t>Elektroninės demokratijos stiprinimas Šiaulių mieste ir regione</t>
  </si>
  <si>
    <t>03.02.01.02.21.</t>
  </si>
  <si>
    <t>Dabikinės upės ruožo išvalymas</t>
  </si>
  <si>
    <t>03.02.01.02.22.</t>
  </si>
  <si>
    <t>Akmenės rajono savivaldybės 2010 - 2015 metų strateginio plėtros plano parengimas</t>
  </si>
  <si>
    <t>03.02.01.02.23.</t>
  </si>
  <si>
    <t>Akmenės rajono, Naujosios Akmenės, Akmenės ir Ventos miestų bendrųjų planų rengimas</t>
  </si>
  <si>
    <t>03.02.01.02.24.</t>
  </si>
  <si>
    <t>Akmenės rajono Akmenės seniūnijos Akmenės II kaimo vandentiekio ir nuotekų tinklų įrengimas, užterštos teritorijos išvalymas ir rekreacinės zonos su vandens telkinių įrengimais</t>
  </si>
  <si>
    <t>03.02.01.02.25.</t>
  </si>
  <si>
    <t>Akmenės rajono Papilės seniūnijos Pelkelės kaimo vandentiekio ir nuotekų tinklų tvarkymas</t>
  </si>
  <si>
    <t>03.02.01.02.26.</t>
  </si>
  <si>
    <t>Akmenės rajono Ventos vidurinės mokyklos pastato rekonstravimas</t>
  </si>
  <si>
    <t>03.02.01.02.27.</t>
  </si>
  <si>
    <t>Naujosios Akmenės "Saulėtekio" pagrindinės mokyklos pastatų rekonstrukcija</t>
  </si>
  <si>
    <t>03.02.01.02.28.</t>
  </si>
  <si>
    <t>Naujosios Akmenės Ramučių gimnazijos pastato rekonstrukcija</t>
  </si>
  <si>
    <t>03.02.01.02.29.</t>
  </si>
  <si>
    <t>Ventos - Lielupės baseino investicinės programos II etapas</t>
  </si>
  <si>
    <t>03.02.01.02.30.</t>
  </si>
  <si>
    <t>Naujosios Akmenės ikimokyklinio ugdymo mokyklos skyriaus "Buratinas" modernizavimas</t>
  </si>
  <si>
    <t>03.02.01.02.31.</t>
  </si>
  <si>
    <t>Akmenės rajono savivaldybės Pedagoginės psichologinės tarnybos patalpų rekonstrukcija</t>
  </si>
  <si>
    <t>03.02.01.02.32.</t>
  </si>
  <si>
    <t>Projektinės ir kitos dokumentacijos rengimas</t>
  </si>
  <si>
    <t>2.1.</t>
  </si>
  <si>
    <t>1. Savivaldybės biudžeto lėšos</t>
  </si>
  <si>
    <t>2.1.1.</t>
  </si>
  <si>
    <t>Valstybės biudžeto specialioji tikslinė dotacija, iš jos:</t>
  </si>
  <si>
    <t>Valstybės biudžeto lėšos</t>
  </si>
  <si>
    <t>valstybės investicijų programa</t>
  </si>
  <si>
    <t>2.1.2.</t>
  </si>
  <si>
    <t>Apyvartos lėšos, iš jų:</t>
  </si>
  <si>
    <t>aplinkos apsaugos specialiosios programos laisvi likučiai</t>
  </si>
  <si>
    <t>laisvi biudžeto lėšų likučiai</t>
  </si>
  <si>
    <t>Kelių priežiūros ir plėtros programos lėšos</t>
  </si>
  <si>
    <t>Aplinkos apsaugos rėmimo specialioji programa (aplinkos apsaugos priemonės)</t>
  </si>
  <si>
    <t>Europos sąjungos lėšos</t>
  </si>
  <si>
    <t>Savivaldybės biudžeto lėšos kitoms reikmėms atlikti</t>
  </si>
  <si>
    <t>Skolintos lėšos</t>
  </si>
  <si>
    <t>VIPA dotacijos (VIPA)</t>
  </si>
  <si>
    <t>2.2</t>
  </si>
  <si>
    <t>2. Kitų šaltinių lėšos</t>
  </si>
  <si>
    <t>Europos Sąjungos lėšos</t>
  </si>
  <si>
    <t>Kitos lėšos</t>
  </si>
  <si>
    <t>IŠ VISO:</t>
  </si>
  <si>
    <t>2020-ųjų m. asignavimų poreikis</t>
  </si>
  <si>
    <t>2020-ųjų m. patvirtinta taryboje</t>
  </si>
  <si>
    <t>Asignavimų patikslinimai 2020-ųjų m. eigoje</t>
  </si>
  <si>
    <t>Akmenės rajono savivaldybės 2020-2022 m. strateginio veikos plano įgyvendinimo 2020 m. ataskaitos</t>
  </si>
  <si>
    <t>3 priedas</t>
  </si>
  <si>
    <t xml:space="preserve"> TIKSLŲ. UŽDAVINIŲ, PRIEMONIŲ IR ASIGNAVIMŲ 2020 M. ATASKAITA</t>
  </si>
  <si>
    <t>AKMENĖS RAJONO SAVIVALDYBĖS</t>
  </si>
  <si>
    <t xml:space="preserve">2020-2022 M.  INVESTICIJŲ PROGRAMOS NR.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</si>
</sst>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27]#,##0.00;\-#,##0.00;&quot;&quot;"/>
  </numFmts>
  <fonts count="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9DADA"/>
        <bgColor rgb="FFF9DADA"/>
      </patternFill>
    </fill>
    <fill>
      <patternFill patternType="solid">
        <fgColor rgb="FFF2F1EA"/>
        <bgColor rgb="FFF2F1EA"/>
      </patternFill>
    </fill>
    <fill>
      <patternFill patternType="solid">
        <fgColor rgb="FFEBEBEB"/>
        <bgColor rgb="FFEBEBE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BEBEB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 applyBorder="0"/>
  </cellStyleXfs>
  <cellXfs count="63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vertical="top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readingOrder="1"/>
    </xf>
    <xf numFmtId="0" fontId="5" fillId="0" borderId="3" xfId="0" applyNumberFormat="1" applyFont="1" applyFill="1" applyBorder="1" applyAlignment="1" applyProtection="1">
      <alignment vertical="top" readingOrder="1"/>
      <protection locked="0"/>
    </xf>
    <xf numFmtId="0" fontId="5" fillId="0" borderId="4" xfId="0" applyNumberFormat="1" applyFont="1" applyFill="1" applyBorder="1" applyAlignment="1" applyProtection="1">
      <alignment vertical="top" readingOrder="1"/>
      <protection locked="0"/>
    </xf>
    <xf numFmtId="164" fontId="5" fillId="0" borderId="4" xfId="0" applyNumberFormat="1" applyFont="1" applyFill="1" applyBorder="1" applyAlignment="1" applyProtection="1">
      <alignment horizontal="right" vertical="top" readingOrder="1"/>
      <protection locked="0"/>
    </xf>
    <xf numFmtId="0" fontId="5" fillId="4" borderId="1" xfId="0" applyNumberFormat="1" applyFont="1" applyFill="1" applyBorder="1" applyAlignment="1" applyProtection="1">
      <alignment vertical="top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readingOrder="1"/>
    </xf>
    <xf numFmtId="164" fontId="5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7" xfId="0" applyNumberFormat="1" applyFont="1" applyFill="1" applyBorder="1" applyAlignment="1" applyProtection="1">
      <alignment vertical="top" readingOrder="1"/>
      <protection locked="0"/>
    </xf>
    <xf numFmtId="164" fontId="5" fillId="0" borderId="8" xfId="0" applyNumberFormat="1" applyFont="1" applyFill="1" applyBorder="1" applyAlignment="1" applyProtection="1">
      <alignment horizontal="right" vertical="top" readingOrder="1"/>
      <protection locked="0"/>
    </xf>
    <xf numFmtId="0" fontId="5" fillId="2" borderId="0" xfId="0" applyNumberFormat="1" applyFont="1" applyFill="1" applyAlignment="1" applyProtection="1">
      <alignment vertical="top" readingOrder="1"/>
      <protection locked="0"/>
    </xf>
    <xf numFmtId="164" fontId="5" fillId="2" borderId="0" xfId="0" applyNumberFormat="1" applyFont="1" applyFill="1" applyAlignment="1" applyProtection="1">
      <alignment horizontal="right" vertical="top" readingOrder="1"/>
      <protection locked="0"/>
    </xf>
    <xf numFmtId="164" fontId="5" fillId="0" borderId="4" xfId="0" applyNumberFormat="1" applyFont="1" applyFill="1" applyBorder="1" applyAlignment="1" applyProtection="1">
      <alignment horizontal="right" vertical="top" readingOrder="1"/>
    </xf>
    <xf numFmtId="0" fontId="6" fillId="5" borderId="4" xfId="0" applyNumberFormat="1" applyFont="1" applyFill="1" applyBorder="1" applyAlignment="1" applyProtection="1">
      <alignment vertical="top" readingOrder="1"/>
      <protection locked="0"/>
    </xf>
    <xf numFmtId="164" fontId="6" fillId="5" borderId="4" xfId="0" applyNumberFormat="1" applyFont="1" applyFill="1" applyBorder="1" applyAlignment="1" applyProtection="1">
      <alignment horizontal="right" vertical="top" readingOrder="1"/>
    </xf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164" fontId="5" fillId="6" borderId="4" xfId="0" applyNumberFormat="1" applyFont="1" applyFill="1" applyBorder="1" applyAlignment="1" applyProtection="1">
      <alignment horizontal="right" vertical="top" readingOrder="1"/>
    </xf>
    <xf numFmtId="164" fontId="5" fillId="6" borderId="4" xfId="0" applyNumberFormat="1" applyFont="1" applyFill="1" applyBorder="1" applyAlignment="1" applyProtection="1">
      <alignment horizontal="right" vertical="top" readingOrder="1"/>
      <protection locked="0"/>
    </xf>
    <xf numFmtId="164" fontId="6" fillId="7" borderId="4" xfId="0" applyNumberFormat="1" applyFont="1" applyFill="1" applyBorder="1" applyAlignment="1" applyProtection="1">
      <alignment horizontal="right" vertical="top" readingOrder="1"/>
    </xf>
    <xf numFmtId="0" fontId="0" fillId="0" borderId="0" xfId="0" applyNumberFormat="1" applyFill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 readingOrder="1"/>
    </xf>
    <xf numFmtId="0" fontId="4" fillId="3" borderId="1" xfId="0" applyNumberFormat="1" applyFont="1" applyFill="1" applyBorder="1" applyAlignment="1" applyProtection="1">
      <alignment vertical="center" wrapText="1" readingOrder="1"/>
      <protection locked="0"/>
    </xf>
    <xf numFmtId="0" fontId="4" fillId="3" borderId="2" xfId="0" applyNumberFormat="1" applyFont="1" applyFill="1" applyBorder="1" applyAlignment="1" applyProtection="1">
      <alignment vertical="center" wrapText="1" readingOrder="1"/>
      <protection locked="0"/>
    </xf>
    <xf numFmtId="164" fontId="4" fillId="3" borderId="2" xfId="0" applyNumberFormat="1" applyFont="1" applyFill="1" applyBorder="1" applyAlignment="1" applyProtection="1">
      <alignment horizontal="right" vertical="center" wrapText="1" readingOrder="1"/>
    </xf>
    <xf numFmtId="0" fontId="5" fillId="0" borderId="2" xfId="0" applyNumberFormat="1" applyFont="1" applyFill="1" applyBorder="1" applyAlignment="1" applyProtection="1">
      <alignment vertical="top" wrapText="1" readingOrder="1"/>
      <protection locked="0"/>
    </xf>
    <xf numFmtId="0" fontId="5" fillId="0" borderId="4" xfId="0" applyNumberFormat="1" applyFont="1" applyFill="1" applyBorder="1" applyAlignment="1" applyProtection="1">
      <alignment vertical="top" wrapText="1" readingOrder="1"/>
      <protection locked="0"/>
    </xf>
    <xf numFmtId="0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5" fillId="0" borderId="8" xfId="0" applyNumberFormat="1" applyFont="1" applyFill="1" applyBorder="1" applyAlignment="1" applyProtection="1">
      <alignment vertical="top" wrapText="1" readingOrder="1"/>
      <protection locked="0"/>
    </xf>
    <xf numFmtId="0" fontId="5" fillId="2" borderId="0" xfId="0" applyNumberFormat="1" applyFont="1" applyFill="1" applyAlignment="1" applyProtection="1">
      <alignment vertical="top" wrapText="1" readingOrder="1"/>
      <protection locked="0"/>
    </xf>
    <xf numFmtId="0" fontId="6" fillId="5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4" xfId="0" applyNumberFormat="1" applyFont="1" applyFill="1" applyBorder="1" applyAlignment="1" applyProtection="1">
      <alignment horizontal="center" vertical="top" readingOrder="1"/>
      <protection locked="0"/>
    </xf>
    <xf numFmtId="0" fontId="5" fillId="4" borderId="2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8" xfId="0" applyNumberFormat="1" applyFont="1" applyFill="1" applyBorder="1" applyAlignment="1" applyProtection="1">
      <alignment horizontal="center" vertical="top" readingOrder="1"/>
      <protection locked="0"/>
    </xf>
    <xf numFmtId="0" fontId="5" fillId="2" borderId="0" xfId="0" applyNumberFormat="1" applyFont="1" applyFill="1" applyAlignment="1" applyProtection="1">
      <alignment horizontal="center" vertical="top" readingOrder="1"/>
      <protection locked="0"/>
    </xf>
    <xf numFmtId="164" fontId="5" fillId="0" borderId="4" xfId="0" applyNumberFormat="1" applyFont="1" applyFill="1" applyBorder="1" applyAlignment="1" applyProtection="1">
      <alignment horizontal="center" vertical="top" readingOrder="1"/>
    </xf>
    <xf numFmtId="164" fontId="5" fillId="0" borderId="4" xfId="0" applyNumberFormat="1" applyFont="1" applyFill="1" applyBorder="1" applyAlignment="1" applyProtection="1">
      <alignment horizontal="center" vertical="top" readingOrder="1"/>
      <protection locked="0"/>
    </xf>
    <xf numFmtId="164" fontId="6" fillId="5" borderId="4" xfId="0" applyNumberFormat="1" applyFont="1" applyFill="1" applyBorder="1" applyAlignment="1" applyProtection="1">
      <alignment horizontal="center" vertical="top" readingOrder="1"/>
    </xf>
    <xf numFmtId="0" fontId="0" fillId="0" borderId="0" xfId="0" applyNumberFormat="1" applyFill="1" applyAlignment="1" applyProtection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 wrapText="1" readingOrder="1"/>
    </xf>
    <xf numFmtId="0" fontId="2" fillId="0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4" xfId="0" applyNumberFormat="1" applyFont="1" applyFill="1" applyBorder="1" applyAlignment="1" applyProtection="1">
      <alignment horizontal="center" vertical="center" wrapText="1" readingOrder="1"/>
    </xf>
    <xf numFmtId="0" fontId="2" fillId="0" borderId="6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3" xfId="0" applyNumberFormat="1" applyFont="1" applyFill="1" applyBorder="1" applyAlignment="1" applyProtection="1">
      <alignment horizontal="center" vertical="center" wrapText="1" readingOrder="1"/>
    </xf>
    <xf numFmtId="0" fontId="2" fillId="0" borderId="5" xfId="0" applyNumberFormat="1" applyFont="1" applyFill="1" applyBorder="1" applyAlignment="1" applyProtection="1">
      <alignment horizontal="center" vertical="center" wrapText="1" readingOrder="1"/>
    </xf>
    <xf numFmtId="0" fontId="2" fillId="0" borderId="4" xfId="0" applyNumberFormat="1" applyFont="1" applyFill="1" applyBorder="1" applyAlignment="1" applyProtection="1">
      <alignment horizontal="center" vertical="center" readingOrder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6" borderId="4" xfId="0" applyNumberFormat="1" applyFont="1" applyFill="1" applyBorder="1" applyAlignment="1" applyProtection="1">
      <alignment horizontal="center" vertical="center" wrapText="1" readingOrder="1"/>
    </xf>
    <xf numFmtId="0" fontId="8" fillId="2" borderId="0" xfId="0" applyFont="1" applyFill="1" applyAlignment="1">
      <alignment horizontal="right"/>
    </xf>
    <xf numFmtId="0" fontId="8" fillId="2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3"/>
  <sheetViews>
    <sheetView tabSelected="1" zoomScale="75" zoomScaleNormal="75" workbookViewId="0">
      <selection sqref="A1:P2"/>
    </sheetView>
  </sheetViews>
  <sheetFormatPr defaultRowHeight="15" x14ac:dyDescent="0.25"/>
  <cols>
    <col min="1" max="1" width="14.5703125" customWidth="1"/>
    <col min="2" max="2" width="50.5703125" style="18" customWidth="1"/>
    <col min="3" max="3" width="13.7109375" style="42" customWidth="1"/>
    <col min="4" max="4" width="13.5703125" style="42" customWidth="1"/>
    <col min="5" max="6" width="14.7109375" customWidth="1"/>
    <col min="7" max="7" width="14.85546875" customWidth="1"/>
    <col min="8" max="8" width="14.5703125" customWidth="1"/>
    <col min="9" max="9" width="14.7109375" customWidth="1"/>
    <col min="10" max="10" width="14.5703125" customWidth="1"/>
    <col min="11" max="12" width="14.7109375" customWidth="1"/>
    <col min="13" max="13" width="14.5703125" customWidth="1"/>
    <col min="14" max="14" width="15" customWidth="1"/>
    <col min="15" max="15" width="14.5703125" customWidth="1"/>
    <col min="16" max="16" width="15.140625" customWidth="1"/>
  </cols>
  <sheetData>
    <row r="1" spans="1:16" s="1" customFormat="1" x14ac:dyDescent="0.25">
      <c r="A1" s="61" t="s">
        <v>326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x14ac:dyDescent="0.25">
      <c r="A2" s="43"/>
      <c r="B2" s="44"/>
      <c r="C2" s="45"/>
      <c r="D2" s="45"/>
      <c r="E2" s="43"/>
      <c r="F2" s="43"/>
      <c r="G2" s="43"/>
      <c r="H2" s="43"/>
      <c r="I2" s="43"/>
      <c r="J2" s="43"/>
      <c r="K2" s="43"/>
      <c r="L2" s="43"/>
      <c r="M2" s="43"/>
      <c r="N2" s="43"/>
      <c r="O2" s="61" t="s">
        <v>327</v>
      </c>
      <c r="P2" s="62"/>
    </row>
    <row r="3" spans="1:16" x14ac:dyDescent="0.25">
      <c r="A3" s="51" t="s">
        <v>329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x14ac:dyDescent="0.25">
      <c r="A4" s="51" t="s">
        <v>330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5.75" thickBot="1" x14ac:dyDescent="0.3">
      <c r="A5" s="52" t="s">
        <v>328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22" customFormat="1" ht="23.25" customHeight="1" x14ac:dyDescent="0.25">
      <c r="A6" s="55" t="s">
        <v>0</v>
      </c>
      <c r="B6" s="47" t="s">
        <v>1</v>
      </c>
      <c r="C6" s="47" t="s">
        <v>2</v>
      </c>
      <c r="D6" s="47" t="s">
        <v>3</v>
      </c>
      <c r="E6" s="47" t="s">
        <v>323</v>
      </c>
      <c r="F6" s="50"/>
      <c r="G6" s="50"/>
      <c r="H6" s="50"/>
      <c r="I6" s="47" t="s">
        <v>324</v>
      </c>
      <c r="J6" s="50"/>
      <c r="K6" s="50"/>
      <c r="L6" s="50"/>
      <c r="M6" s="47" t="s">
        <v>325</v>
      </c>
      <c r="N6" s="50"/>
      <c r="O6" s="47" t="s">
        <v>4</v>
      </c>
      <c r="P6" s="47" t="s">
        <v>5</v>
      </c>
    </row>
    <row r="7" spans="1:16" s="22" customFormat="1" ht="16.5" customHeight="1" x14ac:dyDescent="0.25">
      <c r="A7" s="56"/>
      <c r="B7" s="48"/>
      <c r="C7" s="48"/>
      <c r="D7" s="48"/>
      <c r="E7" s="48" t="s">
        <v>6</v>
      </c>
      <c r="F7" s="48" t="s">
        <v>7</v>
      </c>
      <c r="G7" s="54"/>
      <c r="H7" s="48" t="s">
        <v>8</v>
      </c>
      <c r="I7" s="48" t="s">
        <v>6</v>
      </c>
      <c r="J7" s="48" t="s">
        <v>7</v>
      </c>
      <c r="K7" s="54"/>
      <c r="L7" s="48" t="s">
        <v>8</v>
      </c>
      <c r="M7" s="48" t="s">
        <v>9</v>
      </c>
      <c r="N7" s="48" t="s">
        <v>10</v>
      </c>
      <c r="O7" s="48"/>
      <c r="P7" s="48"/>
    </row>
    <row r="8" spans="1:16" s="22" customFormat="1" ht="25.5" customHeight="1" x14ac:dyDescent="0.25">
      <c r="A8" s="57"/>
      <c r="B8" s="49"/>
      <c r="C8" s="49"/>
      <c r="D8" s="49"/>
      <c r="E8" s="49"/>
      <c r="F8" s="23" t="s">
        <v>6</v>
      </c>
      <c r="G8" s="23" t="s">
        <v>11</v>
      </c>
      <c r="H8" s="49"/>
      <c r="I8" s="49"/>
      <c r="J8" s="23" t="s">
        <v>6</v>
      </c>
      <c r="K8" s="23" t="s">
        <v>11</v>
      </c>
      <c r="L8" s="49"/>
      <c r="M8" s="49"/>
      <c r="N8" s="49"/>
      <c r="O8" s="49"/>
      <c r="P8" s="49"/>
    </row>
    <row r="9" spans="1:16" s="22" customFormat="1" ht="26.45" customHeight="1" x14ac:dyDescent="0.25">
      <c r="A9" s="24" t="s">
        <v>12</v>
      </c>
      <c r="B9" s="25" t="s">
        <v>13</v>
      </c>
      <c r="C9" s="33"/>
      <c r="D9" s="33"/>
      <c r="E9" s="26">
        <f t="shared" ref="E9:P9" si="0">E10+E191</f>
        <v>12531132.91</v>
      </c>
      <c r="F9" s="26">
        <f t="shared" si="0"/>
        <v>1120077.9100000001</v>
      </c>
      <c r="G9" s="26">
        <f t="shared" si="0"/>
        <v>28649.4</v>
      </c>
      <c r="H9" s="26">
        <f t="shared" si="0"/>
        <v>11411055</v>
      </c>
      <c r="I9" s="26">
        <f t="shared" si="0"/>
        <v>5478412.0499999998</v>
      </c>
      <c r="J9" s="26">
        <f t="shared" si="0"/>
        <v>426033.05000000005</v>
      </c>
      <c r="K9" s="26">
        <f t="shared" si="0"/>
        <v>20044.919999999998</v>
      </c>
      <c r="L9" s="26">
        <f t="shared" si="0"/>
        <v>5052379</v>
      </c>
      <c r="M9" s="26">
        <f t="shared" si="0"/>
        <v>5692501.9900000002</v>
      </c>
      <c r="N9" s="26">
        <f t="shared" si="0"/>
        <v>11170914.039999999</v>
      </c>
      <c r="O9" s="26">
        <f t="shared" si="0"/>
        <v>9368013.7799999993</v>
      </c>
      <c r="P9" s="26">
        <f t="shared" si="0"/>
        <v>1802900.26</v>
      </c>
    </row>
    <row r="10" spans="1:16" ht="23.25" thickBot="1" x14ac:dyDescent="0.3">
      <c r="A10" s="2" t="s">
        <v>14</v>
      </c>
      <c r="B10" s="27" t="s">
        <v>15</v>
      </c>
      <c r="C10" s="34"/>
      <c r="D10" s="34"/>
      <c r="E10" s="3">
        <f t="shared" ref="E10:P10" si="1">E11+E12+E13+E57+E66+E148</f>
        <v>11310007</v>
      </c>
      <c r="F10" s="3">
        <f t="shared" si="1"/>
        <v>510691</v>
      </c>
      <c r="G10" s="3">
        <f t="shared" si="1"/>
        <v>4578</v>
      </c>
      <c r="H10" s="3">
        <f t="shared" si="1"/>
        <v>10799316</v>
      </c>
      <c r="I10" s="3">
        <f t="shared" si="1"/>
        <v>5239952</v>
      </c>
      <c r="J10" s="3">
        <f t="shared" si="1"/>
        <v>255466</v>
      </c>
      <c r="K10" s="3">
        <f t="shared" si="1"/>
        <v>4578</v>
      </c>
      <c r="L10" s="3">
        <f t="shared" si="1"/>
        <v>4984486</v>
      </c>
      <c r="M10" s="3">
        <f t="shared" si="1"/>
        <v>5364906.2200000007</v>
      </c>
      <c r="N10" s="3">
        <f t="shared" si="1"/>
        <v>10604858.219999999</v>
      </c>
      <c r="O10" s="3">
        <f t="shared" si="1"/>
        <v>8898069.2899999991</v>
      </c>
      <c r="P10" s="3">
        <f t="shared" si="1"/>
        <v>1706788.93</v>
      </c>
    </row>
    <row r="11" spans="1:16" hidden="1" x14ac:dyDescent="0.25">
      <c r="A11" s="4"/>
      <c r="B11" s="28"/>
      <c r="C11" s="35"/>
      <c r="D11" s="35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idden="1" x14ac:dyDescent="0.25">
      <c r="A12" s="4"/>
      <c r="B12" s="28"/>
      <c r="C12" s="35"/>
      <c r="D12" s="35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ht="23.25" thickBot="1" x14ac:dyDescent="0.3">
      <c r="A13" s="2" t="s">
        <v>16</v>
      </c>
      <c r="B13" s="27" t="s">
        <v>17</v>
      </c>
      <c r="C13" s="34"/>
      <c r="D13" s="34"/>
      <c r="E13" s="3">
        <f t="shared" ref="E13:P13" si="2">E14+E39</f>
        <v>4070787</v>
      </c>
      <c r="F13" s="3">
        <f t="shared" si="2"/>
        <v>1300</v>
      </c>
      <c r="G13" s="3">
        <f t="shared" si="2"/>
        <v>0</v>
      </c>
      <c r="H13" s="3">
        <f t="shared" si="2"/>
        <v>4069487</v>
      </c>
      <c r="I13" s="3">
        <f t="shared" si="2"/>
        <v>1225521</v>
      </c>
      <c r="J13" s="3">
        <f t="shared" si="2"/>
        <v>1300</v>
      </c>
      <c r="K13" s="3">
        <f t="shared" si="2"/>
        <v>0</v>
      </c>
      <c r="L13" s="3">
        <f t="shared" si="2"/>
        <v>1224221</v>
      </c>
      <c r="M13" s="3">
        <f t="shared" si="2"/>
        <v>1763607.71</v>
      </c>
      <c r="N13" s="3">
        <f t="shared" si="2"/>
        <v>2989128.71</v>
      </c>
      <c r="O13" s="3">
        <f t="shared" si="2"/>
        <v>2988825.06</v>
      </c>
      <c r="P13" s="3">
        <f t="shared" si="2"/>
        <v>303.64999999999998</v>
      </c>
    </row>
    <row r="14" spans="1:16" ht="15.75" thickBot="1" x14ac:dyDescent="0.3">
      <c r="A14" s="7" t="s">
        <v>18</v>
      </c>
      <c r="B14" s="29" t="s">
        <v>19</v>
      </c>
      <c r="C14" s="36"/>
      <c r="D14" s="36"/>
      <c r="E14" s="8">
        <f t="shared" ref="E14:P14" si="3">E15+E18+E19+E20+E21+E25+E27+E31+E32+E34+E35+E36+E37+E38</f>
        <v>3661306</v>
      </c>
      <c r="F14" s="8">
        <f t="shared" si="3"/>
        <v>1300</v>
      </c>
      <c r="G14" s="8">
        <f t="shared" si="3"/>
        <v>0</v>
      </c>
      <c r="H14" s="8">
        <f t="shared" si="3"/>
        <v>3660006</v>
      </c>
      <c r="I14" s="8">
        <f t="shared" si="3"/>
        <v>1106618</v>
      </c>
      <c r="J14" s="8">
        <f t="shared" si="3"/>
        <v>1300</v>
      </c>
      <c r="K14" s="8">
        <f t="shared" si="3"/>
        <v>0</v>
      </c>
      <c r="L14" s="8">
        <f t="shared" si="3"/>
        <v>1105318</v>
      </c>
      <c r="M14" s="8">
        <f t="shared" si="3"/>
        <v>1518835.5</v>
      </c>
      <c r="N14" s="8">
        <f t="shared" si="3"/>
        <v>2625453.5</v>
      </c>
      <c r="O14" s="8">
        <f t="shared" si="3"/>
        <v>2625154.21</v>
      </c>
      <c r="P14" s="8">
        <f t="shared" si="3"/>
        <v>299.28999999999996</v>
      </c>
    </row>
    <row r="15" spans="1:16" ht="22.5" x14ac:dyDescent="0.25">
      <c r="A15" s="2" t="s">
        <v>20</v>
      </c>
      <c r="B15" s="27" t="s">
        <v>21</v>
      </c>
      <c r="C15" s="34"/>
      <c r="D15" s="34"/>
      <c r="E15" s="3">
        <f t="shared" ref="E15:P15" si="4">SUM(E16:E17)</f>
        <v>495000</v>
      </c>
      <c r="F15" s="3">
        <f t="shared" si="4"/>
        <v>0</v>
      </c>
      <c r="G15" s="3">
        <f t="shared" si="4"/>
        <v>0</v>
      </c>
      <c r="H15" s="3">
        <f t="shared" si="4"/>
        <v>495000</v>
      </c>
      <c r="I15" s="3">
        <f t="shared" si="4"/>
        <v>0</v>
      </c>
      <c r="J15" s="3">
        <f t="shared" si="4"/>
        <v>0</v>
      </c>
      <c r="K15" s="3">
        <f t="shared" si="4"/>
        <v>0</v>
      </c>
      <c r="L15" s="3">
        <f t="shared" si="4"/>
        <v>0</v>
      </c>
      <c r="M15" s="3">
        <f t="shared" si="4"/>
        <v>0</v>
      </c>
      <c r="N15" s="3">
        <f t="shared" si="4"/>
        <v>0</v>
      </c>
      <c r="O15" s="3">
        <f t="shared" si="4"/>
        <v>0</v>
      </c>
      <c r="P15" s="3">
        <f t="shared" si="4"/>
        <v>0</v>
      </c>
    </row>
    <row r="16" spans="1:16" x14ac:dyDescent="0.25">
      <c r="A16" s="4"/>
      <c r="B16" s="28"/>
      <c r="C16" s="35">
        <v>1</v>
      </c>
      <c r="D16" s="35" t="s">
        <v>22</v>
      </c>
      <c r="E16" s="6">
        <v>3000</v>
      </c>
      <c r="F16" s="6">
        <v>0</v>
      </c>
      <c r="G16" s="6">
        <v>0</v>
      </c>
      <c r="H16" s="6">
        <v>3000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5.75" thickBot="1" x14ac:dyDescent="0.3">
      <c r="A17" s="4"/>
      <c r="B17" s="28"/>
      <c r="C17" s="35">
        <v>1</v>
      </c>
      <c r="D17" s="35" t="s">
        <v>23</v>
      </c>
      <c r="E17" s="6">
        <v>492000</v>
      </c>
      <c r="F17" s="6">
        <v>0</v>
      </c>
      <c r="G17" s="6">
        <v>0</v>
      </c>
      <c r="H17" s="6">
        <v>492000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idden="1" x14ac:dyDescent="0.25">
      <c r="A18" s="2" t="s">
        <v>24</v>
      </c>
      <c r="B18" s="27" t="s">
        <v>25</v>
      </c>
      <c r="C18" s="34"/>
      <c r="D18" s="34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23.25" thickBot="1" x14ac:dyDescent="0.3">
      <c r="A19" s="2" t="s">
        <v>26</v>
      </c>
      <c r="B19" s="27" t="s">
        <v>27</v>
      </c>
      <c r="C19" s="34">
        <v>1</v>
      </c>
      <c r="D19" s="34" t="s">
        <v>23</v>
      </c>
      <c r="E19" s="9">
        <v>596000</v>
      </c>
      <c r="F19" s="9">
        <v>0</v>
      </c>
      <c r="G19" s="9">
        <v>0</v>
      </c>
      <c r="H19" s="9">
        <v>596000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23.25" thickBot="1" x14ac:dyDescent="0.3">
      <c r="A20" s="2" t="s">
        <v>28</v>
      </c>
      <c r="B20" s="27" t="s">
        <v>29</v>
      </c>
      <c r="C20" s="34">
        <v>1</v>
      </c>
      <c r="D20" s="34" t="s">
        <v>22</v>
      </c>
      <c r="E20" s="9">
        <v>1300</v>
      </c>
      <c r="F20" s="9">
        <v>1300</v>
      </c>
      <c r="G20" s="9">
        <v>0</v>
      </c>
      <c r="H20" s="9">
        <v>0</v>
      </c>
      <c r="I20" s="9">
        <v>1300</v>
      </c>
      <c r="J20" s="9">
        <v>1300</v>
      </c>
      <c r="K20" s="9">
        <v>0</v>
      </c>
      <c r="L20" s="9">
        <v>0</v>
      </c>
      <c r="M20" s="9">
        <v>-564.4</v>
      </c>
      <c r="N20" s="9">
        <v>735.6</v>
      </c>
      <c r="O20" s="9">
        <v>735.6</v>
      </c>
      <c r="P20" s="9">
        <v>0</v>
      </c>
    </row>
    <row r="21" spans="1:16" ht="22.5" x14ac:dyDescent="0.25">
      <c r="A21" s="2" t="s">
        <v>30</v>
      </c>
      <c r="B21" s="27" t="s">
        <v>31</v>
      </c>
      <c r="C21" s="34"/>
      <c r="D21" s="34"/>
      <c r="E21" s="3">
        <f t="shared" ref="E21:P21" si="5">SUM(E22:E24)</f>
        <v>547717</v>
      </c>
      <c r="F21" s="3">
        <f t="shared" si="5"/>
        <v>0</v>
      </c>
      <c r="G21" s="3">
        <f t="shared" si="5"/>
        <v>0</v>
      </c>
      <c r="H21" s="3">
        <f t="shared" si="5"/>
        <v>547717</v>
      </c>
      <c r="I21" s="3">
        <f t="shared" si="5"/>
        <v>97717</v>
      </c>
      <c r="J21" s="3">
        <f t="shared" si="5"/>
        <v>0</v>
      </c>
      <c r="K21" s="3">
        <f t="shared" si="5"/>
        <v>0</v>
      </c>
      <c r="L21" s="3">
        <f t="shared" si="5"/>
        <v>97717</v>
      </c>
      <c r="M21" s="3">
        <f t="shared" si="5"/>
        <v>805359.31</v>
      </c>
      <c r="N21" s="3">
        <f t="shared" si="5"/>
        <v>903076.31</v>
      </c>
      <c r="O21" s="3">
        <f t="shared" si="5"/>
        <v>902778.1399999999</v>
      </c>
      <c r="P21" s="3">
        <f t="shared" si="5"/>
        <v>298.17</v>
      </c>
    </row>
    <row r="22" spans="1:16" x14ac:dyDescent="0.25">
      <c r="A22" s="4"/>
      <c r="B22" s="28"/>
      <c r="C22" s="35">
        <v>1</v>
      </c>
      <c r="D22" s="35" t="s">
        <v>23</v>
      </c>
      <c r="E22" s="6">
        <v>450000</v>
      </c>
      <c r="F22" s="6">
        <v>0</v>
      </c>
      <c r="G22" s="6">
        <v>0</v>
      </c>
      <c r="H22" s="6">
        <v>450000</v>
      </c>
      <c r="I22" s="6">
        <v>0</v>
      </c>
      <c r="J22" s="6">
        <v>0</v>
      </c>
      <c r="K22" s="6">
        <v>0</v>
      </c>
      <c r="L22" s="6">
        <v>0</v>
      </c>
      <c r="M22" s="6">
        <v>270000</v>
      </c>
      <c r="N22" s="6">
        <v>270000</v>
      </c>
      <c r="O22" s="6">
        <v>270000</v>
      </c>
      <c r="P22" s="6">
        <v>0</v>
      </c>
    </row>
    <row r="23" spans="1:16" x14ac:dyDescent="0.25">
      <c r="A23" s="4"/>
      <c r="B23" s="28"/>
      <c r="C23" s="35">
        <v>1</v>
      </c>
      <c r="D23" s="35" t="s">
        <v>22</v>
      </c>
      <c r="E23" s="6">
        <v>97717</v>
      </c>
      <c r="F23" s="6">
        <v>0</v>
      </c>
      <c r="G23" s="6">
        <v>0</v>
      </c>
      <c r="H23" s="6">
        <v>97717</v>
      </c>
      <c r="I23" s="6">
        <v>97717</v>
      </c>
      <c r="J23" s="6">
        <v>0</v>
      </c>
      <c r="K23" s="6">
        <v>0</v>
      </c>
      <c r="L23" s="6">
        <v>97717</v>
      </c>
      <c r="M23" s="6">
        <v>-94640.69</v>
      </c>
      <c r="N23" s="6">
        <v>3076.31</v>
      </c>
      <c r="O23" s="6">
        <v>3076.31</v>
      </c>
      <c r="P23" s="6">
        <v>0</v>
      </c>
    </row>
    <row r="24" spans="1:16" x14ac:dyDescent="0.25">
      <c r="A24" s="4"/>
      <c r="B24" s="28"/>
      <c r="C24" s="35">
        <v>1</v>
      </c>
      <c r="D24" s="35" t="s">
        <v>32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630000</v>
      </c>
      <c r="N24" s="6">
        <v>630000</v>
      </c>
      <c r="O24" s="6">
        <v>629701.82999999996</v>
      </c>
      <c r="P24" s="6">
        <v>298.17</v>
      </c>
    </row>
    <row r="25" spans="1:16" ht="33.75" x14ac:dyDescent="0.25">
      <c r="A25" s="2" t="s">
        <v>33</v>
      </c>
      <c r="B25" s="27" t="s">
        <v>34</v>
      </c>
      <c r="C25" s="34"/>
      <c r="D25" s="34"/>
      <c r="E25" s="3">
        <f t="shared" ref="E25:P25" si="6">SUM(E26:E26)</f>
        <v>16789</v>
      </c>
      <c r="F25" s="3">
        <f t="shared" si="6"/>
        <v>0</v>
      </c>
      <c r="G25" s="3">
        <f t="shared" si="6"/>
        <v>0</v>
      </c>
      <c r="H25" s="3">
        <f t="shared" si="6"/>
        <v>16789</v>
      </c>
      <c r="I25" s="3">
        <f t="shared" si="6"/>
        <v>7601</v>
      </c>
      <c r="J25" s="3">
        <f t="shared" si="6"/>
        <v>0</v>
      </c>
      <c r="K25" s="3">
        <f t="shared" si="6"/>
        <v>0</v>
      </c>
      <c r="L25" s="3">
        <f t="shared" si="6"/>
        <v>7601</v>
      </c>
      <c r="M25" s="3">
        <f t="shared" si="6"/>
        <v>0</v>
      </c>
      <c r="N25" s="3">
        <f t="shared" si="6"/>
        <v>7601</v>
      </c>
      <c r="O25" s="3">
        <f t="shared" si="6"/>
        <v>7600.91</v>
      </c>
      <c r="P25" s="3">
        <f t="shared" si="6"/>
        <v>0.09</v>
      </c>
    </row>
    <row r="26" spans="1:16" x14ac:dyDescent="0.25">
      <c r="A26" s="4"/>
      <c r="B26" s="28"/>
      <c r="C26" s="35">
        <v>1</v>
      </c>
      <c r="D26" s="35" t="s">
        <v>35</v>
      </c>
      <c r="E26" s="6">
        <v>16789</v>
      </c>
      <c r="F26" s="6">
        <v>0</v>
      </c>
      <c r="G26" s="6">
        <v>0</v>
      </c>
      <c r="H26" s="6">
        <v>16789</v>
      </c>
      <c r="I26" s="6">
        <v>7601</v>
      </c>
      <c r="J26" s="6">
        <v>0</v>
      </c>
      <c r="K26" s="6">
        <v>0</v>
      </c>
      <c r="L26" s="6">
        <v>7601</v>
      </c>
      <c r="M26" s="6">
        <v>0</v>
      </c>
      <c r="N26" s="6">
        <v>7601</v>
      </c>
      <c r="O26" s="6">
        <v>7600.91</v>
      </c>
      <c r="P26" s="6">
        <v>0.09</v>
      </c>
    </row>
    <row r="27" spans="1:16" ht="22.5" x14ac:dyDescent="0.25">
      <c r="A27" s="2" t="s">
        <v>36</v>
      </c>
      <c r="B27" s="27" t="s">
        <v>37</v>
      </c>
      <c r="C27" s="34"/>
      <c r="D27" s="34"/>
      <c r="E27" s="3">
        <f t="shared" ref="E27:P27" si="7">SUM(E28:E30)</f>
        <v>2000000</v>
      </c>
      <c r="F27" s="3">
        <f t="shared" si="7"/>
        <v>0</v>
      </c>
      <c r="G27" s="3">
        <f t="shared" si="7"/>
        <v>0</v>
      </c>
      <c r="H27" s="3">
        <f t="shared" si="7"/>
        <v>2000000</v>
      </c>
      <c r="I27" s="3">
        <f t="shared" si="7"/>
        <v>1000000</v>
      </c>
      <c r="J27" s="3">
        <f t="shared" si="7"/>
        <v>0</v>
      </c>
      <c r="K27" s="3">
        <f t="shared" si="7"/>
        <v>0</v>
      </c>
      <c r="L27" s="3">
        <f t="shared" si="7"/>
        <v>1000000</v>
      </c>
      <c r="M27" s="3">
        <f t="shared" si="7"/>
        <v>714040.59</v>
      </c>
      <c r="N27" s="3">
        <f t="shared" si="7"/>
        <v>1714040.5899999999</v>
      </c>
      <c r="O27" s="3">
        <f t="shared" si="7"/>
        <v>1714039.56</v>
      </c>
      <c r="P27" s="3">
        <f t="shared" si="7"/>
        <v>1.03</v>
      </c>
    </row>
    <row r="28" spans="1:16" x14ac:dyDescent="0.25">
      <c r="A28" s="4"/>
      <c r="B28" s="28"/>
      <c r="C28" s="35">
        <v>1</v>
      </c>
      <c r="D28" s="35" t="s">
        <v>23</v>
      </c>
      <c r="E28" s="6">
        <v>1000000</v>
      </c>
      <c r="F28" s="6">
        <v>0</v>
      </c>
      <c r="G28" s="6">
        <v>0</v>
      </c>
      <c r="H28" s="6">
        <v>1000000</v>
      </c>
      <c r="I28" s="6">
        <v>0</v>
      </c>
      <c r="J28" s="6">
        <v>0</v>
      </c>
      <c r="K28" s="6">
        <v>0</v>
      </c>
      <c r="L28" s="6">
        <v>0</v>
      </c>
      <c r="M28" s="6">
        <v>200000</v>
      </c>
      <c r="N28" s="6">
        <v>200000</v>
      </c>
      <c r="O28" s="6">
        <v>200000</v>
      </c>
      <c r="P28" s="6">
        <v>0</v>
      </c>
    </row>
    <row r="29" spans="1:16" x14ac:dyDescent="0.25">
      <c r="A29" s="4"/>
      <c r="B29" s="28"/>
      <c r="C29" s="35">
        <v>1</v>
      </c>
      <c r="D29" s="35" t="s">
        <v>22</v>
      </c>
      <c r="E29" s="6">
        <v>1000000</v>
      </c>
      <c r="F29" s="6">
        <v>0</v>
      </c>
      <c r="G29" s="6">
        <v>0</v>
      </c>
      <c r="H29" s="6">
        <v>1000000</v>
      </c>
      <c r="I29" s="6">
        <v>1000000</v>
      </c>
      <c r="J29" s="6">
        <v>0</v>
      </c>
      <c r="K29" s="6">
        <v>0</v>
      </c>
      <c r="L29" s="6">
        <v>1000000</v>
      </c>
      <c r="M29" s="6">
        <v>-785959.41</v>
      </c>
      <c r="N29" s="6">
        <v>214040.59</v>
      </c>
      <c r="O29" s="6">
        <v>214039.56</v>
      </c>
      <c r="P29" s="6">
        <v>1.03</v>
      </c>
    </row>
    <row r="30" spans="1:16" ht="15.75" thickBot="1" x14ac:dyDescent="0.3">
      <c r="A30" s="4"/>
      <c r="B30" s="28"/>
      <c r="C30" s="35">
        <v>1</v>
      </c>
      <c r="D30" s="35" t="s">
        <v>32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1300000</v>
      </c>
      <c r="N30" s="6">
        <v>1300000</v>
      </c>
      <c r="O30" s="6">
        <v>1300000</v>
      </c>
      <c r="P30" s="6">
        <v>0</v>
      </c>
    </row>
    <row r="31" spans="1:16" ht="22.5" hidden="1" x14ac:dyDescent="0.25">
      <c r="A31" s="2" t="s">
        <v>38</v>
      </c>
      <c r="B31" s="27" t="s">
        <v>39</v>
      </c>
      <c r="C31" s="34"/>
      <c r="D31" s="34"/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22.5" x14ac:dyDescent="0.25">
      <c r="A32" s="2" t="s">
        <v>40</v>
      </c>
      <c r="B32" s="27" t="s">
        <v>41</v>
      </c>
      <c r="C32" s="34"/>
      <c r="D32" s="34"/>
      <c r="E32" s="3">
        <f t="shared" ref="E32:P32" si="8">SUM(E33:E33)</f>
        <v>4500</v>
      </c>
      <c r="F32" s="3">
        <f t="shared" si="8"/>
        <v>0</v>
      </c>
      <c r="G32" s="3">
        <f t="shared" si="8"/>
        <v>0</v>
      </c>
      <c r="H32" s="3">
        <f t="shared" si="8"/>
        <v>4500</v>
      </c>
      <c r="I32" s="3">
        <f t="shared" si="8"/>
        <v>0</v>
      </c>
      <c r="J32" s="3">
        <f t="shared" si="8"/>
        <v>0</v>
      </c>
      <c r="K32" s="3">
        <f t="shared" si="8"/>
        <v>0</v>
      </c>
      <c r="L32" s="3">
        <f t="shared" si="8"/>
        <v>0</v>
      </c>
      <c r="M32" s="3">
        <f t="shared" si="8"/>
        <v>0</v>
      </c>
      <c r="N32" s="3">
        <f t="shared" si="8"/>
        <v>0</v>
      </c>
      <c r="O32" s="3">
        <f t="shared" si="8"/>
        <v>0</v>
      </c>
      <c r="P32" s="3">
        <f t="shared" si="8"/>
        <v>0</v>
      </c>
    </row>
    <row r="33" spans="1:16" ht="15.75" thickBot="1" x14ac:dyDescent="0.3">
      <c r="A33" s="4"/>
      <c r="B33" s="28"/>
      <c r="C33" s="35">
        <v>1</v>
      </c>
      <c r="D33" s="35" t="s">
        <v>23</v>
      </c>
      <c r="E33" s="6">
        <v>4500</v>
      </c>
      <c r="F33" s="6">
        <v>0</v>
      </c>
      <c r="G33" s="6">
        <v>0</v>
      </c>
      <c r="H33" s="6">
        <v>4500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22.5" hidden="1" x14ac:dyDescent="0.25">
      <c r="A34" s="2" t="s">
        <v>42</v>
      </c>
      <c r="B34" s="27" t="s">
        <v>43</v>
      </c>
      <c r="C34" s="34"/>
      <c r="D34" s="34"/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33.75" hidden="1" x14ac:dyDescent="0.25">
      <c r="A35" s="2" t="s">
        <v>44</v>
      </c>
      <c r="B35" s="27" t="s">
        <v>45</v>
      </c>
      <c r="C35" s="34"/>
      <c r="D35" s="34"/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22.5" hidden="1" x14ac:dyDescent="0.25">
      <c r="A36" s="2" t="s">
        <v>46</v>
      </c>
      <c r="B36" s="27" t="s">
        <v>47</v>
      </c>
      <c r="C36" s="34"/>
      <c r="D36" s="34"/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22.5" hidden="1" x14ac:dyDescent="0.25">
      <c r="A37" s="2" t="s">
        <v>48</v>
      </c>
      <c r="B37" s="27" t="s">
        <v>49</v>
      </c>
      <c r="C37" s="34"/>
      <c r="D37" s="34"/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hidden="1" x14ac:dyDescent="0.25">
      <c r="A38" s="2" t="s">
        <v>50</v>
      </c>
      <c r="B38" s="27" t="s">
        <v>51</v>
      </c>
      <c r="C38" s="34"/>
      <c r="D38" s="34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23.25" thickBot="1" x14ac:dyDescent="0.3">
      <c r="A39" s="7" t="s">
        <v>52</v>
      </c>
      <c r="B39" s="29" t="s">
        <v>53</v>
      </c>
      <c r="C39" s="36"/>
      <c r="D39" s="36"/>
      <c r="E39" s="8">
        <f t="shared" ref="E39:P39" si="9">E40+E41+E42+E43+E44+E45+E46+E49+E50+E51+E52+E53+E56</f>
        <v>409481</v>
      </c>
      <c r="F39" s="8">
        <f t="shared" si="9"/>
        <v>0</v>
      </c>
      <c r="G39" s="8">
        <f t="shared" si="9"/>
        <v>0</v>
      </c>
      <c r="H39" s="8">
        <f t="shared" si="9"/>
        <v>409481</v>
      </c>
      <c r="I39" s="8">
        <f t="shared" si="9"/>
        <v>118903</v>
      </c>
      <c r="J39" s="8">
        <f t="shared" si="9"/>
        <v>0</v>
      </c>
      <c r="K39" s="8">
        <f t="shared" si="9"/>
        <v>0</v>
      </c>
      <c r="L39" s="8">
        <f t="shared" si="9"/>
        <v>118903</v>
      </c>
      <c r="M39" s="8">
        <f t="shared" si="9"/>
        <v>244772.21000000002</v>
      </c>
      <c r="N39" s="8">
        <f t="shared" si="9"/>
        <v>363675.21</v>
      </c>
      <c r="O39" s="8">
        <f t="shared" si="9"/>
        <v>363670.85</v>
      </c>
      <c r="P39" s="8">
        <f t="shared" si="9"/>
        <v>4.3599999999999994</v>
      </c>
    </row>
    <row r="40" spans="1:16" ht="22.5" hidden="1" x14ac:dyDescent="0.25">
      <c r="A40" s="2" t="s">
        <v>54</v>
      </c>
      <c r="B40" s="27" t="s">
        <v>55</v>
      </c>
      <c r="C40" s="34"/>
      <c r="D40" s="34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22.5" hidden="1" x14ac:dyDescent="0.25">
      <c r="A41" s="2" t="s">
        <v>56</v>
      </c>
      <c r="B41" s="27" t="s">
        <v>57</v>
      </c>
      <c r="C41" s="34">
        <v>1</v>
      </c>
      <c r="D41" s="34" t="s">
        <v>22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idden="1" x14ac:dyDescent="0.25">
      <c r="A42" s="2" t="s">
        <v>58</v>
      </c>
      <c r="B42" s="27" t="s">
        <v>59</v>
      </c>
      <c r="C42" s="34"/>
      <c r="D42" s="34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hidden="1" x14ac:dyDescent="0.25">
      <c r="A43" s="2" t="s">
        <v>60</v>
      </c>
      <c r="B43" s="27" t="s">
        <v>61</v>
      </c>
      <c r="C43" s="34"/>
      <c r="D43" s="34"/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.75" thickBot="1" x14ac:dyDescent="0.3">
      <c r="A44" s="2" t="s">
        <v>62</v>
      </c>
      <c r="B44" s="27" t="s">
        <v>63</v>
      </c>
      <c r="C44" s="34">
        <v>1</v>
      </c>
      <c r="D44" s="34" t="s">
        <v>22</v>
      </c>
      <c r="E44" s="9">
        <v>73842</v>
      </c>
      <c r="F44" s="9">
        <v>0</v>
      </c>
      <c r="G44" s="9">
        <v>0</v>
      </c>
      <c r="H44" s="9">
        <v>73842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5.75" thickBot="1" x14ac:dyDescent="0.3">
      <c r="A45" s="2" t="s">
        <v>64</v>
      </c>
      <c r="B45" s="27" t="s">
        <v>65</v>
      </c>
      <c r="C45" s="34">
        <v>1</v>
      </c>
      <c r="D45" s="34" t="s">
        <v>22</v>
      </c>
      <c r="E45" s="9">
        <v>67728</v>
      </c>
      <c r="F45" s="9">
        <v>0</v>
      </c>
      <c r="G45" s="9">
        <v>0</v>
      </c>
      <c r="H45" s="9">
        <v>67728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22.5" x14ac:dyDescent="0.25">
      <c r="A46" s="2" t="s">
        <v>66</v>
      </c>
      <c r="B46" s="27" t="s">
        <v>67</v>
      </c>
      <c r="C46" s="34"/>
      <c r="D46" s="34"/>
      <c r="E46" s="3">
        <f t="shared" ref="E46:P46" si="10">SUM(E47:E48)</f>
        <v>113991</v>
      </c>
      <c r="F46" s="3">
        <f t="shared" si="10"/>
        <v>0</v>
      </c>
      <c r="G46" s="3">
        <f t="shared" si="10"/>
        <v>0</v>
      </c>
      <c r="H46" s="3">
        <f t="shared" si="10"/>
        <v>113991</v>
      </c>
      <c r="I46" s="3">
        <f t="shared" si="10"/>
        <v>113991</v>
      </c>
      <c r="J46" s="3">
        <f t="shared" si="10"/>
        <v>0</v>
      </c>
      <c r="K46" s="3">
        <f t="shared" si="10"/>
        <v>0</v>
      </c>
      <c r="L46" s="3">
        <f t="shared" si="10"/>
        <v>113991</v>
      </c>
      <c r="M46" s="3">
        <f t="shared" si="10"/>
        <v>-97497</v>
      </c>
      <c r="N46" s="3">
        <f t="shared" si="10"/>
        <v>16494</v>
      </c>
      <c r="O46" s="3">
        <f t="shared" si="10"/>
        <v>16490.349999999999</v>
      </c>
      <c r="P46" s="3">
        <f t="shared" si="10"/>
        <v>3.65</v>
      </c>
    </row>
    <row r="47" spans="1:16" x14ac:dyDescent="0.25">
      <c r="A47" s="4"/>
      <c r="B47" s="28"/>
      <c r="C47" s="35">
        <v>1</v>
      </c>
      <c r="D47" s="35" t="s">
        <v>22</v>
      </c>
      <c r="E47" s="6">
        <v>13991</v>
      </c>
      <c r="F47" s="6">
        <v>0</v>
      </c>
      <c r="G47" s="6">
        <v>0</v>
      </c>
      <c r="H47" s="6">
        <v>13991</v>
      </c>
      <c r="I47" s="6">
        <v>13991</v>
      </c>
      <c r="J47" s="6">
        <v>0</v>
      </c>
      <c r="K47" s="6">
        <v>0</v>
      </c>
      <c r="L47" s="6">
        <v>13991</v>
      </c>
      <c r="M47" s="6">
        <v>2503</v>
      </c>
      <c r="N47" s="6">
        <v>16494</v>
      </c>
      <c r="O47" s="6">
        <v>16490.349999999999</v>
      </c>
      <c r="P47" s="6">
        <v>3.65</v>
      </c>
    </row>
    <row r="48" spans="1:16" x14ac:dyDescent="0.25">
      <c r="A48" s="4"/>
      <c r="B48" s="28"/>
      <c r="C48" s="35">
        <v>1</v>
      </c>
      <c r="D48" s="35" t="s">
        <v>68</v>
      </c>
      <c r="E48" s="6">
        <v>100000</v>
      </c>
      <c r="F48" s="6">
        <v>0</v>
      </c>
      <c r="G48" s="6">
        <v>0</v>
      </c>
      <c r="H48" s="6">
        <v>100000</v>
      </c>
      <c r="I48" s="6">
        <v>100000</v>
      </c>
      <c r="J48" s="6">
        <v>0</v>
      </c>
      <c r="K48" s="6">
        <v>0</v>
      </c>
      <c r="L48" s="6">
        <v>100000</v>
      </c>
      <c r="M48" s="6">
        <v>-100000</v>
      </c>
      <c r="N48" s="6">
        <v>0</v>
      </c>
      <c r="O48" s="6">
        <v>0</v>
      </c>
      <c r="P48" s="6">
        <v>0</v>
      </c>
    </row>
    <row r="49" spans="1:16" x14ac:dyDescent="0.25">
      <c r="A49" s="2" t="s">
        <v>69</v>
      </c>
      <c r="B49" s="27" t="s">
        <v>70</v>
      </c>
      <c r="C49" s="34"/>
      <c r="D49" s="34"/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x14ac:dyDescent="0.25">
      <c r="A50" s="2" t="s">
        <v>71</v>
      </c>
      <c r="B50" s="27" t="s">
        <v>72</v>
      </c>
      <c r="C50" s="34">
        <v>1</v>
      </c>
      <c r="D50" s="34" t="s">
        <v>22</v>
      </c>
      <c r="E50" s="9">
        <v>73520</v>
      </c>
      <c r="F50" s="9">
        <v>0</v>
      </c>
      <c r="G50" s="9">
        <v>0</v>
      </c>
      <c r="H50" s="9">
        <v>73520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x14ac:dyDescent="0.25">
      <c r="A51" s="2" t="s">
        <v>73</v>
      </c>
      <c r="B51" s="27" t="s">
        <v>74</v>
      </c>
      <c r="C51" s="34">
        <v>1</v>
      </c>
      <c r="D51" s="34" t="s">
        <v>22</v>
      </c>
      <c r="E51" s="9">
        <v>3912</v>
      </c>
      <c r="F51" s="9">
        <v>0</v>
      </c>
      <c r="G51" s="9">
        <v>0</v>
      </c>
      <c r="H51" s="9">
        <v>3912</v>
      </c>
      <c r="I51" s="9">
        <v>3912</v>
      </c>
      <c r="J51" s="9">
        <v>0</v>
      </c>
      <c r="K51" s="9">
        <v>0</v>
      </c>
      <c r="L51" s="9">
        <v>3912</v>
      </c>
      <c r="M51" s="9">
        <v>2282.21</v>
      </c>
      <c r="N51" s="9">
        <v>6194.21</v>
      </c>
      <c r="O51" s="9">
        <v>6194.21</v>
      </c>
      <c r="P51" s="9">
        <v>0</v>
      </c>
    </row>
    <row r="52" spans="1:16" x14ac:dyDescent="0.25">
      <c r="A52" s="2" t="s">
        <v>75</v>
      </c>
      <c r="B52" s="27" t="s">
        <v>76</v>
      </c>
      <c r="C52" s="34"/>
      <c r="D52" s="34"/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22.5" x14ac:dyDescent="0.25">
      <c r="A53" s="2" t="s">
        <v>77</v>
      </c>
      <c r="B53" s="27" t="s">
        <v>78</v>
      </c>
      <c r="C53" s="34"/>
      <c r="D53" s="34"/>
      <c r="E53" s="3">
        <f t="shared" ref="E53:P53" si="11">SUM(E54:E55)</f>
        <v>1000</v>
      </c>
      <c r="F53" s="3">
        <f t="shared" si="11"/>
        <v>0</v>
      </c>
      <c r="G53" s="3">
        <f t="shared" si="11"/>
        <v>0</v>
      </c>
      <c r="H53" s="3">
        <f t="shared" si="11"/>
        <v>1000</v>
      </c>
      <c r="I53" s="3">
        <f t="shared" si="11"/>
        <v>1000</v>
      </c>
      <c r="J53" s="3">
        <f t="shared" si="11"/>
        <v>0</v>
      </c>
      <c r="K53" s="3">
        <f t="shared" si="11"/>
        <v>0</v>
      </c>
      <c r="L53" s="3">
        <f t="shared" si="11"/>
        <v>1000</v>
      </c>
      <c r="M53" s="3">
        <f t="shared" si="11"/>
        <v>339987</v>
      </c>
      <c r="N53" s="3">
        <f t="shared" si="11"/>
        <v>340987</v>
      </c>
      <c r="O53" s="3">
        <f t="shared" si="11"/>
        <v>340986.29</v>
      </c>
      <c r="P53" s="3">
        <f t="shared" si="11"/>
        <v>0.71</v>
      </c>
    </row>
    <row r="54" spans="1:16" x14ac:dyDescent="0.25">
      <c r="A54" s="4"/>
      <c r="B54" s="28"/>
      <c r="C54" s="35">
        <v>1</v>
      </c>
      <c r="D54" s="35" t="s">
        <v>22</v>
      </c>
      <c r="E54" s="6">
        <v>1000</v>
      </c>
      <c r="F54" s="6">
        <v>0</v>
      </c>
      <c r="G54" s="6">
        <v>0</v>
      </c>
      <c r="H54" s="6">
        <v>1000</v>
      </c>
      <c r="I54" s="6">
        <v>1000</v>
      </c>
      <c r="J54" s="6">
        <v>0</v>
      </c>
      <c r="K54" s="6">
        <v>0</v>
      </c>
      <c r="L54" s="6">
        <v>1000</v>
      </c>
      <c r="M54" s="6">
        <v>987</v>
      </c>
      <c r="N54" s="6">
        <v>1987</v>
      </c>
      <c r="O54" s="6">
        <v>1986.29</v>
      </c>
      <c r="P54" s="6">
        <v>0.71</v>
      </c>
    </row>
    <row r="55" spans="1:16" x14ac:dyDescent="0.25">
      <c r="A55" s="4"/>
      <c r="B55" s="28"/>
      <c r="C55" s="35">
        <v>1</v>
      </c>
      <c r="D55" s="35" t="s">
        <v>32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339000</v>
      </c>
      <c r="N55" s="6">
        <v>339000</v>
      </c>
      <c r="O55" s="6">
        <v>339000</v>
      </c>
      <c r="P55" s="6">
        <v>0</v>
      </c>
    </row>
    <row r="56" spans="1:16" x14ac:dyDescent="0.25">
      <c r="A56" s="2" t="s">
        <v>79</v>
      </c>
      <c r="B56" s="27" t="s">
        <v>80</v>
      </c>
      <c r="C56" s="34">
        <v>1</v>
      </c>
      <c r="D56" s="34" t="s">
        <v>22</v>
      </c>
      <c r="E56" s="9">
        <v>75488</v>
      </c>
      <c r="F56" s="9">
        <v>0</v>
      </c>
      <c r="G56" s="9">
        <v>0</v>
      </c>
      <c r="H56" s="9">
        <v>75488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x14ac:dyDescent="0.25">
      <c r="A57" s="2" t="s">
        <v>81</v>
      </c>
      <c r="B57" s="27" t="s">
        <v>82</v>
      </c>
      <c r="C57" s="34"/>
      <c r="D57" s="34"/>
      <c r="E57" s="3">
        <f t="shared" ref="E57:P57" si="12">SUM(E58:E58)</f>
        <v>542500</v>
      </c>
      <c r="F57" s="3">
        <f t="shared" si="12"/>
        <v>1000</v>
      </c>
      <c r="G57" s="3">
        <f t="shared" si="12"/>
        <v>0</v>
      </c>
      <c r="H57" s="3">
        <f t="shared" si="12"/>
        <v>541500</v>
      </c>
      <c r="I57" s="3">
        <f t="shared" si="12"/>
        <v>492500</v>
      </c>
      <c r="J57" s="3">
        <f t="shared" si="12"/>
        <v>1000</v>
      </c>
      <c r="K57" s="3">
        <f t="shared" si="12"/>
        <v>0</v>
      </c>
      <c r="L57" s="3">
        <f t="shared" si="12"/>
        <v>491500</v>
      </c>
      <c r="M57" s="3">
        <f t="shared" si="12"/>
        <v>-135327.41</v>
      </c>
      <c r="N57" s="3">
        <f t="shared" si="12"/>
        <v>357172.59</v>
      </c>
      <c r="O57" s="3">
        <f t="shared" si="12"/>
        <v>348758.50000000006</v>
      </c>
      <c r="P57" s="3">
        <f t="shared" si="12"/>
        <v>8414.09</v>
      </c>
    </row>
    <row r="58" spans="1:16" x14ac:dyDescent="0.25">
      <c r="A58" s="7" t="s">
        <v>83</v>
      </c>
      <c r="B58" s="29" t="s">
        <v>84</v>
      </c>
      <c r="C58" s="36"/>
      <c r="D58" s="36"/>
      <c r="E58" s="8">
        <f t="shared" ref="E58:P58" si="13">E59+E63+E64</f>
        <v>542500</v>
      </c>
      <c r="F58" s="8">
        <f t="shared" si="13"/>
        <v>1000</v>
      </c>
      <c r="G58" s="8">
        <f t="shared" si="13"/>
        <v>0</v>
      </c>
      <c r="H58" s="8">
        <f t="shared" si="13"/>
        <v>541500</v>
      </c>
      <c r="I58" s="8">
        <f t="shared" si="13"/>
        <v>492500</v>
      </c>
      <c r="J58" s="8">
        <f t="shared" si="13"/>
        <v>1000</v>
      </c>
      <c r="K58" s="8">
        <f t="shared" si="13"/>
        <v>0</v>
      </c>
      <c r="L58" s="8">
        <f t="shared" si="13"/>
        <v>491500</v>
      </c>
      <c r="M58" s="8">
        <f t="shared" si="13"/>
        <v>-135327.41</v>
      </c>
      <c r="N58" s="8">
        <f t="shared" si="13"/>
        <v>357172.59</v>
      </c>
      <c r="O58" s="8">
        <f t="shared" si="13"/>
        <v>348758.50000000006</v>
      </c>
      <c r="P58" s="8">
        <f t="shared" si="13"/>
        <v>8414.09</v>
      </c>
    </row>
    <row r="59" spans="1:16" ht="22.5" x14ac:dyDescent="0.25">
      <c r="A59" s="2" t="s">
        <v>85</v>
      </c>
      <c r="B59" s="27" t="s">
        <v>86</v>
      </c>
      <c r="C59" s="34"/>
      <c r="D59" s="34"/>
      <c r="E59" s="3">
        <f t="shared" ref="E59:P59" si="14">SUM(E60:E62)</f>
        <v>192500</v>
      </c>
      <c r="F59" s="3">
        <f t="shared" si="14"/>
        <v>1000</v>
      </c>
      <c r="G59" s="3">
        <f t="shared" si="14"/>
        <v>0</v>
      </c>
      <c r="H59" s="3">
        <f t="shared" si="14"/>
        <v>191500</v>
      </c>
      <c r="I59" s="3">
        <f t="shared" si="14"/>
        <v>192500</v>
      </c>
      <c r="J59" s="3">
        <f t="shared" si="14"/>
        <v>1000</v>
      </c>
      <c r="K59" s="3">
        <f t="shared" si="14"/>
        <v>0</v>
      </c>
      <c r="L59" s="3">
        <f t="shared" si="14"/>
        <v>191500</v>
      </c>
      <c r="M59" s="3">
        <f t="shared" si="14"/>
        <v>-27019.079999999994</v>
      </c>
      <c r="N59" s="3">
        <f t="shared" si="14"/>
        <v>165480.92000000001</v>
      </c>
      <c r="O59" s="3">
        <f t="shared" si="14"/>
        <v>157584.94000000003</v>
      </c>
      <c r="P59" s="3">
        <f t="shared" si="14"/>
        <v>7895.98</v>
      </c>
    </row>
    <row r="60" spans="1:16" x14ac:dyDescent="0.25">
      <c r="A60" s="4"/>
      <c r="B60" s="28"/>
      <c r="C60" s="35">
        <v>1</v>
      </c>
      <c r="D60" s="35" t="s">
        <v>22</v>
      </c>
      <c r="E60" s="6">
        <v>28000</v>
      </c>
      <c r="F60" s="6">
        <v>1000</v>
      </c>
      <c r="G60" s="6">
        <v>0</v>
      </c>
      <c r="H60" s="6">
        <v>27000</v>
      </c>
      <c r="I60" s="6">
        <v>28000</v>
      </c>
      <c r="J60" s="6">
        <v>1000</v>
      </c>
      <c r="K60" s="6">
        <v>0</v>
      </c>
      <c r="L60" s="6">
        <v>27000</v>
      </c>
      <c r="M60" s="6">
        <v>93476.02</v>
      </c>
      <c r="N60" s="6">
        <v>121476.02</v>
      </c>
      <c r="O60" s="6">
        <v>121476.02</v>
      </c>
      <c r="P60" s="6">
        <v>0</v>
      </c>
    </row>
    <row r="61" spans="1:16" x14ac:dyDescent="0.25">
      <c r="A61" s="4"/>
      <c r="B61" s="28"/>
      <c r="C61" s="35">
        <v>1</v>
      </c>
      <c r="D61" s="35" t="s">
        <v>35</v>
      </c>
      <c r="E61" s="6">
        <v>144500</v>
      </c>
      <c r="F61" s="6">
        <v>0</v>
      </c>
      <c r="G61" s="6">
        <v>0</v>
      </c>
      <c r="H61" s="6">
        <v>144500</v>
      </c>
      <c r="I61" s="6">
        <v>144500</v>
      </c>
      <c r="J61" s="6">
        <v>0</v>
      </c>
      <c r="K61" s="6">
        <v>0</v>
      </c>
      <c r="L61" s="6">
        <v>144500</v>
      </c>
      <c r="M61" s="6">
        <v>-110442.25</v>
      </c>
      <c r="N61" s="6">
        <v>34057.75</v>
      </c>
      <c r="O61" s="6">
        <v>34057.75</v>
      </c>
      <c r="P61" s="6">
        <v>0</v>
      </c>
    </row>
    <row r="62" spans="1:16" x14ac:dyDescent="0.25">
      <c r="A62" s="4"/>
      <c r="B62" s="28"/>
      <c r="C62" s="35">
        <v>1</v>
      </c>
      <c r="D62" s="35" t="s">
        <v>87</v>
      </c>
      <c r="E62" s="6">
        <v>20000</v>
      </c>
      <c r="F62" s="6">
        <v>0</v>
      </c>
      <c r="G62" s="6">
        <v>0</v>
      </c>
      <c r="H62" s="6">
        <v>20000</v>
      </c>
      <c r="I62" s="6">
        <v>20000</v>
      </c>
      <c r="J62" s="6">
        <v>0</v>
      </c>
      <c r="K62" s="6">
        <v>0</v>
      </c>
      <c r="L62" s="6">
        <v>20000</v>
      </c>
      <c r="M62" s="6">
        <v>-10052.85</v>
      </c>
      <c r="N62" s="6">
        <v>9947.15</v>
      </c>
      <c r="O62" s="6">
        <v>2051.17</v>
      </c>
      <c r="P62" s="6">
        <v>7895.98</v>
      </c>
    </row>
    <row r="63" spans="1:16" ht="22.5" x14ac:dyDescent="0.25">
      <c r="A63" s="2" t="s">
        <v>88</v>
      </c>
      <c r="B63" s="27" t="s">
        <v>89</v>
      </c>
      <c r="C63" s="34">
        <v>1</v>
      </c>
      <c r="D63" s="34" t="s">
        <v>22</v>
      </c>
      <c r="E63" s="9">
        <v>350000</v>
      </c>
      <c r="F63" s="9">
        <v>0</v>
      </c>
      <c r="G63" s="9">
        <v>0</v>
      </c>
      <c r="H63" s="9">
        <v>350000</v>
      </c>
      <c r="I63" s="9">
        <v>300000</v>
      </c>
      <c r="J63" s="9">
        <v>0</v>
      </c>
      <c r="K63" s="9">
        <v>0</v>
      </c>
      <c r="L63" s="9">
        <v>300000</v>
      </c>
      <c r="M63" s="9">
        <v>-117647.41</v>
      </c>
      <c r="N63" s="9">
        <v>182352.59</v>
      </c>
      <c r="O63" s="9">
        <v>181834.48</v>
      </c>
      <c r="P63" s="9">
        <v>518.11</v>
      </c>
    </row>
    <row r="64" spans="1:16" ht="22.5" x14ac:dyDescent="0.25">
      <c r="A64" s="2" t="s">
        <v>90</v>
      </c>
      <c r="B64" s="27" t="s">
        <v>91</v>
      </c>
      <c r="C64" s="34"/>
      <c r="D64" s="34"/>
      <c r="E64" s="3">
        <f t="shared" ref="E64:P64" si="15">SUM(E65:E65)</f>
        <v>0</v>
      </c>
      <c r="F64" s="3">
        <f t="shared" si="15"/>
        <v>0</v>
      </c>
      <c r="G64" s="3">
        <f t="shared" si="15"/>
        <v>0</v>
      </c>
      <c r="H64" s="3">
        <f t="shared" si="15"/>
        <v>0</v>
      </c>
      <c r="I64" s="3">
        <f t="shared" si="15"/>
        <v>0</v>
      </c>
      <c r="J64" s="3">
        <f t="shared" si="15"/>
        <v>0</v>
      </c>
      <c r="K64" s="3">
        <f t="shared" si="15"/>
        <v>0</v>
      </c>
      <c r="L64" s="3">
        <f t="shared" si="15"/>
        <v>0</v>
      </c>
      <c r="M64" s="3">
        <f t="shared" si="15"/>
        <v>9339.08</v>
      </c>
      <c r="N64" s="3">
        <f t="shared" si="15"/>
        <v>9339.08</v>
      </c>
      <c r="O64" s="3">
        <f t="shared" si="15"/>
        <v>9339.08</v>
      </c>
      <c r="P64" s="3">
        <f t="shared" si="15"/>
        <v>0</v>
      </c>
    </row>
    <row r="65" spans="1:16" x14ac:dyDescent="0.25">
      <c r="A65" s="4"/>
      <c r="B65" s="28"/>
      <c r="C65" s="35">
        <v>5</v>
      </c>
      <c r="D65" s="35" t="s">
        <v>22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9339.08</v>
      </c>
      <c r="N65" s="6">
        <v>9339.08</v>
      </c>
      <c r="O65" s="6">
        <v>9339.08</v>
      </c>
      <c r="P65" s="6">
        <v>0</v>
      </c>
    </row>
    <row r="66" spans="1:16" ht="22.5" x14ac:dyDescent="0.25">
      <c r="A66" s="2" t="s">
        <v>92</v>
      </c>
      <c r="B66" s="27" t="s">
        <v>93</v>
      </c>
      <c r="C66" s="34"/>
      <c r="D66" s="34"/>
      <c r="E66" s="3">
        <f t="shared" ref="E66:P66" si="16">E67+E68+E127</f>
        <v>2581527</v>
      </c>
      <c r="F66" s="3">
        <f t="shared" si="16"/>
        <v>6241</v>
      </c>
      <c r="G66" s="3">
        <f t="shared" si="16"/>
        <v>4578</v>
      </c>
      <c r="H66" s="3">
        <f t="shared" si="16"/>
        <v>2575286</v>
      </c>
      <c r="I66" s="3">
        <f t="shared" si="16"/>
        <v>1840213</v>
      </c>
      <c r="J66" s="3">
        <f t="shared" si="16"/>
        <v>6241</v>
      </c>
      <c r="K66" s="3">
        <f t="shared" si="16"/>
        <v>4578</v>
      </c>
      <c r="L66" s="3">
        <f t="shared" si="16"/>
        <v>1833972</v>
      </c>
      <c r="M66" s="3">
        <f t="shared" si="16"/>
        <v>583813.65</v>
      </c>
      <c r="N66" s="3">
        <f t="shared" si="16"/>
        <v>2424026.65</v>
      </c>
      <c r="O66" s="3">
        <f t="shared" si="16"/>
        <v>2367632.31</v>
      </c>
      <c r="P66" s="3">
        <f t="shared" si="16"/>
        <v>56394.34</v>
      </c>
    </row>
    <row r="67" spans="1:16" x14ac:dyDescent="0.25">
      <c r="A67" s="4"/>
      <c r="B67" s="28"/>
      <c r="C67" s="35"/>
      <c r="D67" s="35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x14ac:dyDescent="0.25">
      <c r="A68" s="7" t="s">
        <v>94</v>
      </c>
      <c r="B68" s="29" t="s">
        <v>95</v>
      </c>
      <c r="C68" s="36"/>
      <c r="D68" s="36"/>
      <c r="E68" s="8">
        <f t="shared" ref="E68:P68" si="17">E69+E77+E78+E85+E92+E93+E94+E95+E100+E101+E102+E103+E104+E107+E112+E117+E121+E122+E125</f>
        <v>2419571</v>
      </c>
      <c r="F68" s="8">
        <f t="shared" si="17"/>
        <v>1420</v>
      </c>
      <c r="G68" s="8">
        <f t="shared" si="17"/>
        <v>0</v>
      </c>
      <c r="H68" s="8">
        <f t="shared" si="17"/>
        <v>2418151</v>
      </c>
      <c r="I68" s="8">
        <f t="shared" si="17"/>
        <v>1678257</v>
      </c>
      <c r="J68" s="8">
        <f t="shared" si="17"/>
        <v>1420</v>
      </c>
      <c r="K68" s="8">
        <f t="shared" si="17"/>
        <v>0</v>
      </c>
      <c r="L68" s="8">
        <f t="shared" si="17"/>
        <v>1676837</v>
      </c>
      <c r="M68" s="8">
        <f t="shared" si="17"/>
        <v>445041.63</v>
      </c>
      <c r="N68" s="8">
        <f t="shared" si="17"/>
        <v>2123298.63</v>
      </c>
      <c r="O68" s="8">
        <f t="shared" si="17"/>
        <v>2084105.52</v>
      </c>
      <c r="P68" s="8">
        <f t="shared" si="17"/>
        <v>39193.11</v>
      </c>
    </row>
    <row r="69" spans="1:16" ht="22.5" x14ac:dyDescent="0.25">
      <c r="A69" s="2" t="s">
        <v>96</v>
      </c>
      <c r="B69" s="27" t="s">
        <v>97</v>
      </c>
      <c r="C69" s="34"/>
      <c r="D69" s="34"/>
      <c r="E69" s="3">
        <f t="shared" ref="E69:P69" si="18">SUM(E70:E76)</f>
        <v>905904</v>
      </c>
      <c r="F69" s="3">
        <f t="shared" si="18"/>
        <v>1000</v>
      </c>
      <c r="G69" s="3">
        <f t="shared" si="18"/>
        <v>0</v>
      </c>
      <c r="H69" s="3">
        <f t="shared" si="18"/>
        <v>904904</v>
      </c>
      <c r="I69" s="3">
        <f t="shared" si="18"/>
        <v>421220</v>
      </c>
      <c r="J69" s="3">
        <f t="shared" si="18"/>
        <v>1000</v>
      </c>
      <c r="K69" s="3">
        <f t="shared" si="18"/>
        <v>0</v>
      </c>
      <c r="L69" s="3">
        <f t="shared" si="18"/>
        <v>420220</v>
      </c>
      <c r="M69" s="3">
        <f t="shared" si="18"/>
        <v>191110.84</v>
      </c>
      <c r="N69" s="3">
        <f t="shared" si="18"/>
        <v>612330.84</v>
      </c>
      <c r="O69" s="3">
        <f t="shared" si="18"/>
        <v>590570.71000000008</v>
      </c>
      <c r="P69" s="3">
        <f t="shared" si="18"/>
        <v>21760.13</v>
      </c>
    </row>
    <row r="70" spans="1:16" x14ac:dyDescent="0.25">
      <c r="A70" s="4"/>
      <c r="B70" s="28"/>
      <c r="C70" s="35">
        <v>1</v>
      </c>
      <c r="D70" s="35" t="s">
        <v>22</v>
      </c>
      <c r="E70" s="6">
        <v>234282</v>
      </c>
      <c r="F70" s="6">
        <v>1000</v>
      </c>
      <c r="G70" s="6">
        <v>0</v>
      </c>
      <c r="H70" s="6">
        <v>233282</v>
      </c>
      <c r="I70" s="6">
        <v>45381</v>
      </c>
      <c r="J70" s="6">
        <v>1000</v>
      </c>
      <c r="K70" s="6">
        <v>0</v>
      </c>
      <c r="L70" s="6">
        <v>44381</v>
      </c>
      <c r="M70" s="6">
        <v>-7140.69</v>
      </c>
      <c r="N70" s="6">
        <v>38240.31</v>
      </c>
      <c r="O70" s="6">
        <v>16480.54</v>
      </c>
      <c r="P70" s="6">
        <v>21759.77</v>
      </c>
    </row>
    <row r="71" spans="1:16" x14ac:dyDescent="0.25">
      <c r="A71" s="4"/>
      <c r="B71" s="28"/>
      <c r="C71" s="35">
        <v>1</v>
      </c>
      <c r="D71" s="35" t="s">
        <v>35</v>
      </c>
      <c r="E71" s="6">
        <v>295783</v>
      </c>
      <c r="F71" s="6">
        <v>0</v>
      </c>
      <c r="G71" s="6">
        <v>0</v>
      </c>
      <c r="H71" s="6">
        <v>295783</v>
      </c>
      <c r="I71" s="6">
        <v>100000</v>
      </c>
      <c r="J71" s="6">
        <v>0</v>
      </c>
      <c r="K71" s="6">
        <v>0</v>
      </c>
      <c r="L71" s="6">
        <v>100000</v>
      </c>
      <c r="M71" s="6">
        <v>0</v>
      </c>
      <c r="N71" s="6">
        <v>100000</v>
      </c>
      <c r="O71" s="6">
        <v>100000</v>
      </c>
      <c r="P71" s="6">
        <v>0</v>
      </c>
    </row>
    <row r="72" spans="1:16" x14ac:dyDescent="0.25">
      <c r="A72" s="4"/>
      <c r="B72" s="28"/>
      <c r="C72" s="35">
        <v>1</v>
      </c>
      <c r="D72" s="35" t="s">
        <v>32</v>
      </c>
      <c r="E72" s="6">
        <v>26098</v>
      </c>
      <c r="F72" s="6">
        <v>0</v>
      </c>
      <c r="G72" s="6">
        <v>0</v>
      </c>
      <c r="H72" s="6">
        <v>26098</v>
      </c>
      <c r="I72" s="6">
        <v>26098</v>
      </c>
      <c r="J72" s="6">
        <v>0</v>
      </c>
      <c r="K72" s="6">
        <v>0</v>
      </c>
      <c r="L72" s="6">
        <v>26098</v>
      </c>
      <c r="M72" s="6">
        <v>0</v>
      </c>
      <c r="N72" s="6">
        <v>26098</v>
      </c>
      <c r="O72" s="6">
        <v>26098</v>
      </c>
      <c r="P72" s="6">
        <v>0</v>
      </c>
    </row>
    <row r="73" spans="1:16" x14ac:dyDescent="0.25">
      <c r="A73" s="4"/>
      <c r="B73" s="28"/>
      <c r="C73" s="35">
        <v>1</v>
      </c>
      <c r="D73" s="35" t="s">
        <v>87</v>
      </c>
      <c r="E73" s="6">
        <v>249741</v>
      </c>
      <c r="F73" s="6">
        <v>0</v>
      </c>
      <c r="G73" s="6">
        <v>0</v>
      </c>
      <c r="H73" s="6">
        <v>249741</v>
      </c>
      <c r="I73" s="6">
        <v>249741</v>
      </c>
      <c r="J73" s="6">
        <v>0</v>
      </c>
      <c r="K73" s="6">
        <v>0</v>
      </c>
      <c r="L73" s="6">
        <v>249741</v>
      </c>
      <c r="M73" s="6">
        <v>0</v>
      </c>
      <c r="N73" s="6">
        <v>249741</v>
      </c>
      <c r="O73" s="6">
        <v>249740.64</v>
      </c>
      <c r="P73" s="6">
        <v>0.36</v>
      </c>
    </row>
    <row r="74" spans="1:16" x14ac:dyDescent="0.25">
      <c r="A74" s="4"/>
      <c r="B74" s="28"/>
      <c r="C74" s="35">
        <v>1</v>
      </c>
      <c r="D74" s="35" t="s">
        <v>98</v>
      </c>
      <c r="E74" s="6">
        <v>100000</v>
      </c>
      <c r="F74" s="6">
        <v>0</v>
      </c>
      <c r="G74" s="6">
        <v>0</v>
      </c>
      <c r="H74" s="6">
        <v>100000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</row>
    <row r="75" spans="1:16" x14ac:dyDescent="0.25">
      <c r="A75" s="4"/>
      <c r="B75" s="28"/>
      <c r="C75" s="35">
        <v>1</v>
      </c>
      <c r="D75" s="35" t="s">
        <v>99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32380.06</v>
      </c>
      <c r="N75" s="6">
        <v>32380.06</v>
      </c>
      <c r="O75" s="6">
        <v>32380.06</v>
      </c>
      <c r="P75" s="6">
        <v>0</v>
      </c>
    </row>
    <row r="76" spans="1:16" x14ac:dyDescent="0.25">
      <c r="A76" s="4"/>
      <c r="B76" s="28"/>
      <c r="C76" s="35">
        <v>1</v>
      </c>
      <c r="D76" s="35" t="s">
        <v>68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165871.47</v>
      </c>
      <c r="N76" s="6">
        <v>165871.47</v>
      </c>
      <c r="O76" s="6">
        <v>165871.47</v>
      </c>
      <c r="P76" s="6">
        <v>0</v>
      </c>
    </row>
    <row r="77" spans="1:16" ht="22.5" x14ac:dyDescent="0.25">
      <c r="A77" s="2" t="s">
        <v>100</v>
      </c>
      <c r="B77" s="27" t="s">
        <v>101</v>
      </c>
      <c r="C77" s="34">
        <v>31</v>
      </c>
      <c r="D77" s="34" t="s">
        <v>22</v>
      </c>
      <c r="E77" s="9">
        <v>200000</v>
      </c>
      <c r="F77" s="9">
        <v>0</v>
      </c>
      <c r="G77" s="9">
        <v>0</v>
      </c>
      <c r="H77" s="9">
        <v>200000</v>
      </c>
      <c r="I77" s="9">
        <v>200000</v>
      </c>
      <c r="J77" s="9">
        <v>0</v>
      </c>
      <c r="K77" s="9">
        <v>0</v>
      </c>
      <c r="L77" s="9">
        <v>200000</v>
      </c>
      <c r="M77" s="9">
        <v>0</v>
      </c>
      <c r="N77" s="9">
        <v>200000</v>
      </c>
      <c r="O77" s="9">
        <v>197743.66</v>
      </c>
      <c r="P77" s="9">
        <v>2256.34</v>
      </c>
    </row>
    <row r="78" spans="1:16" ht="22.5" x14ac:dyDescent="0.25">
      <c r="A78" s="2" t="s">
        <v>102</v>
      </c>
      <c r="B78" s="27" t="s">
        <v>103</v>
      </c>
      <c r="C78" s="34"/>
      <c r="D78" s="34"/>
      <c r="E78" s="3">
        <f t="shared" ref="E78:P78" si="19">SUM(E79:E84)</f>
        <v>355799</v>
      </c>
      <c r="F78" s="3">
        <f t="shared" si="19"/>
        <v>210</v>
      </c>
      <c r="G78" s="3">
        <f t="shared" si="19"/>
        <v>0</v>
      </c>
      <c r="H78" s="3">
        <f t="shared" si="19"/>
        <v>355589</v>
      </c>
      <c r="I78" s="3">
        <f t="shared" si="19"/>
        <v>355799</v>
      </c>
      <c r="J78" s="3">
        <f t="shared" si="19"/>
        <v>210</v>
      </c>
      <c r="K78" s="3">
        <f t="shared" si="19"/>
        <v>0</v>
      </c>
      <c r="L78" s="3">
        <f t="shared" si="19"/>
        <v>355589</v>
      </c>
      <c r="M78" s="3">
        <f t="shared" si="19"/>
        <v>42717.229999999996</v>
      </c>
      <c r="N78" s="3">
        <f t="shared" si="19"/>
        <v>398516.23</v>
      </c>
      <c r="O78" s="3">
        <f t="shared" si="19"/>
        <v>395675.47000000003</v>
      </c>
      <c r="P78" s="3">
        <f t="shared" si="19"/>
        <v>2840.76</v>
      </c>
    </row>
    <row r="79" spans="1:16" x14ac:dyDescent="0.25">
      <c r="A79" s="4"/>
      <c r="B79" s="28"/>
      <c r="C79" s="35">
        <v>1</v>
      </c>
      <c r="D79" s="35" t="s">
        <v>87</v>
      </c>
      <c r="E79" s="6">
        <v>30328</v>
      </c>
      <c r="F79" s="6">
        <v>0</v>
      </c>
      <c r="G79" s="6">
        <v>0</v>
      </c>
      <c r="H79" s="6">
        <v>30328</v>
      </c>
      <c r="I79" s="6">
        <v>30328</v>
      </c>
      <c r="J79" s="6">
        <v>0</v>
      </c>
      <c r="K79" s="6">
        <v>0</v>
      </c>
      <c r="L79" s="6">
        <v>30328</v>
      </c>
      <c r="M79" s="6">
        <v>0</v>
      </c>
      <c r="N79" s="6">
        <v>30328</v>
      </c>
      <c r="O79" s="6">
        <v>27511.91</v>
      </c>
      <c r="P79" s="6">
        <v>2816.09</v>
      </c>
    </row>
    <row r="80" spans="1:16" x14ac:dyDescent="0.25">
      <c r="A80" s="4"/>
      <c r="B80" s="28"/>
      <c r="C80" s="35">
        <v>1</v>
      </c>
      <c r="D80" s="35" t="s">
        <v>22</v>
      </c>
      <c r="E80" s="6">
        <v>121557</v>
      </c>
      <c r="F80" s="6">
        <v>210</v>
      </c>
      <c r="G80" s="6">
        <v>0</v>
      </c>
      <c r="H80" s="6">
        <v>121347</v>
      </c>
      <c r="I80" s="6">
        <v>121557</v>
      </c>
      <c r="J80" s="6">
        <v>210</v>
      </c>
      <c r="K80" s="6">
        <v>0</v>
      </c>
      <c r="L80" s="6">
        <v>121347</v>
      </c>
      <c r="M80" s="6">
        <v>-54838.64</v>
      </c>
      <c r="N80" s="6">
        <v>66718.36</v>
      </c>
      <c r="O80" s="6">
        <v>66718.36</v>
      </c>
      <c r="P80" s="6">
        <v>0</v>
      </c>
    </row>
    <row r="81" spans="1:16" x14ac:dyDescent="0.25">
      <c r="A81" s="4"/>
      <c r="B81" s="28"/>
      <c r="C81" s="35">
        <v>1</v>
      </c>
      <c r="D81" s="35" t="s">
        <v>35</v>
      </c>
      <c r="E81" s="6">
        <v>173586</v>
      </c>
      <c r="F81" s="6">
        <v>0</v>
      </c>
      <c r="G81" s="6">
        <v>0</v>
      </c>
      <c r="H81" s="6">
        <v>173586</v>
      </c>
      <c r="I81" s="6">
        <v>173586</v>
      </c>
      <c r="J81" s="6">
        <v>0</v>
      </c>
      <c r="K81" s="6">
        <v>0</v>
      </c>
      <c r="L81" s="6">
        <v>173586</v>
      </c>
      <c r="M81" s="6">
        <v>32089.64</v>
      </c>
      <c r="N81" s="6">
        <v>205675.64</v>
      </c>
      <c r="O81" s="6">
        <v>205675.64</v>
      </c>
      <c r="P81" s="6">
        <v>0</v>
      </c>
    </row>
    <row r="82" spans="1:16" x14ac:dyDescent="0.25">
      <c r="A82" s="4"/>
      <c r="B82" s="28"/>
      <c r="C82" s="35">
        <v>1</v>
      </c>
      <c r="D82" s="35" t="s">
        <v>32</v>
      </c>
      <c r="E82" s="6">
        <v>30328</v>
      </c>
      <c r="F82" s="6">
        <v>0</v>
      </c>
      <c r="G82" s="6">
        <v>0</v>
      </c>
      <c r="H82" s="6">
        <v>30328</v>
      </c>
      <c r="I82" s="6">
        <v>30328</v>
      </c>
      <c r="J82" s="6">
        <v>0</v>
      </c>
      <c r="K82" s="6">
        <v>0</v>
      </c>
      <c r="L82" s="6">
        <v>30328</v>
      </c>
      <c r="M82" s="6">
        <v>-12069.25</v>
      </c>
      <c r="N82" s="6">
        <v>18258.75</v>
      </c>
      <c r="O82" s="6">
        <v>18258.75</v>
      </c>
      <c r="P82" s="6">
        <v>0</v>
      </c>
    </row>
    <row r="83" spans="1:16" x14ac:dyDescent="0.25">
      <c r="A83" s="4"/>
      <c r="B83" s="28"/>
      <c r="C83" s="35">
        <v>1</v>
      </c>
      <c r="D83" s="35" t="s">
        <v>68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59338.31</v>
      </c>
      <c r="N83" s="6">
        <v>59338.31</v>
      </c>
      <c r="O83" s="6">
        <v>59338.31</v>
      </c>
      <c r="P83" s="6">
        <v>0</v>
      </c>
    </row>
    <row r="84" spans="1:16" x14ac:dyDescent="0.25">
      <c r="A84" s="4"/>
      <c r="B84" s="28"/>
      <c r="C84" s="35">
        <v>1</v>
      </c>
      <c r="D84" s="35" t="s">
        <v>99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18197.169999999998</v>
      </c>
      <c r="N84" s="6">
        <v>18197.169999999998</v>
      </c>
      <c r="O84" s="6">
        <v>18172.5</v>
      </c>
      <c r="P84" s="6">
        <v>24.67</v>
      </c>
    </row>
    <row r="85" spans="1:16" ht="22.5" x14ac:dyDescent="0.25">
      <c r="A85" s="2" t="s">
        <v>104</v>
      </c>
      <c r="B85" s="27" t="s">
        <v>105</v>
      </c>
      <c r="C85" s="34"/>
      <c r="D85" s="34"/>
      <c r="E85" s="3">
        <f t="shared" ref="E85:P85" si="20">SUM(E86:E91)</f>
        <v>158790</v>
      </c>
      <c r="F85" s="3">
        <f t="shared" si="20"/>
        <v>210</v>
      </c>
      <c r="G85" s="3">
        <f t="shared" si="20"/>
        <v>0</v>
      </c>
      <c r="H85" s="3">
        <f t="shared" si="20"/>
        <v>158580</v>
      </c>
      <c r="I85" s="3">
        <f t="shared" si="20"/>
        <v>158790</v>
      </c>
      <c r="J85" s="3">
        <f t="shared" si="20"/>
        <v>210</v>
      </c>
      <c r="K85" s="3">
        <f t="shared" si="20"/>
        <v>0</v>
      </c>
      <c r="L85" s="3">
        <f t="shared" si="20"/>
        <v>158580</v>
      </c>
      <c r="M85" s="3">
        <f t="shared" si="20"/>
        <v>80597.5</v>
      </c>
      <c r="N85" s="3">
        <f t="shared" si="20"/>
        <v>239387.5</v>
      </c>
      <c r="O85" s="3">
        <f t="shared" si="20"/>
        <v>227023.12000000002</v>
      </c>
      <c r="P85" s="3">
        <f t="shared" si="20"/>
        <v>12364.38</v>
      </c>
    </row>
    <row r="86" spans="1:16" x14ac:dyDescent="0.25">
      <c r="A86" s="4"/>
      <c r="B86" s="28"/>
      <c r="C86" s="35">
        <v>1</v>
      </c>
      <c r="D86" s="35" t="s">
        <v>87</v>
      </c>
      <c r="E86" s="6">
        <v>30360</v>
      </c>
      <c r="F86" s="6">
        <v>0</v>
      </c>
      <c r="G86" s="6">
        <v>0</v>
      </c>
      <c r="H86" s="6">
        <v>30360</v>
      </c>
      <c r="I86" s="6">
        <v>30360</v>
      </c>
      <c r="J86" s="6">
        <v>0</v>
      </c>
      <c r="K86" s="6">
        <v>0</v>
      </c>
      <c r="L86" s="6">
        <v>30360</v>
      </c>
      <c r="M86" s="6">
        <v>2921.19</v>
      </c>
      <c r="N86" s="6">
        <v>33281.19</v>
      </c>
      <c r="O86" s="6">
        <v>33281.19</v>
      </c>
      <c r="P86" s="6">
        <v>0</v>
      </c>
    </row>
    <row r="87" spans="1:16" x14ac:dyDescent="0.25">
      <c r="A87" s="4"/>
      <c r="B87" s="28"/>
      <c r="C87" s="35">
        <v>1</v>
      </c>
      <c r="D87" s="35" t="s">
        <v>22</v>
      </c>
      <c r="E87" s="6">
        <v>84799</v>
      </c>
      <c r="F87" s="6">
        <v>210</v>
      </c>
      <c r="G87" s="6">
        <v>0</v>
      </c>
      <c r="H87" s="6">
        <v>84589</v>
      </c>
      <c r="I87" s="6">
        <v>84799</v>
      </c>
      <c r="J87" s="6">
        <v>210</v>
      </c>
      <c r="K87" s="6">
        <v>0</v>
      </c>
      <c r="L87" s="6">
        <v>84589</v>
      </c>
      <c r="M87" s="6">
        <v>-41806.01</v>
      </c>
      <c r="N87" s="6">
        <v>42992.99</v>
      </c>
      <c r="O87" s="6">
        <v>42782.99</v>
      </c>
      <c r="P87" s="6">
        <v>210</v>
      </c>
    </row>
    <row r="88" spans="1:16" x14ac:dyDescent="0.25">
      <c r="A88" s="4"/>
      <c r="B88" s="28"/>
      <c r="C88" s="35">
        <v>1</v>
      </c>
      <c r="D88" s="35" t="s">
        <v>35</v>
      </c>
      <c r="E88" s="6">
        <v>13271</v>
      </c>
      <c r="F88" s="6">
        <v>0</v>
      </c>
      <c r="G88" s="6">
        <v>0</v>
      </c>
      <c r="H88" s="6">
        <v>13271</v>
      </c>
      <c r="I88" s="6">
        <v>13271</v>
      </c>
      <c r="J88" s="6">
        <v>0</v>
      </c>
      <c r="K88" s="6">
        <v>0</v>
      </c>
      <c r="L88" s="6">
        <v>13271</v>
      </c>
      <c r="M88" s="6">
        <v>96713.14</v>
      </c>
      <c r="N88" s="6">
        <v>109984.14</v>
      </c>
      <c r="O88" s="6">
        <v>109984.14</v>
      </c>
      <c r="P88" s="6">
        <v>0</v>
      </c>
    </row>
    <row r="89" spans="1:16" x14ac:dyDescent="0.25">
      <c r="A89" s="4"/>
      <c r="B89" s="28"/>
      <c r="C89" s="35">
        <v>1</v>
      </c>
      <c r="D89" s="35" t="s">
        <v>32</v>
      </c>
      <c r="E89" s="6">
        <v>30360</v>
      </c>
      <c r="F89" s="6">
        <v>0</v>
      </c>
      <c r="G89" s="6">
        <v>0</v>
      </c>
      <c r="H89" s="6">
        <v>30360</v>
      </c>
      <c r="I89" s="6">
        <v>30360</v>
      </c>
      <c r="J89" s="6">
        <v>0</v>
      </c>
      <c r="K89" s="6">
        <v>0</v>
      </c>
      <c r="L89" s="6">
        <v>30360</v>
      </c>
      <c r="M89" s="6">
        <v>-14937.58</v>
      </c>
      <c r="N89" s="6">
        <v>15422.42</v>
      </c>
      <c r="O89" s="6">
        <v>15422.42</v>
      </c>
      <c r="P89" s="6">
        <v>0</v>
      </c>
    </row>
    <row r="90" spans="1:16" x14ac:dyDescent="0.25">
      <c r="A90" s="4"/>
      <c r="B90" s="28"/>
      <c r="C90" s="35">
        <v>1</v>
      </c>
      <c r="D90" s="35" t="s">
        <v>99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27576.799999999999</v>
      </c>
      <c r="N90" s="6">
        <v>27576.799999999999</v>
      </c>
      <c r="O90" s="6">
        <v>15422.42</v>
      </c>
      <c r="P90" s="6">
        <v>12154.38</v>
      </c>
    </row>
    <row r="91" spans="1:16" ht="15.75" thickBot="1" x14ac:dyDescent="0.3">
      <c r="A91" s="4"/>
      <c r="B91" s="28"/>
      <c r="C91" s="35">
        <v>1</v>
      </c>
      <c r="D91" s="35" t="s">
        <v>68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10129.959999999999</v>
      </c>
      <c r="N91" s="6">
        <v>10129.959999999999</v>
      </c>
      <c r="O91" s="6">
        <v>10129.959999999999</v>
      </c>
      <c r="P91" s="6">
        <v>0</v>
      </c>
    </row>
    <row r="92" spans="1:16" ht="22.5" hidden="1" x14ac:dyDescent="0.25">
      <c r="A92" s="2" t="s">
        <v>106</v>
      </c>
      <c r="B92" s="27" t="s">
        <v>107</v>
      </c>
      <c r="C92" s="34"/>
      <c r="D92" s="34"/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</row>
    <row r="93" spans="1:16" ht="22.5" hidden="1" x14ac:dyDescent="0.25">
      <c r="A93" s="2" t="s">
        <v>108</v>
      </c>
      <c r="B93" s="27" t="s">
        <v>109</v>
      </c>
      <c r="C93" s="34"/>
      <c r="D93" s="34"/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</row>
    <row r="94" spans="1:16" ht="22.5" hidden="1" x14ac:dyDescent="0.25">
      <c r="A94" s="2" t="s">
        <v>110</v>
      </c>
      <c r="B94" s="27" t="s">
        <v>111</v>
      </c>
      <c r="C94" s="34"/>
      <c r="D94" s="34"/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</row>
    <row r="95" spans="1:16" ht="22.5" x14ac:dyDescent="0.25">
      <c r="A95" s="2" t="s">
        <v>112</v>
      </c>
      <c r="B95" s="27" t="s">
        <v>113</v>
      </c>
      <c r="C95" s="34"/>
      <c r="D95" s="34"/>
      <c r="E95" s="3">
        <f t="shared" ref="E95:P95" si="21">SUM(E96:E99)</f>
        <v>175283</v>
      </c>
      <c r="F95" s="3">
        <f t="shared" si="21"/>
        <v>0</v>
      </c>
      <c r="G95" s="3">
        <f t="shared" si="21"/>
        <v>0</v>
      </c>
      <c r="H95" s="3">
        <f t="shared" si="21"/>
        <v>175283</v>
      </c>
      <c r="I95" s="3">
        <f t="shared" si="21"/>
        <v>175283</v>
      </c>
      <c r="J95" s="3">
        <f t="shared" si="21"/>
        <v>0</v>
      </c>
      <c r="K95" s="3">
        <f t="shared" si="21"/>
        <v>0</v>
      </c>
      <c r="L95" s="3">
        <f t="shared" si="21"/>
        <v>175283</v>
      </c>
      <c r="M95" s="3">
        <f t="shared" si="21"/>
        <v>125359.91</v>
      </c>
      <c r="N95" s="3">
        <f t="shared" si="21"/>
        <v>300642.91000000003</v>
      </c>
      <c r="O95" s="3">
        <f t="shared" si="21"/>
        <v>301775.39</v>
      </c>
      <c r="P95" s="3">
        <f t="shared" si="21"/>
        <v>-1132.48</v>
      </c>
    </row>
    <row r="96" spans="1:16" x14ac:dyDescent="0.25">
      <c r="A96" s="4"/>
      <c r="B96" s="28"/>
      <c r="C96" s="35">
        <v>1</v>
      </c>
      <c r="D96" s="35" t="s">
        <v>35</v>
      </c>
      <c r="E96" s="6">
        <v>122680</v>
      </c>
      <c r="F96" s="6">
        <v>0</v>
      </c>
      <c r="G96" s="6">
        <v>0</v>
      </c>
      <c r="H96" s="6">
        <v>122680</v>
      </c>
      <c r="I96" s="6">
        <v>122680</v>
      </c>
      <c r="J96" s="6">
        <v>0</v>
      </c>
      <c r="K96" s="6">
        <v>0</v>
      </c>
      <c r="L96" s="6">
        <v>122680</v>
      </c>
      <c r="M96" s="6">
        <v>1132.48</v>
      </c>
      <c r="N96" s="6">
        <v>123812.48</v>
      </c>
      <c r="O96" s="6">
        <v>123812.48</v>
      </c>
      <c r="P96" s="6">
        <v>0</v>
      </c>
    </row>
    <row r="97" spans="1:16" x14ac:dyDescent="0.25">
      <c r="A97" s="4"/>
      <c r="B97" s="28"/>
      <c r="C97" s="35">
        <v>1</v>
      </c>
      <c r="D97" s="35" t="s">
        <v>32</v>
      </c>
      <c r="E97" s="6">
        <v>21649</v>
      </c>
      <c r="F97" s="6">
        <v>0</v>
      </c>
      <c r="G97" s="6">
        <v>0</v>
      </c>
      <c r="H97" s="6">
        <v>21649</v>
      </c>
      <c r="I97" s="6">
        <v>21649</v>
      </c>
      <c r="J97" s="6">
        <v>0</v>
      </c>
      <c r="K97" s="6">
        <v>0</v>
      </c>
      <c r="L97" s="6">
        <v>21649</v>
      </c>
      <c r="M97" s="6">
        <v>199.85</v>
      </c>
      <c r="N97" s="6">
        <v>21848.85</v>
      </c>
      <c r="O97" s="6">
        <v>21848.85</v>
      </c>
      <c r="P97" s="6">
        <v>0</v>
      </c>
    </row>
    <row r="98" spans="1:16" x14ac:dyDescent="0.25">
      <c r="A98" s="4"/>
      <c r="B98" s="28"/>
      <c r="C98" s="35">
        <v>1</v>
      </c>
      <c r="D98" s="35" t="s">
        <v>22</v>
      </c>
      <c r="E98" s="6">
        <v>30954</v>
      </c>
      <c r="F98" s="6">
        <v>0</v>
      </c>
      <c r="G98" s="6">
        <v>0</v>
      </c>
      <c r="H98" s="6">
        <v>30954</v>
      </c>
      <c r="I98" s="6">
        <v>30954</v>
      </c>
      <c r="J98" s="6">
        <v>0</v>
      </c>
      <c r="K98" s="6">
        <v>0</v>
      </c>
      <c r="L98" s="6">
        <v>30954</v>
      </c>
      <c r="M98" s="6">
        <v>391.98</v>
      </c>
      <c r="N98" s="6">
        <v>31345.98</v>
      </c>
      <c r="O98" s="6">
        <v>31345.98</v>
      </c>
      <c r="P98" s="6">
        <v>0</v>
      </c>
    </row>
    <row r="99" spans="1:16" ht="15.75" thickBot="1" x14ac:dyDescent="0.3">
      <c r="A99" s="4"/>
      <c r="B99" s="28"/>
      <c r="C99" s="35">
        <v>1</v>
      </c>
      <c r="D99" s="35" t="s">
        <v>114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123635.6</v>
      </c>
      <c r="N99" s="6">
        <v>123635.6</v>
      </c>
      <c r="O99" s="6">
        <v>124768.08</v>
      </c>
      <c r="P99" s="6">
        <v>-1132.48</v>
      </c>
    </row>
    <row r="100" spans="1:16" ht="22.5" hidden="1" x14ac:dyDescent="0.25">
      <c r="A100" s="2" t="s">
        <v>115</v>
      </c>
      <c r="B100" s="27" t="s">
        <v>116</v>
      </c>
      <c r="C100" s="34"/>
      <c r="D100" s="34"/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</row>
    <row r="101" spans="1:16" ht="22.5" hidden="1" x14ac:dyDescent="0.25">
      <c r="A101" s="2" t="s">
        <v>117</v>
      </c>
      <c r="B101" s="27" t="s">
        <v>118</v>
      </c>
      <c r="C101" s="34"/>
      <c r="D101" s="34"/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</row>
    <row r="102" spans="1:16" ht="23.25" thickBot="1" x14ac:dyDescent="0.3">
      <c r="A102" s="2" t="s">
        <v>119</v>
      </c>
      <c r="B102" s="27" t="s">
        <v>120</v>
      </c>
      <c r="C102" s="34">
        <v>1</v>
      </c>
      <c r="D102" s="34" t="s">
        <v>22</v>
      </c>
      <c r="E102" s="9">
        <v>210000</v>
      </c>
      <c r="F102" s="9">
        <v>0</v>
      </c>
      <c r="G102" s="9">
        <v>0</v>
      </c>
      <c r="H102" s="9">
        <v>210000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</row>
    <row r="103" spans="1:16" ht="22.5" hidden="1" x14ac:dyDescent="0.25">
      <c r="A103" s="2" t="s">
        <v>121</v>
      </c>
      <c r="B103" s="27" t="s">
        <v>122</v>
      </c>
      <c r="C103" s="34">
        <v>1</v>
      </c>
      <c r="D103" s="34" t="s">
        <v>35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</row>
    <row r="104" spans="1:16" x14ac:dyDescent="0.25">
      <c r="A104" s="2" t="s">
        <v>123</v>
      </c>
      <c r="B104" s="27" t="s">
        <v>124</v>
      </c>
      <c r="C104" s="34"/>
      <c r="D104" s="34"/>
      <c r="E104" s="3">
        <f t="shared" ref="E104:P104" si="22">SUM(E105:E106)</f>
        <v>0</v>
      </c>
      <c r="F104" s="3">
        <f t="shared" si="22"/>
        <v>0</v>
      </c>
      <c r="G104" s="3">
        <f t="shared" si="22"/>
        <v>0</v>
      </c>
      <c r="H104" s="3">
        <f t="shared" si="22"/>
        <v>0</v>
      </c>
      <c r="I104" s="3">
        <f t="shared" si="22"/>
        <v>0</v>
      </c>
      <c r="J104" s="3">
        <f t="shared" si="22"/>
        <v>0</v>
      </c>
      <c r="K104" s="3">
        <f t="shared" si="22"/>
        <v>0</v>
      </c>
      <c r="L104" s="3">
        <f t="shared" si="22"/>
        <v>0</v>
      </c>
      <c r="M104" s="3">
        <f t="shared" si="22"/>
        <v>6982.2699999999995</v>
      </c>
      <c r="N104" s="3">
        <f t="shared" si="22"/>
        <v>6982.2699999999995</v>
      </c>
      <c r="O104" s="3">
        <f t="shared" si="22"/>
        <v>6982.0999999999995</v>
      </c>
      <c r="P104" s="3">
        <f t="shared" si="22"/>
        <v>0.17</v>
      </c>
    </row>
    <row r="105" spans="1:16" x14ac:dyDescent="0.25">
      <c r="A105" s="4"/>
      <c r="B105" s="28"/>
      <c r="C105" s="35">
        <v>1</v>
      </c>
      <c r="D105" s="35" t="s">
        <v>22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0.2</v>
      </c>
      <c r="N105" s="6">
        <v>0.2</v>
      </c>
      <c r="O105" s="6">
        <v>0.2</v>
      </c>
      <c r="P105" s="6">
        <v>0</v>
      </c>
    </row>
    <row r="106" spans="1:16" x14ac:dyDescent="0.25">
      <c r="A106" s="4"/>
      <c r="B106" s="28"/>
      <c r="C106" s="35">
        <v>1</v>
      </c>
      <c r="D106" s="35" t="s">
        <v>114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6982.07</v>
      </c>
      <c r="N106" s="6">
        <v>6982.07</v>
      </c>
      <c r="O106" s="6">
        <v>6981.9</v>
      </c>
      <c r="P106" s="6">
        <v>0.17</v>
      </c>
    </row>
    <row r="107" spans="1:16" x14ac:dyDescent="0.25">
      <c r="A107" s="2" t="s">
        <v>125</v>
      </c>
      <c r="B107" s="27" t="s">
        <v>126</v>
      </c>
      <c r="C107" s="34"/>
      <c r="D107" s="34"/>
      <c r="E107" s="3">
        <f t="shared" ref="E107:P107" si="23">SUM(E108:E111)</f>
        <v>32506</v>
      </c>
      <c r="F107" s="3">
        <f t="shared" si="23"/>
        <v>0</v>
      </c>
      <c r="G107" s="3">
        <f t="shared" si="23"/>
        <v>0</v>
      </c>
      <c r="H107" s="3">
        <f t="shared" si="23"/>
        <v>32506</v>
      </c>
      <c r="I107" s="3">
        <f t="shared" si="23"/>
        <v>32506</v>
      </c>
      <c r="J107" s="3">
        <f t="shared" si="23"/>
        <v>0</v>
      </c>
      <c r="K107" s="3">
        <f t="shared" si="23"/>
        <v>0</v>
      </c>
      <c r="L107" s="3">
        <f t="shared" si="23"/>
        <v>32506</v>
      </c>
      <c r="M107" s="3">
        <f t="shared" si="23"/>
        <v>22052.86</v>
      </c>
      <c r="N107" s="3">
        <f t="shared" si="23"/>
        <v>54558.86</v>
      </c>
      <c r="O107" s="3">
        <f t="shared" si="23"/>
        <v>54511.92</v>
      </c>
      <c r="P107" s="3">
        <f t="shared" si="23"/>
        <v>46.94</v>
      </c>
    </row>
    <row r="108" spans="1:16" x14ac:dyDescent="0.25">
      <c r="A108" s="4"/>
      <c r="B108" s="28"/>
      <c r="C108" s="35">
        <v>1</v>
      </c>
      <c r="D108" s="35" t="s">
        <v>22</v>
      </c>
      <c r="E108" s="6">
        <v>6501</v>
      </c>
      <c r="F108" s="6">
        <v>0</v>
      </c>
      <c r="G108" s="6">
        <v>0</v>
      </c>
      <c r="H108" s="6">
        <v>6501</v>
      </c>
      <c r="I108" s="6">
        <v>6501</v>
      </c>
      <c r="J108" s="6">
        <v>0</v>
      </c>
      <c r="K108" s="6">
        <v>0</v>
      </c>
      <c r="L108" s="6">
        <v>6501</v>
      </c>
      <c r="M108" s="6">
        <v>-11.48</v>
      </c>
      <c r="N108" s="6">
        <v>6489.52</v>
      </c>
      <c r="O108" s="6">
        <v>6489.52</v>
      </c>
      <c r="P108" s="6">
        <v>0</v>
      </c>
    </row>
    <row r="109" spans="1:16" x14ac:dyDescent="0.25">
      <c r="A109" s="4"/>
      <c r="B109" s="28"/>
      <c r="C109" s="35">
        <v>1</v>
      </c>
      <c r="D109" s="35" t="s">
        <v>35</v>
      </c>
      <c r="E109" s="6">
        <v>22104</v>
      </c>
      <c r="F109" s="6">
        <v>0</v>
      </c>
      <c r="G109" s="6">
        <v>0</v>
      </c>
      <c r="H109" s="6">
        <v>22104</v>
      </c>
      <c r="I109" s="6">
        <v>22104</v>
      </c>
      <c r="J109" s="6">
        <v>0</v>
      </c>
      <c r="K109" s="6">
        <v>0</v>
      </c>
      <c r="L109" s="6">
        <v>22104</v>
      </c>
      <c r="M109" s="6">
        <v>0</v>
      </c>
      <c r="N109" s="6">
        <v>22104</v>
      </c>
      <c r="O109" s="6">
        <v>22064.34</v>
      </c>
      <c r="P109" s="6">
        <v>39.659999999999997</v>
      </c>
    </row>
    <row r="110" spans="1:16" x14ac:dyDescent="0.25">
      <c r="A110" s="4"/>
      <c r="B110" s="28"/>
      <c r="C110" s="35">
        <v>1</v>
      </c>
      <c r="D110" s="35" t="s">
        <v>32</v>
      </c>
      <c r="E110" s="6">
        <v>3901</v>
      </c>
      <c r="F110" s="6">
        <v>0</v>
      </c>
      <c r="G110" s="6">
        <v>0</v>
      </c>
      <c r="H110" s="6">
        <v>3901</v>
      </c>
      <c r="I110" s="6">
        <v>3901</v>
      </c>
      <c r="J110" s="6">
        <v>0</v>
      </c>
      <c r="K110" s="6">
        <v>0</v>
      </c>
      <c r="L110" s="6">
        <v>3901</v>
      </c>
      <c r="M110" s="6">
        <v>0</v>
      </c>
      <c r="N110" s="6">
        <v>3901</v>
      </c>
      <c r="O110" s="6">
        <v>3893.72</v>
      </c>
      <c r="P110" s="6">
        <v>7.28</v>
      </c>
    </row>
    <row r="111" spans="1:16" x14ac:dyDescent="0.25">
      <c r="A111" s="4"/>
      <c r="B111" s="28"/>
      <c r="C111" s="35">
        <v>1</v>
      </c>
      <c r="D111" s="35" t="s">
        <v>114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22064.34</v>
      </c>
      <c r="N111" s="6">
        <v>22064.34</v>
      </c>
      <c r="O111" s="6">
        <v>22064.34</v>
      </c>
      <c r="P111" s="6">
        <v>0</v>
      </c>
    </row>
    <row r="112" spans="1:16" x14ac:dyDescent="0.25">
      <c r="A112" s="2" t="s">
        <v>127</v>
      </c>
      <c r="B112" s="27" t="s">
        <v>128</v>
      </c>
      <c r="C112" s="34"/>
      <c r="D112" s="34"/>
      <c r="E112" s="3">
        <f t="shared" ref="E112:P112" si="24">SUM(E113:E116)</f>
        <v>12466</v>
      </c>
      <c r="F112" s="3">
        <f t="shared" si="24"/>
        <v>0</v>
      </c>
      <c r="G112" s="3">
        <f t="shared" si="24"/>
        <v>0</v>
      </c>
      <c r="H112" s="3">
        <f t="shared" si="24"/>
        <v>12466</v>
      </c>
      <c r="I112" s="3">
        <f t="shared" si="24"/>
        <v>12466</v>
      </c>
      <c r="J112" s="3">
        <f t="shared" si="24"/>
        <v>0</v>
      </c>
      <c r="K112" s="3">
        <f t="shared" si="24"/>
        <v>0</v>
      </c>
      <c r="L112" s="3">
        <f t="shared" si="24"/>
        <v>12466</v>
      </c>
      <c r="M112" s="3">
        <f t="shared" si="24"/>
        <v>7315.02</v>
      </c>
      <c r="N112" s="3">
        <f t="shared" si="24"/>
        <v>19781.02</v>
      </c>
      <c r="O112" s="3">
        <f t="shared" si="24"/>
        <v>18724.400000000001</v>
      </c>
      <c r="P112" s="3">
        <f t="shared" si="24"/>
        <v>1056.6200000000001</v>
      </c>
    </row>
    <row r="113" spans="1:16" x14ac:dyDescent="0.25">
      <c r="A113" s="4"/>
      <c r="B113" s="28"/>
      <c r="C113" s="35">
        <v>1</v>
      </c>
      <c r="D113" s="35" t="s">
        <v>22</v>
      </c>
      <c r="E113" s="6">
        <v>2493</v>
      </c>
      <c r="F113" s="6">
        <v>0</v>
      </c>
      <c r="G113" s="6">
        <v>0</v>
      </c>
      <c r="H113" s="6">
        <v>2493</v>
      </c>
      <c r="I113" s="6">
        <v>2493</v>
      </c>
      <c r="J113" s="6">
        <v>0</v>
      </c>
      <c r="K113" s="6">
        <v>0</v>
      </c>
      <c r="L113" s="6">
        <v>2493</v>
      </c>
      <c r="M113" s="6">
        <v>-263.89999999999998</v>
      </c>
      <c r="N113" s="6">
        <v>2229.1</v>
      </c>
      <c r="O113" s="6">
        <v>2229.1</v>
      </c>
      <c r="P113" s="6">
        <v>0</v>
      </c>
    </row>
    <row r="114" spans="1:16" x14ac:dyDescent="0.25">
      <c r="A114" s="4"/>
      <c r="B114" s="28"/>
      <c r="C114" s="35">
        <v>1</v>
      </c>
      <c r="D114" s="35" t="s">
        <v>35</v>
      </c>
      <c r="E114" s="6">
        <v>8477</v>
      </c>
      <c r="F114" s="6">
        <v>0</v>
      </c>
      <c r="G114" s="6">
        <v>0</v>
      </c>
      <c r="H114" s="6">
        <v>8477</v>
      </c>
      <c r="I114" s="6">
        <v>8477</v>
      </c>
      <c r="J114" s="6">
        <v>0</v>
      </c>
      <c r="K114" s="6">
        <v>0</v>
      </c>
      <c r="L114" s="6">
        <v>8477</v>
      </c>
      <c r="M114" s="6">
        <v>0</v>
      </c>
      <c r="N114" s="6">
        <v>8477</v>
      </c>
      <c r="O114" s="6">
        <v>7578.92</v>
      </c>
      <c r="P114" s="6">
        <v>898.08</v>
      </c>
    </row>
    <row r="115" spans="1:16" x14ac:dyDescent="0.25">
      <c r="A115" s="4"/>
      <c r="B115" s="28"/>
      <c r="C115" s="35">
        <v>1</v>
      </c>
      <c r="D115" s="35" t="s">
        <v>32</v>
      </c>
      <c r="E115" s="6">
        <v>1496</v>
      </c>
      <c r="F115" s="6">
        <v>0</v>
      </c>
      <c r="G115" s="6">
        <v>0</v>
      </c>
      <c r="H115" s="6">
        <v>1496</v>
      </c>
      <c r="I115" s="6">
        <v>1496</v>
      </c>
      <c r="J115" s="6">
        <v>0</v>
      </c>
      <c r="K115" s="6">
        <v>0</v>
      </c>
      <c r="L115" s="6">
        <v>1496</v>
      </c>
      <c r="M115" s="6">
        <v>0</v>
      </c>
      <c r="N115" s="6">
        <v>1496</v>
      </c>
      <c r="O115" s="6">
        <v>1337.46</v>
      </c>
      <c r="P115" s="6">
        <v>158.54</v>
      </c>
    </row>
    <row r="116" spans="1:16" x14ac:dyDescent="0.25">
      <c r="A116" s="4"/>
      <c r="B116" s="28"/>
      <c r="C116" s="35">
        <v>1</v>
      </c>
      <c r="D116" s="35" t="s">
        <v>114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7578.92</v>
      </c>
      <c r="N116" s="6">
        <v>7578.92</v>
      </c>
      <c r="O116" s="6">
        <v>7578.92</v>
      </c>
      <c r="P116" s="6">
        <v>0</v>
      </c>
    </row>
    <row r="117" spans="1:16" x14ac:dyDescent="0.25">
      <c r="A117" s="2" t="s">
        <v>129</v>
      </c>
      <c r="B117" s="27" t="s">
        <v>130</v>
      </c>
      <c r="C117" s="34"/>
      <c r="D117" s="34"/>
      <c r="E117" s="3">
        <f t="shared" ref="E117:P117" si="25">SUM(E118:E120)</f>
        <v>32193</v>
      </c>
      <c r="F117" s="3">
        <f t="shared" si="25"/>
        <v>0</v>
      </c>
      <c r="G117" s="3">
        <f t="shared" si="25"/>
        <v>0</v>
      </c>
      <c r="H117" s="3">
        <f t="shared" si="25"/>
        <v>32193</v>
      </c>
      <c r="I117" s="3">
        <f t="shared" si="25"/>
        <v>32193</v>
      </c>
      <c r="J117" s="3">
        <f t="shared" si="25"/>
        <v>0</v>
      </c>
      <c r="K117" s="3">
        <f t="shared" si="25"/>
        <v>0</v>
      </c>
      <c r="L117" s="3">
        <f t="shared" si="25"/>
        <v>32193</v>
      </c>
      <c r="M117" s="3">
        <f t="shared" si="25"/>
        <v>-32193</v>
      </c>
      <c r="N117" s="3">
        <f t="shared" si="25"/>
        <v>0</v>
      </c>
      <c r="O117" s="3">
        <f t="shared" si="25"/>
        <v>0</v>
      </c>
      <c r="P117" s="3">
        <f t="shared" si="25"/>
        <v>0</v>
      </c>
    </row>
    <row r="118" spans="1:16" x14ac:dyDescent="0.25">
      <c r="A118" s="4"/>
      <c r="B118" s="28"/>
      <c r="C118" s="35">
        <v>1</v>
      </c>
      <c r="D118" s="35" t="s">
        <v>32</v>
      </c>
      <c r="E118" s="6">
        <v>3863</v>
      </c>
      <c r="F118" s="6">
        <v>0</v>
      </c>
      <c r="G118" s="6">
        <v>0</v>
      </c>
      <c r="H118" s="6">
        <v>3863</v>
      </c>
      <c r="I118" s="6">
        <v>3863</v>
      </c>
      <c r="J118" s="6">
        <v>0</v>
      </c>
      <c r="K118" s="6">
        <v>0</v>
      </c>
      <c r="L118" s="6">
        <v>3863</v>
      </c>
      <c r="M118" s="6">
        <v>-3863</v>
      </c>
      <c r="N118" s="6">
        <v>0</v>
      </c>
      <c r="O118" s="6">
        <v>0</v>
      </c>
      <c r="P118" s="6">
        <v>0</v>
      </c>
    </row>
    <row r="119" spans="1:16" x14ac:dyDescent="0.25">
      <c r="A119" s="4"/>
      <c r="B119" s="28"/>
      <c r="C119" s="35">
        <v>1</v>
      </c>
      <c r="D119" s="35" t="s">
        <v>22</v>
      </c>
      <c r="E119" s="6">
        <v>6439</v>
      </c>
      <c r="F119" s="6">
        <v>0</v>
      </c>
      <c r="G119" s="6">
        <v>0</v>
      </c>
      <c r="H119" s="6">
        <v>6439</v>
      </c>
      <c r="I119" s="6">
        <v>6439</v>
      </c>
      <c r="J119" s="6">
        <v>0</v>
      </c>
      <c r="K119" s="6">
        <v>0</v>
      </c>
      <c r="L119" s="6">
        <v>6439</v>
      </c>
      <c r="M119" s="6">
        <v>-6439</v>
      </c>
      <c r="N119" s="6">
        <v>0</v>
      </c>
      <c r="O119" s="6">
        <v>0</v>
      </c>
      <c r="P119" s="6">
        <v>0</v>
      </c>
    </row>
    <row r="120" spans="1:16" ht="15.75" thickBot="1" x14ac:dyDescent="0.3">
      <c r="A120" s="4"/>
      <c r="B120" s="28"/>
      <c r="C120" s="35">
        <v>1</v>
      </c>
      <c r="D120" s="35" t="s">
        <v>35</v>
      </c>
      <c r="E120" s="6">
        <v>21891</v>
      </c>
      <c r="F120" s="6">
        <v>0</v>
      </c>
      <c r="G120" s="6">
        <v>0</v>
      </c>
      <c r="H120" s="6">
        <v>21891</v>
      </c>
      <c r="I120" s="6">
        <v>21891</v>
      </c>
      <c r="J120" s="6">
        <v>0</v>
      </c>
      <c r="K120" s="6">
        <v>0</v>
      </c>
      <c r="L120" s="6">
        <v>21891</v>
      </c>
      <c r="M120" s="6">
        <v>-21891</v>
      </c>
      <c r="N120" s="6">
        <v>0</v>
      </c>
      <c r="O120" s="6">
        <v>0</v>
      </c>
      <c r="P120" s="6">
        <v>0</v>
      </c>
    </row>
    <row r="121" spans="1:16" ht="33.75" hidden="1" x14ac:dyDescent="0.25">
      <c r="A121" s="2" t="s">
        <v>131</v>
      </c>
      <c r="B121" s="27" t="s">
        <v>132</v>
      </c>
      <c r="C121" s="34"/>
      <c r="D121" s="34"/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</row>
    <row r="122" spans="1:16" ht="22.5" x14ac:dyDescent="0.25">
      <c r="A122" s="2" t="s">
        <v>133</v>
      </c>
      <c r="B122" s="27" t="s">
        <v>134</v>
      </c>
      <c r="C122" s="34"/>
      <c r="D122" s="34"/>
      <c r="E122" s="3">
        <f t="shared" ref="E122:P122" si="26">SUM(E123:E124)</f>
        <v>322000</v>
      </c>
      <c r="F122" s="3">
        <f t="shared" si="26"/>
        <v>0</v>
      </c>
      <c r="G122" s="3">
        <f t="shared" si="26"/>
        <v>0</v>
      </c>
      <c r="H122" s="3">
        <f t="shared" si="26"/>
        <v>322000</v>
      </c>
      <c r="I122" s="3">
        <f t="shared" si="26"/>
        <v>290000</v>
      </c>
      <c r="J122" s="3">
        <f t="shared" si="26"/>
        <v>0</v>
      </c>
      <c r="K122" s="3">
        <f t="shared" si="26"/>
        <v>0</v>
      </c>
      <c r="L122" s="3">
        <f t="shared" si="26"/>
        <v>290000</v>
      </c>
      <c r="M122" s="3">
        <f t="shared" si="26"/>
        <v>1099</v>
      </c>
      <c r="N122" s="3">
        <f t="shared" si="26"/>
        <v>291099</v>
      </c>
      <c r="O122" s="3">
        <f t="shared" si="26"/>
        <v>291098.75</v>
      </c>
      <c r="P122" s="3">
        <f t="shared" si="26"/>
        <v>0.25</v>
      </c>
    </row>
    <row r="123" spans="1:16" x14ac:dyDescent="0.25">
      <c r="A123" s="4"/>
      <c r="B123" s="28"/>
      <c r="C123" s="35">
        <v>1</v>
      </c>
      <c r="D123" s="35" t="s">
        <v>23</v>
      </c>
      <c r="E123" s="6">
        <v>232000</v>
      </c>
      <c r="F123" s="6">
        <v>0</v>
      </c>
      <c r="G123" s="6">
        <v>0</v>
      </c>
      <c r="H123" s="6">
        <v>232000</v>
      </c>
      <c r="I123" s="6">
        <v>232000</v>
      </c>
      <c r="J123" s="6">
        <v>0</v>
      </c>
      <c r="K123" s="6">
        <v>0</v>
      </c>
      <c r="L123" s="6">
        <v>232000</v>
      </c>
      <c r="M123" s="6">
        <v>0</v>
      </c>
      <c r="N123" s="6">
        <v>232000</v>
      </c>
      <c r="O123" s="6">
        <v>232000</v>
      </c>
      <c r="P123" s="6">
        <v>0</v>
      </c>
    </row>
    <row r="124" spans="1:16" x14ac:dyDescent="0.25">
      <c r="A124" s="4"/>
      <c r="B124" s="28"/>
      <c r="C124" s="35">
        <v>1</v>
      </c>
      <c r="D124" s="35" t="s">
        <v>22</v>
      </c>
      <c r="E124" s="6">
        <v>90000</v>
      </c>
      <c r="F124" s="6">
        <v>0</v>
      </c>
      <c r="G124" s="6">
        <v>0</v>
      </c>
      <c r="H124" s="6">
        <v>90000</v>
      </c>
      <c r="I124" s="6">
        <v>58000</v>
      </c>
      <c r="J124" s="6">
        <v>0</v>
      </c>
      <c r="K124" s="6">
        <v>0</v>
      </c>
      <c r="L124" s="6">
        <v>58000</v>
      </c>
      <c r="M124" s="6">
        <v>1099</v>
      </c>
      <c r="N124" s="6">
        <v>59099</v>
      </c>
      <c r="O124" s="6">
        <v>59098.75</v>
      </c>
      <c r="P124" s="6">
        <v>0.25</v>
      </c>
    </row>
    <row r="125" spans="1:16" ht="22.5" x14ac:dyDescent="0.25">
      <c r="A125" s="2" t="s">
        <v>135</v>
      </c>
      <c r="B125" s="27" t="s">
        <v>136</v>
      </c>
      <c r="C125" s="34"/>
      <c r="D125" s="34"/>
      <c r="E125" s="3">
        <f t="shared" ref="E125:P125" si="27">SUM(E126:E126)</f>
        <v>14630</v>
      </c>
      <c r="F125" s="3">
        <f t="shared" si="27"/>
        <v>0</v>
      </c>
      <c r="G125" s="3">
        <f t="shared" si="27"/>
        <v>0</v>
      </c>
      <c r="H125" s="3">
        <f t="shared" si="27"/>
        <v>14630</v>
      </c>
      <c r="I125" s="3">
        <f t="shared" si="27"/>
        <v>0</v>
      </c>
      <c r="J125" s="3">
        <f t="shared" si="27"/>
        <v>0</v>
      </c>
      <c r="K125" s="3">
        <f t="shared" si="27"/>
        <v>0</v>
      </c>
      <c r="L125" s="3">
        <f t="shared" si="27"/>
        <v>0</v>
      </c>
      <c r="M125" s="3">
        <f t="shared" si="27"/>
        <v>0</v>
      </c>
      <c r="N125" s="3">
        <f t="shared" si="27"/>
        <v>0</v>
      </c>
      <c r="O125" s="3">
        <f t="shared" si="27"/>
        <v>0</v>
      </c>
      <c r="P125" s="3">
        <f t="shared" si="27"/>
        <v>0</v>
      </c>
    </row>
    <row r="126" spans="1:16" x14ac:dyDescent="0.25">
      <c r="A126" s="4"/>
      <c r="B126" s="28"/>
      <c r="C126" s="35">
        <v>1</v>
      </c>
      <c r="D126" s="35" t="s">
        <v>22</v>
      </c>
      <c r="E126" s="6">
        <v>14630</v>
      </c>
      <c r="F126" s="6">
        <v>0</v>
      </c>
      <c r="G126" s="6">
        <v>0</v>
      </c>
      <c r="H126" s="6">
        <v>14630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1:16" ht="15.75" thickBot="1" x14ac:dyDescent="0.3">
      <c r="A127" s="7" t="s">
        <v>137</v>
      </c>
      <c r="B127" s="29" t="s">
        <v>138</v>
      </c>
      <c r="C127" s="36"/>
      <c r="D127" s="36"/>
      <c r="E127" s="8">
        <f t="shared" ref="E127:P127" si="28">E128+E129+E130+E131+E134+E137+E138+E142+E145</f>
        <v>161956</v>
      </c>
      <c r="F127" s="8">
        <f t="shared" si="28"/>
        <v>4821</v>
      </c>
      <c r="G127" s="8">
        <f t="shared" si="28"/>
        <v>4578</v>
      </c>
      <c r="H127" s="8">
        <f t="shared" si="28"/>
        <v>157135</v>
      </c>
      <c r="I127" s="8">
        <f t="shared" si="28"/>
        <v>161956</v>
      </c>
      <c r="J127" s="8">
        <f t="shared" si="28"/>
        <v>4821</v>
      </c>
      <c r="K127" s="8">
        <f t="shared" si="28"/>
        <v>4578</v>
      </c>
      <c r="L127" s="8">
        <f t="shared" si="28"/>
        <v>157135</v>
      </c>
      <c r="M127" s="8">
        <f t="shared" si="28"/>
        <v>138772.02000000002</v>
      </c>
      <c r="N127" s="8">
        <f t="shared" si="28"/>
        <v>300728.01999999996</v>
      </c>
      <c r="O127" s="8">
        <f t="shared" si="28"/>
        <v>283526.78999999998</v>
      </c>
      <c r="P127" s="8">
        <f t="shared" si="28"/>
        <v>17201.23</v>
      </c>
    </row>
    <row r="128" spans="1:16" ht="22.5" hidden="1" x14ac:dyDescent="0.25">
      <c r="A128" s="2" t="s">
        <v>139</v>
      </c>
      <c r="B128" s="27" t="s">
        <v>140</v>
      </c>
      <c r="C128" s="34"/>
      <c r="D128" s="34"/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</row>
    <row r="129" spans="1:16" ht="22.5" hidden="1" x14ac:dyDescent="0.25">
      <c r="A129" s="2" t="s">
        <v>141</v>
      </c>
      <c r="B129" s="27" t="s">
        <v>142</v>
      </c>
      <c r="C129" s="34"/>
      <c r="D129" s="34"/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</row>
    <row r="130" spans="1:16" ht="22.5" hidden="1" x14ac:dyDescent="0.25">
      <c r="A130" s="2" t="s">
        <v>143</v>
      </c>
      <c r="B130" s="27" t="s">
        <v>144</v>
      </c>
      <c r="C130" s="34"/>
      <c r="D130" s="34"/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</row>
    <row r="131" spans="1:16" ht="33.75" x14ac:dyDescent="0.25">
      <c r="A131" s="2" t="s">
        <v>145</v>
      </c>
      <c r="B131" s="27" t="s">
        <v>146</v>
      </c>
      <c r="C131" s="34"/>
      <c r="D131" s="34"/>
      <c r="E131" s="3">
        <f t="shared" ref="E131:P131" si="29">SUM(E132:E133)</f>
        <v>2000</v>
      </c>
      <c r="F131" s="3">
        <f t="shared" si="29"/>
        <v>0</v>
      </c>
      <c r="G131" s="3">
        <f t="shared" si="29"/>
        <v>0</v>
      </c>
      <c r="H131" s="3">
        <f t="shared" si="29"/>
        <v>2000</v>
      </c>
      <c r="I131" s="3">
        <f t="shared" si="29"/>
        <v>2000</v>
      </c>
      <c r="J131" s="3">
        <f t="shared" si="29"/>
        <v>0</v>
      </c>
      <c r="K131" s="3">
        <f t="shared" si="29"/>
        <v>0</v>
      </c>
      <c r="L131" s="3">
        <f t="shared" si="29"/>
        <v>2000</v>
      </c>
      <c r="M131" s="3">
        <f t="shared" si="29"/>
        <v>219799</v>
      </c>
      <c r="N131" s="3">
        <f t="shared" si="29"/>
        <v>221799</v>
      </c>
      <c r="O131" s="3">
        <f t="shared" si="29"/>
        <v>221799</v>
      </c>
      <c r="P131" s="3">
        <f t="shared" si="29"/>
        <v>0</v>
      </c>
    </row>
    <row r="132" spans="1:16" x14ac:dyDescent="0.25">
      <c r="A132" s="4"/>
      <c r="B132" s="28"/>
      <c r="C132" s="35">
        <v>1</v>
      </c>
      <c r="D132" s="35" t="s">
        <v>22</v>
      </c>
      <c r="E132" s="6">
        <v>2000</v>
      </c>
      <c r="F132" s="6">
        <v>0</v>
      </c>
      <c r="G132" s="6">
        <v>0</v>
      </c>
      <c r="H132" s="6">
        <v>2000</v>
      </c>
      <c r="I132" s="6">
        <v>2000</v>
      </c>
      <c r="J132" s="6">
        <v>0</v>
      </c>
      <c r="K132" s="6">
        <v>0</v>
      </c>
      <c r="L132" s="6">
        <v>2000</v>
      </c>
      <c r="M132" s="6">
        <v>-201</v>
      </c>
      <c r="N132" s="6">
        <v>1799</v>
      </c>
      <c r="O132" s="6">
        <v>1799</v>
      </c>
      <c r="P132" s="6">
        <v>0</v>
      </c>
    </row>
    <row r="133" spans="1:16" x14ac:dyDescent="0.25">
      <c r="A133" s="4"/>
      <c r="B133" s="28"/>
      <c r="C133" s="35">
        <v>1</v>
      </c>
      <c r="D133" s="35" t="s">
        <v>32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220000</v>
      </c>
      <c r="N133" s="6">
        <v>220000</v>
      </c>
      <c r="O133" s="6">
        <v>220000</v>
      </c>
      <c r="P133" s="6">
        <v>0</v>
      </c>
    </row>
    <row r="134" spans="1:16" ht="22.5" x14ac:dyDescent="0.25">
      <c r="A134" s="2" t="s">
        <v>147</v>
      </c>
      <c r="B134" s="27" t="s">
        <v>148</v>
      </c>
      <c r="C134" s="34"/>
      <c r="D134" s="34"/>
      <c r="E134" s="3">
        <f t="shared" ref="E134:P134" si="30">SUM(E135:E136)</f>
        <v>37224</v>
      </c>
      <c r="F134" s="3">
        <f t="shared" si="30"/>
        <v>0</v>
      </c>
      <c r="G134" s="3">
        <f t="shared" si="30"/>
        <v>0</v>
      </c>
      <c r="H134" s="3">
        <f t="shared" si="30"/>
        <v>37224</v>
      </c>
      <c r="I134" s="3">
        <f t="shared" si="30"/>
        <v>37224</v>
      </c>
      <c r="J134" s="3">
        <f t="shared" si="30"/>
        <v>0</v>
      </c>
      <c r="K134" s="3">
        <f t="shared" si="30"/>
        <v>0</v>
      </c>
      <c r="L134" s="3">
        <f t="shared" si="30"/>
        <v>37224</v>
      </c>
      <c r="M134" s="3">
        <f t="shared" si="30"/>
        <v>-37224</v>
      </c>
      <c r="N134" s="3">
        <f t="shared" si="30"/>
        <v>0</v>
      </c>
      <c r="O134" s="3">
        <f t="shared" si="30"/>
        <v>0</v>
      </c>
      <c r="P134" s="3">
        <f t="shared" si="30"/>
        <v>0</v>
      </c>
    </row>
    <row r="135" spans="1:16" x14ac:dyDescent="0.25">
      <c r="A135" s="4"/>
      <c r="B135" s="28"/>
      <c r="C135" s="35">
        <v>1</v>
      </c>
      <c r="D135" s="35" t="s">
        <v>22</v>
      </c>
      <c r="E135" s="6">
        <v>5584</v>
      </c>
      <c r="F135" s="6">
        <v>0</v>
      </c>
      <c r="G135" s="6">
        <v>0</v>
      </c>
      <c r="H135" s="6">
        <v>5584</v>
      </c>
      <c r="I135" s="6">
        <v>5584</v>
      </c>
      <c r="J135" s="6">
        <v>0</v>
      </c>
      <c r="K135" s="6">
        <v>0</v>
      </c>
      <c r="L135" s="6">
        <v>5584</v>
      </c>
      <c r="M135" s="6">
        <v>-5584</v>
      </c>
      <c r="N135" s="6">
        <v>0</v>
      </c>
      <c r="O135" s="6">
        <v>0</v>
      </c>
      <c r="P135" s="6">
        <v>0</v>
      </c>
    </row>
    <row r="136" spans="1:16" ht="15.75" thickBot="1" x14ac:dyDescent="0.3">
      <c r="A136" s="4"/>
      <c r="B136" s="28"/>
      <c r="C136" s="35">
        <v>1</v>
      </c>
      <c r="D136" s="35" t="s">
        <v>35</v>
      </c>
      <c r="E136" s="6">
        <v>31640</v>
      </c>
      <c r="F136" s="6">
        <v>0</v>
      </c>
      <c r="G136" s="6">
        <v>0</v>
      </c>
      <c r="H136" s="6">
        <v>31640</v>
      </c>
      <c r="I136" s="6">
        <v>31640</v>
      </c>
      <c r="J136" s="6">
        <v>0</v>
      </c>
      <c r="K136" s="6">
        <v>0</v>
      </c>
      <c r="L136" s="6">
        <v>31640</v>
      </c>
      <c r="M136" s="6">
        <v>-31640</v>
      </c>
      <c r="N136" s="6">
        <v>0</v>
      </c>
      <c r="O136" s="6">
        <v>0</v>
      </c>
      <c r="P136" s="6">
        <v>0</v>
      </c>
    </row>
    <row r="137" spans="1:16" ht="22.5" hidden="1" x14ac:dyDescent="0.25">
      <c r="A137" s="2" t="s">
        <v>149</v>
      </c>
      <c r="B137" s="27" t="s">
        <v>150</v>
      </c>
      <c r="C137" s="34"/>
      <c r="D137" s="34"/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</row>
    <row r="138" spans="1:16" x14ac:dyDescent="0.25">
      <c r="A138" s="2" t="s">
        <v>151</v>
      </c>
      <c r="B138" s="27" t="s">
        <v>152</v>
      </c>
      <c r="C138" s="34"/>
      <c r="D138" s="34"/>
      <c r="E138" s="3">
        <f t="shared" ref="E138:P138" si="31">SUM(E139:E141)</f>
        <v>107489</v>
      </c>
      <c r="F138" s="3">
        <f t="shared" si="31"/>
        <v>0</v>
      </c>
      <c r="G138" s="3">
        <f t="shared" si="31"/>
        <v>0</v>
      </c>
      <c r="H138" s="3">
        <f t="shared" si="31"/>
        <v>107489</v>
      </c>
      <c r="I138" s="3">
        <f t="shared" si="31"/>
        <v>107489</v>
      </c>
      <c r="J138" s="3">
        <f t="shared" si="31"/>
        <v>0</v>
      </c>
      <c r="K138" s="3">
        <f t="shared" si="31"/>
        <v>0</v>
      </c>
      <c r="L138" s="3">
        <f t="shared" si="31"/>
        <v>107489</v>
      </c>
      <c r="M138" s="3">
        <f t="shared" si="31"/>
        <v>-45574.840000000004</v>
      </c>
      <c r="N138" s="3">
        <f t="shared" si="31"/>
        <v>61914.159999999996</v>
      </c>
      <c r="O138" s="3">
        <f t="shared" si="31"/>
        <v>49498.43</v>
      </c>
      <c r="P138" s="3">
        <f t="shared" si="31"/>
        <v>12415.73</v>
      </c>
    </row>
    <row r="139" spans="1:16" x14ac:dyDescent="0.25">
      <c r="A139" s="4"/>
      <c r="B139" s="28"/>
      <c r="C139" s="35">
        <v>1</v>
      </c>
      <c r="D139" s="35" t="s">
        <v>87</v>
      </c>
      <c r="E139" s="6">
        <v>15285</v>
      </c>
      <c r="F139" s="6">
        <v>0</v>
      </c>
      <c r="G139" s="6">
        <v>0</v>
      </c>
      <c r="H139" s="6">
        <v>15285</v>
      </c>
      <c r="I139" s="6">
        <v>15285</v>
      </c>
      <c r="J139" s="6">
        <v>0</v>
      </c>
      <c r="K139" s="6">
        <v>0</v>
      </c>
      <c r="L139" s="6">
        <v>15285</v>
      </c>
      <c r="M139" s="6">
        <v>-2575.9</v>
      </c>
      <c r="N139" s="6">
        <v>12709.1</v>
      </c>
      <c r="O139" s="6">
        <v>2950.27</v>
      </c>
      <c r="P139" s="6">
        <v>9758.83</v>
      </c>
    </row>
    <row r="140" spans="1:16" x14ac:dyDescent="0.25">
      <c r="A140" s="4"/>
      <c r="B140" s="28"/>
      <c r="C140" s="35">
        <v>1</v>
      </c>
      <c r="D140" s="35" t="s">
        <v>22</v>
      </c>
      <c r="E140" s="6">
        <v>4000</v>
      </c>
      <c r="F140" s="6">
        <v>0</v>
      </c>
      <c r="G140" s="6">
        <v>0</v>
      </c>
      <c r="H140" s="6">
        <v>4000</v>
      </c>
      <c r="I140" s="6">
        <v>4000</v>
      </c>
      <c r="J140" s="6">
        <v>0</v>
      </c>
      <c r="K140" s="6">
        <v>0</v>
      </c>
      <c r="L140" s="6">
        <v>4000</v>
      </c>
      <c r="M140" s="6">
        <v>0</v>
      </c>
      <c r="N140" s="6">
        <v>4000</v>
      </c>
      <c r="O140" s="6">
        <v>1343.1</v>
      </c>
      <c r="P140" s="6">
        <v>2656.9</v>
      </c>
    </row>
    <row r="141" spans="1:16" x14ac:dyDescent="0.25">
      <c r="A141" s="4"/>
      <c r="B141" s="28"/>
      <c r="C141" s="35">
        <v>1</v>
      </c>
      <c r="D141" s="35" t="s">
        <v>35</v>
      </c>
      <c r="E141" s="6">
        <v>88204</v>
      </c>
      <c r="F141" s="6">
        <v>0</v>
      </c>
      <c r="G141" s="6">
        <v>0</v>
      </c>
      <c r="H141" s="6">
        <v>88204</v>
      </c>
      <c r="I141" s="6">
        <v>88204</v>
      </c>
      <c r="J141" s="6">
        <v>0</v>
      </c>
      <c r="K141" s="6">
        <v>0</v>
      </c>
      <c r="L141" s="6">
        <v>88204</v>
      </c>
      <c r="M141" s="6">
        <v>-42998.94</v>
      </c>
      <c r="N141" s="6">
        <v>45205.06</v>
      </c>
      <c r="O141" s="6">
        <v>45205.06</v>
      </c>
      <c r="P141" s="6">
        <v>0</v>
      </c>
    </row>
    <row r="142" spans="1:16" x14ac:dyDescent="0.25">
      <c r="A142" s="2" t="s">
        <v>153</v>
      </c>
      <c r="B142" s="27" t="s">
        <v>154</v>
      </c>
      <c r="C142" s="34"/>
      <c r="D142" s="34"/>
      <c r="E142" s="3">
        <f t="shared" ref="E142:P142" si="32">SUM(E143:E144)</f>
        <v>4821</v>
      </c>
      <c r="F142" s="3">
        <f t="shared" si="32"/>
        <v>4821</v>
      </c>
      <c r="G142" s="3">
        <f t="shared" si="32"/>
        <v>4578</v>
      </c>
      <c r="H142" s="3">
        <f t="shared" si="32"/>
        <v>0</v>
      </c>
      <c r="I142" s="3">
        <f t="shared" si="32"/>
        <v>4821</v>
      </c>
      <c r="J142" s="3">
        <f t="shared" si="32"/>
        <v>4821</v>
      </c>
      <c r="K142" s="3">
        <f t="shared" si="32"/>
        <v>4578</v>
      </c>
      <c r="L142" s="3">
        <f t="shared" si="32"/>
        <v>0</v>
      </c>
      <c r="M142" s="3">
        <f t="shared" si="32"/>
        <v>7050.8600000000006</v>
      </c>
      <c r="N142" s="3">
        <f t="shared" si="32"/>
        <v>11871.86</v>
      </c>
      <c r="O142" s="3">
        <f t="shared" si="32"/>
        <v>7086.8600000000006</v>
      </c>
      <c r="P142" s="3">
        <f t="shared" si="32"/>
        <v>4785</v>
      </c>
    </row>
    <row r="143" spans="1:16" x14ac:dyDescent="0.25">
      <c r="A143" s="4"/>
      <c r="B143" s="28"/>
      <c r="C143" s="35">
        <v>1</v>
      </c>
      <c r="D143" s="35" t="s">
        <v>22</v>
      </c>
      <c r="E143" s="6">
        <v>36</v>
      </c>
      <c r="F143" s="6">
        <v>36</v>
      </c>
      <c r="G143" s="6">
        <v>0</v>
      </c>
      <c r="H143" s="6">
        <v>0</v>
      </c>
      <c r="I143" s="6">
        <v>36</v>
      </c>
      <c r="J143" s="6">
        <v>36</v>
      </c>
      <c r="K143" s="6">
        <v>0</v>
      </c>
      <c r="L143" s="6">
        <v>0</v>
      </c>
      <c r="M143" s="6">
        <v>-25.74</v>
      </c>
      <c r="N143" s="6">
        <v>10.26</v>
      </c>
      <c r="O143" s="6">
        <v>10.26</v>
      </c>
      <c r="P143" s="6">
        <v>0</v>
      </c>
    </row>
    <row r="144" spans="1:16" x14ac:dyDescent="0.25">
      <c r="A144" s="4"/>
      <c r="B144" s="28"/>
      <c r="C144" s="35">
        <v>1</v>
      </c>
      <c r="D144" s="35" t="s">
        <v>35</v>
      </c>
      <c r="E144" s="6">
        <v>4785</v>
      </c>
      <c r="F144" s="6">
        <v>4785</v>
      </c>
      <c r="G144" s="6">
        <v>4578</v>
      </c>
      <c r="H144" s="6">
        <v>0</v>
      </c>
      <c r="I144" s="6">
        <v>4785</v>
      </c>
      <c r="J144" s="6">
        <v>4785</v>
      </c>
      <c r="K144" s="6">
        <v>4578</v>
      </c>
      <c r="L144" s="6">
        <v>0</v>
      </c>
      <c r="M144" s="6">
        <v>7076.6</v>
      </c>
      <c r="N144" s="6">
        <v>11861.6</v>
      </c>
      <c r="O144" s="6">
        <v>7076.6</v>
      </c>
      <c r="P144" s="6">
        <v>4785</v>
      </c>
    </row>
    <row r="145" spans="1:16" ht="22.5" x14ac:dyDescent="0.25">
      <c r="A145" s="2" t="s">
        <v>155</v>
      </c>
      <c r="B145" s="27" t="s">
        <v>156</v>
      </c>
      <c r="C145" s="34"/>
      <c r="D145" s="34"/>
      <c r="E145" s="3">
        <f t="shared" ref="E145:P145" si="33">SUM(E146:E147)</f>
        <v>10422</v>
      </c>
      <c r="F145" s="3">
        <f t="shared" si="33"/>
        <v>0</v>
      </c>
      <c r="G145" s="3">
        <f t="shared" si="33"/>
        <v>0</v>
      </c>
      <c r="H145" s="3">
        <f t="shared" si="33"/>
        <v>10422</v>
      </c>
      <c r="I145" s="3">
        <f t="shared" si="33"/>
        <v>10422</v>
      </c>
      <c r="J145" s="3">
        <f t="shared" si="33"/>
        <v>0</v>
      </c>
      <c r="K145" s="3">
        <f t="shared" si="33"/>
        <v>0</v>
      </c>
      <c r="L145" s="3">
        <f t="shared" si="33"/>
        <v>10422</v>
      </c>
      <c r="M145" s="3">
        <f t="shared" si="33"/>
        <v>-5279</v>
      </c>
      <c r="N145" s="3">
        <f t="shared" si="33"/>
        <v>5143</v>
      </c>
      <c r="O145" s="3">
        <f t="shared" si="33"/>
        <v>5142.5</v>
      </c>
      <c r="P145" s="3">
        <f t="shared" si="33"/>
        <v>0.5</v>
      </c>
    </row>
    <row r="146" spans="1:16" x14ac:dyDescent="0.25">
      <c r="A146" s="4"/>
      <c r="B146" s="28"/>
      <c r="C146" s="35">
        <v>1</v>
      </c>
      <c r="D146" s="35" t="s">
        <v>22</v>
      </c>
      <c r="E146" s="6">
        <v>1563</v>
      </c>
      <c r="F146" s="6">
        <v>0</v>
      </c>
      <c r="G146" s="6">
        <v>0</v>
      </c>
      <c r="H146" s="6">
        <v>1563</v>
      </c>
      <c r="I146" s="6">
        <v>1563</v>
      </c>
      <c r="J146" s="6">
        <v>0</v>
      </c>
      <c r="K146" s="6">
        <v>0</v>
      </c>
      <c r="L146" s="6">
        <v>1563</v>
      </c>
      <c r="M146" s="6">
        <v>3580</v>
      </c>
      <c r="N146" s="6">
        <v>5143</v>
      </c>
      <c r="O146" s="6">
        <v>5142.5</v>
      </c>
      <c r="P146" s="6">
        <v>0.5</v>
      </c>
    </row>
    <row r="147" spans="1:16" x14ac:dyDescent="0.25">
      <c r="A147" s="4"/>
      <c r="B147" s="28"/>
      <c r="C147" s="35">
        <v>1</v>
      </c>
      <c r="D147" s="35" t="s">
        <v>35</v>
      </c>
      <c r="E147" s="6">
        <v>8859</v>
      </c>
      <c r="F147" s="6">
        <v>0</v>
      </c>
      <c r="G147" s="6">
        <v>0</v>
      </c>
      <c r="H147" s="6">
        <v>8859</v>
      </c>
      <c r="I147" s="6">
        <v>8859</v>
      </c>
      <c r="J147" s="6">
        <v>0</v>
      </c>
      <c r="K147" s="6">
        <v>0</v>
      </c>
      <c r="L147" s="6">
        <v>8859</v>
      </c>
      <c r="M147" s="6">
        <v>-8859</v>
      </c>
      <c r="N147" s="6">
        <v>0</v>
      </c>
      <c r="O147" s="6">
        <v>0</v>
      </c>
      <c r="P147" s="6">
        <v>0</v>
      </c>
    </row>
    <row r="148" spans="1:16" x14ac:dyDescent="0.25">
      <c r="A148" s="2" t="s">
        <v>157</v>
      </c>
      <c r="B148" s="27" t="s">
        <v>158</v>
      </c>
      <c r="C148" s="34"/>
      <c r="D148" s="34"/>
      <c r="E148" s="3">
        <f t="shared" ref="E148:P148" si="34">E149+E164</f>
        <v>4115193</v>
      </c>
      <c r="F148" s="3">
        <f t="shared" si="34"/>
        <v>502150</v>
      </c>
      <c r="G148" s="3">
        <f t="shared" si="34"/>
        <v>0</v>
      </c>
      <c r="H148" s="3">
        <f t="shared" si="34"/>
        <v>3613043</v>
      </c>
      <c r="I148" s="3">
        <f t="shared" si="34"/>
        <v>1681718</v>
      </c>
      <c r="J148" s="3">
        <f t="shared" si="34"/>
        <v>246925</v>
      </c>
      <c r="K148" s="3">
        <f t="shared" si="34"/>
        <v>0</v>
      </c>
      <c r="L148" s="3">
        <f t="shared" si="34"/>
        <v>1434793</v>
      </c>
      <c r="M148" s="3">
        <f t="shared" si="34"/>
        <v>3152812.27</v>
      </c>
      <c r="N148" s="3">
        <f t="shared" si="34"/>
        <v>4834530.2699999996</v>
      </c>
      <c r="O148" s="3">
        <f t="shared" si="34"/>
        <v>3192853.42</v>
      </c>
      <c r="P148" s="3">
        <f t="shared" si="34"/>
        <v>1641676.8499999999</v>
      </c>
    </row>
    <row r="149" spans="1:16" x14ac:dyDescent="0.25">
      <c r="A149" s="7" t="s">
        <v>159</v>
      </c>
      <c r="B149" s="29" t="s">
        <v>160</v>
      </c>
      <c r="C149" s="36"/>
      <c r="D149" s="36"/>
      <c r="E149" s="8">
        <f t="shared" ref="E149:P149" si="35">E150+E155+E156+E157+E161</f>
        <v>1325775</v>
      </c>
      <c r="F149" s="8">
        <f t="shared" si="35"/>
        <v>0</v>
      </c>
      <c r="G149" s="8">
        <f t="shared" si="35"/>
        <v>0</v>
      </c>
      <c r="H149" s="8">
        <f t="shared" si="35"/>
        <v>1325775</v>
      </c>
      <c r="I149" s="8">
        <f t="shared" si="35"/>
        <v>506325</v>
      </c>
      <c r="J149" s="8">
        <f t="shared" si="35"/>
        <v>0</v>
      </c>
      <c r="K149" s="8">
        <f t="shared" si="35"/>
        <v>0</v>
      </c>
      <c r="L149" s="8">
        <f t="shared" si="35"/>
        <v>506325</v>
      </c>
      <c r="M149" s="8">
        <f t="shared" si="35"/>
        <v>-15300.41</v>
      </c>
      <c r="N149" s="8">
        <f t="shared" si="35"/>
        <v>491024.59</v>
      </c>
      <c r="O149" s="8">
        <f t="shared" si="35"/>
        <v>426131.44</v>
      </c>
      <c r="P149" s="8">
        <f t="shared" si="35"/>
        <v>64893.15</v>
      </c>
    </row>
    <row r="150" spans="1:16" ht="22.5" x14ac:dyDescent="0.25">
      <c r="A150" s="2" t="s">
        <v>161</v>
      </c>
      <c r="B150" s="27" t="s">
        <v>162</v>
      </c>
      <c r="C150" s="34"/>
      <c r="D150" s="34"/>
      <c r="E150" s="3">
        <f t="shared" ref="E150:P150" si="36">SUM(E151:E154)</f>
        <v>963165</v>
      </c>
      <c r="F150" s="3">
        <f t="shared" si="36"/>
        <v>0</v>
      </c>
      <c r="G150" s="3">
        <f t="shared" si="36"/>
        <v>0</v>
      </c>
      <c r="H150" s="3">
        <f t="shared" si="36"/>
        <v>963165</v>
      </c>
      <c r="I150" s="3">
        <f t="shared" si="36"/>
        <v>491810</v>
      </c>
      <c r="J150" s="3">
        <f t="shared" si="36"/>
        <v>0</v>
      </c>
      <c r="K150" s="3">
        <f t="shared" si="36"/>
        <v>0</v>
      </c>
      <c r="L150" s="3">
        <f t="shared" si="36"/>
        <v>491810</v>
      </c>
      <c r="M150" s="3">
        <f t="shared" si="36"/>
        <v>-15000</v>
      </c>
      <c r="N150" s="3">
        <f t="shared" si="36"/>
        <v>476810</v>
      </c>
      <c r="O150" s="3">
        <f t="shared" si="36"/>
        <v>411916.85</v>
      </c>
      <c r="P150" s="3">
        <f t="shared" si="36"/>
        <v>64893.15</v>
      </c>
    </row>
    <row r="151" spans="1:16" x14ac:dyDescent="0.25">
      <c r="A151" s="4"/>
      <c r="B151" s="28"/>
      <c r="C151" s="35">
        <v>1</v>
      </c>
      <c r="D151" s="35" t="s">
        <v>163</v>
      </c>
      <c r="E151" s="6">
        <v>0</v>
      </c>
      <c r="F151" s="6">
        <v>0</v>
      </c>
      <c r="G151" s="6">
        <v>0</v>
      </c>
      <c r="H151" s="6">
        <v>0</v>
      </c>
      <c r="I151" s="6">
        <v>225000</v>
      </c>
      <c r="J151" s="6">
        <v>0</v>
      </c>
      <c r="K151" s="6">
        <v>0</v>
      </c>
      <c r="L151" s="6">
        <v>225000</v>
      </c>
      <c r="M151" s="6">
        <v>-15000</v>
      </c>
      <c r="N151" s="6">
        <v>210000</v>
      </c>
      <c r="O151" s="6">
        <v>145108.34</v>
      </c>
      <c r="P151" s="6">
        <v>64891.66</v>
      </c>
    </row>
    <row r="152" spans="1:16" x14ac:dyDescent="0.25">
      <c r="A152" s="4"/>
      <c r="B152" s="28"/>
      <c r="C152" s="35">
        <v>1</v>
      </c>
      <c r="D152" s="35" t="s">
        <v>164</v>
      </c>
      <c r="E152" s="6">
        <v>225000</v>
      </c>
      <c r="F152" s="6">
        <v>0</v>
      </c>
      <c r="G152" s="6">
        <v>0</v>
      </c>
      <c r="H152" s="6">
        <v>225000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</row>
    <row r="153" spans="1:16" x14ac:dyDescent="0.25">
      <c r="A153" s="4"/>
      <c r="B153" s="28"/>
      <c r="C153" s="35">
        <v>1</v>
      </c>
      <c r="D153" s="35" t="s">
        <v>87</v>
      </c>
      <c r="E153" s="6">
        <v>266809</v>
      </c>
      <c r="F153" s="6">
        <v>0</v>
      </c>
      <c r="G153" s="6">
        <v>0</v>
      </c>
      <c r="H153" s="6">
        <v>266809</v>
      </c>
      <c r="I153" s="6">
        <v>266810</v>
      </c>
      <c r="J153" s="6">
        <v>0</v>
      </c>
      <c r="K153" s="6">
        <v>0</v>
      </c>
      <c r="L153" s="6">
        <v>266810</v>
      </c>
      <c r="M153" s="6">
        <v>0</v>
      </c>
      <c r="N153" s="6">
        <v>266810</v>
      </c>
      <c r="O153" s="6">
        <v>266808.51</v>
      </c>
      <c r="P153" s="6">
        <v>1.49</v>
      </c>
    </row>
    <row r="154" spans="1:16" ht="15.75" thickBot="1" x14ac:dyDescent="0.3">
      <c r="A154" s="4"/>
      <c r="B154" s="28"/>
      <c r="C154" s="35">
        <v>1</v>
      </c>
      <c r="D154" s="35" t="s">
        <v>35</v>
      </c>
      <c r="E154" s="6">
        <v>471356</v>
      </c>
      <c r="F154" s="6">
        <v>0</v>
      </c>
      <c r="G154" s="6">
        <v>0</v>
      </c>
      <c r="H154" s="6">
        <v>471356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</row>
    <row r="155" spans="1:16" ht="22.5" hidden="1" x14ac:dyDescent="0.25">
      <c r="A155" s="2" t="s">
        <v>165</v>
      </c>
      <c r="B155" s="27" t="s">
        <v>166</v>
      </c>
      <c r="C155" s="34"/>
      <c r="D155" s="34"/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</row>
    <row r="156" spans="1:16" ht="22.5" hidden="1" x14ac:dyDescent="0.25">
      <c r="A156" s="2" t="s">
        <v>167</v>
      </c>
      <c r="B156" s="27" t="s">
        <v>168</v>
      </c>
      <c r="C156" s="34"/>
      <c r="D156" s="34"/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</row>
    <row r="157" spans="1:16" x14ac:dyDescent="0.25">
      <c r="A157" s="2" t="s">
        <v>169</v>
      </c>
      <c r="B157" s="27" t="s">
        <v>170</v>
      </c>
      <c r="C157" s="34"/>
      <c r="D157" s="34"/>
      <c r="E157" s="3">
        <f t="shared" ref="E157:P157" si="37">SUM(E158:E160)</f>
        <v>49819</v>
      </c>
      <c r="F157" s="3">
        <f t="shared" si="37"/>
        <v>0</v>
      </c>
      <c r="G157" s="3">
        <f t="shared" si="37"/>
        <v>0</v>
      </c>
      <c r="H157" s="3">
        <f t="shared" si="37"/>
        <v>49819</v>
      </c>
      <c r="I157" s="3">
        <f t="shared" si="37"/>
        <v>14515</v>
      </c>
      <c r="J157" s="3">
        <f t="shared" si="37"/>
        <v>0</v>
      </c>
      <c r="K157" s="3">
        <f t="shared" si="37"/>
        <v>0</v>
      </c>
      <c r="L157" s="3">
        <f t="shared" si="37"/>
        <v>14515</v>
      </c>
      <c r="M157" s="3">
        <f t="shared" si="37"/>
        <v>-300.41000000000003</v>
      </c>
      <c r="N157" s="3">
        <f t="shared" si="37"/>
        <v>14214.59</v>
      </c>
      <c r="O157" s="3">
        <f t="shared" si="37"/>
        <v>14214.59</v>
      </c>
      <c r="P157" s="3">
        <f t="shared" si="37"/>
        <v>0</v>
      </c>
    </row>
    <row r="158" spans="1:16" x14ac:dyDescent="0.25">
      <c r="A158" s="4"/>
      <c r="B158" s="28"/>
      <c r="C158" s="35">
        <v>1</v>
      </c>
      <c r="D158" s="35" t="s">
        <v>171</v>
      </c>
      <c r="E158" s="6">
        <v>8594</v>
      </c>
      <c r="F158" s="6">
        <v>0</v>
      </c>
      <c r="G158" s="6">
        <v>0</v>
      </c>
      <c r="H158" s="6">
        <v>8594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</row>
    <row r="159" spans="1:16" x14ac:dyDescent="0.25">
      <c r="A159" s="4"/>
      <c r="B159" s="28"/>
      <c r="C159" s="35">
        <v>1</v>
      </c>
      <c r="D159" s="35" t="s">
        <v>22</v>
      </c>
      <c r="E159" s="6">
        <v>14515</v>
      </c>
      <c r="F159" s="6">
        <v>0</v>
      </c>
      <c r="G159" s="6">
        <v>0</v>
      </c>
      <c r="H159" s="6">
        <v>14515</v>
      </c>
      <c r="I159" s="6">
        <v>14515</v>
      </c>
      <c r="J159" s="6">
        <v>0</v>
      </c>
      <c r="K159" s="6">
        <v>0</v>
      </c>
      <c r="L159" s="6">
        <v>14515</v>
      </c>
      <c r="M159" s="6">
        <v>-300.41000000000003</v>
      </c>
      <c r="N159" s="6">
        <v>14214.59</v>
      </c>
      <c r="O159" s="6">
        <v>14214.59</v>
      </c>
      <c r="P159" s="6">
        <v>0</v>
      </c>
    </row>
    <row r="160" spans="1:16" x14ac:dyDescent="0.25">
      <c r="A160" s="4"/>
      <c r="B160" s="28"/>
      <c r="C160" s="35">
        <v>1</v>
      </c>
      <c r="D160" s="35" t="s">
        <v>35</v>
      </c>
      <c r="E160" s="6">
        <v>26710</v>
      </c>
      <c r="F160" s="6">
        <v>0</v>
      </c>
      <c r="G160" s="6">
        <v>0</v>
      </c>
      <c r="H160" s="6">
        <v>26710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</row>
    <row r="161" spans="1:16" x14ac:dyDescent="0.25">
      <c r="A161" s="2" t="s">
        <v>172</v>
      </c>
      <c r="B161" s="27" t="s">
        <v>173</v>
      </c>
      <c r="C161" s="34"/>
      <c r="D161" s="34"/>
      <c r="E161" s="3">
        <f t="shared" ref="E161:P161" si="38">SUM(E162:E163)</f>
        <v>312791</v>
      </c>
      <c r="F161" s="3">
        <f t="shared" si="38"/>
        <v>0</v>
      </c>
      <c r="G161" s="3">
        <f t="shared" si="38"/>
        <v>0</v>
      </c>
      <c r="H161" s="3">
        <f t="shared" si="38"/>
        <v>312791</v>
      </c>
      <c r="I161" s="3">
        <f t="shared" si="38"/>
        <v>0</v>
      </c>
      <c r="J161" s="3">
        <f t="shared" si="38"/>
        <v>0</v>
      </c>
      <c r="K161" s="3">
        <f t="shared" si="38"/>
        <v>0</v>
      </c>
      <c r="L161" s="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</row>
    <row r="162" spans="1:16" x14ac:dyDescent="0.25">
      <c r="A162" s="4"/>
      <c r="B162" s="28"/>
      <c r="C162" s="35">
        <v>1</v>
      </c>
      <c r="D162" s="35" t="s">
        <v>171</v>
      </c>
      <c r="E162" s="6">
        <v>62558</v>
      </c>
      <c r="F162" s="6">
        <v>0</v>
      </c>
      <c r="G162" s="6">
        <v>0</v>
      </c>
      <c r="H162" s="6">
        <v>62558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</row>
    <row r="163" spans="1:16" x14ac:dyDescent="0.25">
      <c r="A163" s="4"/>
      <c r="B163" s="28"/>
      <c r="C163" s="35">
        <v>1</v>
      </c>
      <c r="D163" s="35" t="s">
        <v>35</v>
      </c>
      <c r="E163" s="6">
        <v>250233</v>
      </c>
      <c r="F163" s="6">
        <v>0</v>
      </c>
      <c r="G163" s="6">
        <v>0</v>
      </c>
      <c r="H163" s="6">
        <v>250233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</row>
    <row r="164" spans="1:16" ht="22.5" x14ac:dyDescent="0.25">
      <c r="A164" s="7" t="s">
        <v>174</v>
      </c>
      <c r="B164" s="29" t="s">
        <v>175</v>
      </c>
      <c r="C164" s="36"/>
      <c r="D164" s="36"/>
      <c r="E164" s="8">
        <f t="shared" ref="E164:P164" si="39">E165+E170+E174+E177+E178+E185+E188+E189+E190</f>
        <v>2789418</v>
      </c>
      <c r="F164" s="8">
        <f t="shared" si="39"/>
        <v>502150</v>
      </c>
      <c r="G164" s="8">
        <f t="shared" si="39"/>
        <v>0</v>
      </c>
      <c r="H164" s="8">
        <f t="shared" si="39"/>
        <v>2287268</v>
      </c>
      <c r="I164" s="8">
        <f t="shared" si="39"/>
        <v>1175393</v>
      </c>
      <c r="J164" s="8">
        <f t="shared" si="39"/>
        <v>246925</v>
      </c>
      <c r="K164" s="8">
        <f t="shared" si="39"/>
        <v>0</v>
      </c>
      <c r="L164" s="8">
        <f t="shared" si="39"/>
        <v>928468</v>
      </c>
      <c r="M164" s="8">
        <f t="shared" si="39"/>
        <v>3168112.68</v>
      </c>
      <c r="N164" s="8">
        <f t="shared" si="39"/>
        <v>4343505.68</v>
      </c>
      <c r="O164" s="8">
        <f t="shared" si="39"/>
        <v>2766721.98</v>
      </c>
      <c r="P164" s="8">
        <f t="shared" si="39"/>
        <v>1576783.7</v>
      </c>
    </row>
    <row r="165" spans="1:16" ht="22.5" x14ac:dyDescent="0.25">
      <c r="A165" s="2" t="s">
        <v>176</v>
      </c>
      <c r="B165" s="27" t="s">
        <v>177</v>
      </c>
      <c r="C165" s="34"/>
      <c r="D165" s="34"/>
      <c r="E165" s="3">
        <f t="shared" ref="E165:P165" si="40">SUM(E166:E169)</f>
        <v>290000</v>
      </c>
      <c r="F165" s="3">
        <f t="shared" si="40"/>
        <v>9000</v>
      </c>
      <c r="G165" s="3">
        <f t="shared" si="40"/>
        <v>0</v>
      </c>
      <c r="H165" s="3">
        <f t="shared" si="40"/>
        <v>281000</v>
      </c>
      <c r="I165" s="3">
        <f t="shared" si="40"/>
        <v>281000</v>
      </c>
      <c r="J165" s="3">
        <f t="shared" si="40"/>
        <v>0</v>
      </c>
      <c r="K165" s="3">
        <f t="shared" si="40"/>
        <v>0</v>
      </c>
      <c r="L165" s="3">
        <f t="shared" si="40"/>
        <v>281000</v>
      </c>
      <c r="M165" s="3">
        <f t="shared" si="40"/>
        <v>56784.990000000005</v>
      </c>
      <c r="N165" s="3">
        <f t="shared" si="40"/>
        <v>337784.99</v>
      </c>
      <c r="O165" s="3">
        <f t="shared" si="40"/>
        <v>324457.75</v>
      </c>
      <c r="P165" s="3">
        <f t="shared" si="40"/>
        <v>13327.24</v>
      </c>
    </row>
    <row r="166" spans="1:16" x14ac:dyDescent="0.25">
      <c r="A166" s="4"/>
      <c r="B166" s="28"/>
      <c r="C166" s="35">
        <v>1</v>
      </c>
      <c r="D166" s="35" t="s">
        <v>22</v>
      </c>
      <c r="E166" s="6">
        <v>31000</v>
      </c>
      <c r="F166" s="6">
        <v>9000</v>
      </c>
      <c r="G166" s="6">
        <v>0</v>
      </c>
      <c r="H166" s="6">
        <v>22000</v>
      </c>
      <c r="I166" s="6">
        <v>22000</v>
      </c>
      <c r="J166" s="6">
        <v>0</v>
      </c>
      <c r="K166" s="6">
        <v>0</v>
      </c>
      <c r="L166" s="6">
        <v>22000</v>
      </c>
      <c r="M166" s="6">
        <v>0</v>
      </c>
      <c r="N166" s="6">
        <v>22000</v>
      </c>
      <c r="O166" s="6">
        <v>21313.74</v>
      </c>
      <c r="P166" s="6">
        <v>686.26</v>
      </c>
    </row>
    <row r="167" spans="1:16" x14ac:dyDescent="0.25">
      <c r="A167" s="4"/>
      <c r="B167" s="28"/>
      <c r="C167" s="35">
        <v>1</v>
      </c>
      <c r="D167" s="35" t="s">
        <v>35</v>
      </c>
      <c r="E167" s="6">
        <v>220000</v>
      </c>
      <c r="F167" s="6">
        <v>0</v>
      </c>
      <c r="G167" s="6">
        <v>0</v>
      </c>
      <c r="H167" s="6">
        <v>220000</v>
      </c>
      <c r="I167" s="6">
        <v>220000</v>
      </c>
      <c r="J167" s="6">
        <v>0</v>
      </c>
      <c r="K167" s="6">
        <v>0</v>
      </c>
      <c r="L167" s="6">
        <v>220000</v>
      </c>
      <c r="M167" s="6">
        <v>-67705.84</v>
      </c>
      <c r="N167" s="6">
        <v>152294.16</v>
      </c>
      <c r="O167" s="6">
        <v>152294.16</v>
      </c>
      <c r="P167" s="6">
        <v>0</v>
      </c>
    </row>
    <row r="168" spans="1:16" x14ac:dyDescent="0.25">
      <c r="A168" s="4"/>
      <c r="B168" s="28"/>
      <c r="C168" s="35">
        <v>1</v>
      </c>
      <c r="D168" s="35" t="s">
        <v>87</v>
      </c>
      <c r="E168" s="6">
        <v>39000</v>
      </c>
      <c r="F168" s="6">
        <v>0</v>
      </c>
      <c r="G168" s="6">
        <v>0</v>
      </c>
      <c r="H168" s="6">
        <v>39000</v>
      </c>
      <c r="I168" s="6">
        <v>39000</v>
      </c>
      <c r="J168" s="6">
        <v>0</v>
      </c>
      <c r="K168" s="6">
        <v>0</v>
      </c>
      <c r="L168" s="6">
        <v>39000</v>
      </c>
      <c r="M168" s="6">
        <v>0</v>
      </c>
      <c r="N168" s="6">
        <v>39000</v>
      </c>
      <c r="O168" s="6">
        <v>26359.02</v>
      </c>
      <c r="P168" s="6">
        <v>12640.98</v>
      </c>
    </row>
    <row r="169" spans="1:16" x14ac:dyDescent="0.25">
      <c r="A169" s="4"/>
      <c r="B169" s="28"/>
      <c r="C169" s="35">
        <v>1</v>
      </c>
      <c r="D169" s="35" t="s">
        <v>68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124490.83</v>
      </c>
      <c r="N169" s="6">
        <v>124490.83</v>
      </c>
      <c r="O169" s="6">
        <v>124490.83</v>
      </c>
      <c r="P169" s="6">
        <v>0</v>
      </c>
    </row>
    <row r="170" spans="1:16" ht="22.5" x14ac:dyDescent="0.25">
      <c r="A170" s="2" t="s">
        <v>178</v>
      </c>
      <c r="B170" s="27" t="s">
        <v>179</v>
      </c>
      <c r="C170" s="34"/>
      <c r="D170" s="34"/>
      <c r="E170" s="3">
        <f t="shared" ref="E170:P170" si="41">SUM(E171:E173)</f>
        <v>191693</v>
      </c>
      <c r="F170" s="3">
        <f t="shared" si="41"/>
        <v>300</v>
      </c>
      <c r="G170" s="3">
        <f t="shared" si="41"/>
        <v>0</v>
      </c>
      <c r="H170" s="3">
        <f t="shared" si="41"/>
        <v>191393</v>
      </c>
      <c r="I170" s="3">
        <f t="shared" si="41"/>
        <v>191393</v>
      </c>
      <c r="J170" s="3">
        <f t="shared" si="41"/>
        <v>0</v>
      </c>
      <c r="K170" s="3">
        <f t="shared" si="41"/>
        <v>0</v>
      </c>
      <c r="L170" s="3">
        <f t="shared" si="41"/>
        <v>191393</v>
      </c>
      <c r="M170" s="3">
        <f t="shared" si="41"/>
        <v>48956.119999999995</v>
      </c>
      <c r="N170" s="3">
        <f t="shared" si="41"/>
        <v>240349.12</v>
      </c>
      <c r="O170" s="3">
        <f t="shared" si="41"/>
        <v>240256.12</v>
      </c>
      <c r="P170" s="3">
        <f t="shared" si="41"/>
        <v>93</v>
      </c>
    </row>
    <row r="171" spans="1:16" x14ac:dyDescent="0.25">
      <c r="A171" s="4"/>
      <c r="B171" s="28"/>
      <c r="C171" s="35">
        <v>1</v>
      </c>
      <c r="D171" s="35" t="s">
        <v>22</v>
      </c>
      <c r="E171" s="6">
        <v>4800</v>
      </c>
      <c r="F171" s="6">
        <v>300</v>
      </c>
      <c r="G171" s="6">
        <v>0</v>
      </c>
      <c r="H171" s="6">
        <v>4500</v>
      </c>
      <c r="I171" s="6">
        <v>4500</v>
      </c>
      <c r="J171" s="6">
        <v>0</v>
      </c>
      <c r="K171" s="6">
        <v>0</v>
      </c>
      <c r="L171" s="6">
        <v>4500</v>
      </c>
      <c r="M171" s="6">
        <v>25162.07</v>
      </c>
      <c r="N171" s="6">
        <v>29662.07</v>
      </c>
      <c r="O171" s="6">
        <v>29662.07</v>
      </c>
      <c r="P171" s="6">
        <v>0</v>
      </c>
    </row>
    <row r="172" spans="1:16" x14ac:dyDescent="0.25">
      <c r="A172" s="4"/>
      <c r="B172" s="28"/>
      <c r="C172" s="35">
        <v>1</v>
      </c>
      <c r="D172" s="35" t="s">
        <v>180</v>
      </c>
      <c r="E172" s="6">
        <v>23893</v>
      </c>
      <c r="F172" s="6">
        <v>0</v>
      </c>
      <c r="G172" s="6">
        <v>0</v>
      </c>
      <c r="H172" s="6">
        <v>23893</v>
      </c>
      <c r="I172" s="6">
        <v>23893</v>
      </c>
      <c r="J172" s="6">
        <v>0</v>
      </c>
      <c r="K172" s="6">
        <v>0</v>
      </c>
      <c r="L172" s="6">
        <v>23893</v>
      </c>
      <c r="M172" s="6">
        <v>0</v>
      </c>
      <c r="N172" s="6">
        <v>23893</v>
      </c>
      <c r="O172" s="6">
        <v>23800</v>
      </c>
      <c r="P172" s="6">
        <v>93</v>
      </c>
    </row>
    <row r="173" spans="1:16" x14ac:dyDescent="0.25">
      <c r="A173" s="4"/>
      <c r="B173" s="28"/>
      <c r="C173" s="35">
        <v>1</v>
      </c>
      <c r="D173" s="35" t="s">
        <v>35</v>
      </c>
      <c r="E173" s="6">
        <v>163000</v>
      </c>
      <c r="F173" s="6">
        <v>0</v>
      </c>
      <c r="G173" s="6">
        <v>0</v>
      </c>
      <c r="H173" s="6">
        <v>163000</v>
      </c>
      <c r="I173" s="6">
        <v>163000</v>
      </c>
      <c r="J173" s="6">
        <v>0</v>
      </c>
      <c r="K173" s="6">
        <v>0</v>
      </c>
      <c r="L173" s="6">
        <v>163000</v>
      </c>
      <c r="M173" s="6">
        <v>23794.05</v>
      </c>
      <c r="N173" s="6">
        <v>186794.05</v>
      </c>
      <c r="O173" s="6">
        <v>186794.05</v>
      </c>
      <c r="P173" s="6">
        <v>0</v>
      </c>
    </row>
    <row r="174" spans="1:16" ht="22.5" x14ac:dyDescent="0.25">
      <c r="A174" s="2" t="s">
        <v>181</v>
      </c>
      <c r="B174" s="27" t="s">
        <v>182</v>
      </c>
      <c r="C174" s="34"/>
      <c r="D174" s="34"/>
      <c r="E174" s="3">
        <f t="shared" ref="E174:P174" si="42">SUM(E175:E176)</f>
        <v>123000</v>
      </c>
      <c r="F174" s="3">
        <f t="shared" si="42"/>
        <v>1000</v>
      </c>
      <c r="G174" s="3">
        <f t="shared" si="42"/>
        <v>0</v>
      </c>
      <c r="H174" s="3">
        <f t="shared" si="42"/>
        <v>122000</v>
      </c>
      <c r="I174" s="3">
        <f t="shared" si="42"/>
        <v>123000</v>
      </c>
      <c r="J174" s="3">
        <f t="shared" si="42"/>
        <v>1000</v>
      </c>
      <c r="K174" s="3">
        <f t="shared" si="42"/>
        <v>0</v>
      </c>
      <c r="L174" s="3">
        <f t="shared" si="42"/>
        <v>122000</v>
      </c>
      <c r="M174" s="3">
        <f t="shared" si="42"/>
        <v>993.51999999999953</v>
      </c>
      <c r="N174" s="3">
        <f t="shared" si="42"/>
        <v>123993.51999999999</v>
      </c>
      <c r="O174" s="3">
        <f t="shared" si="42"/>
        <v>123993.51999999999</v>
      </c>
      <c r="P174" s="3">
        <f t="shared" si="42"/>
        <v>0</v>
      </c>
    </row>
    <row r="175" spans="1:16" x14ac:dyDescent="0.25">
      <c r="A175" s="4"/>
      <c r="B175" s="28"/>
      <c r="C175" s="35">
        <v>1</v>
      </c>
      <c r="D175" s="35" t="s">
        <v>35</v>
      </c>
      <c r="E175" s="6">
        <v>52000</v>
      </c>
      <c r="F175" s="6">
        <v>0</v>
      </c>
      <c r="G175" s="6">
        <v>0</v>
      </c>
      <c r="H175" s="6">
        <v>52000</v>
      </c>
      <c r="I175" s="6">
        <v>52000</v>
      </c>
      <c r="J175" s="6">
        <v>0</v>
      </c>
      <c r="K175" s="6">
        <v>0</v>
      </c>
      <c r="L175" s="6">
        <v>52000</v>
      </c>
      <c r="M175" s="6">
        <v>-5415.63</v>
      </c>
      <c r="N175" s="6">
        <v>46584.37</v>
      </c>
      <c r="O175" s="6">
        <v>46584.37</v>
      </c>
      <c r="P175" s="6">
        <v>0</v>
      </c>
    </row>
    <row r="176" spans="1:16" x14ac:dyDescent="0.25">
      <c r="A176" s="4"/>
      <c r="B176" s="28"/>
      <c r="C176" s="35">
        <v>1</v>
      </c>
      <c r="D176" s="35" t="s">
        <v>22</v>
      </c>
      <c r="E176" s="6">
        <v>71000</v>
      </c>
      <c r="F176" s="6">
        <v>1000</v>
      </c>
      <c r="G176" s="6">
        <v>0</v>
      </c>
      <c r="H176" s="6">
        <v>70000</v>
      </c>
      <c r="I176" s="6">
        <v>71000</v>
      </c>
      <c r="J176" s="6">
        <v>1000</v>
      </c>
      <c r="K176" s="6">
        <v>0</v>
      </c>
      <c r="L176" s="6">
        <v>70000</v>
      </c>
      <c r="M176" s="6">
        <v>6409.15</v>
      </c>
      <c r="N176" s="6">
        <v>77409.149999999994</v>
      </c>
      <c r="O176" s="6">
        <v>77409.149999999994</v>
      </c>
      <c r="P176" s="6">
        <v>0</v>
      </c>
    </row>
    <row r="177" spans="1:16" ht="22.5" x14ac:dyDescent="0.25">
      <c r="A177" s="2" t="s">
        <v>183</v>
      </c>
      <c r="B177" s="27" t="s">
        <v>184</v>
      </c>
      <c r="C177" s="34">
        <v>1</v>
      </c>
      <c r="D177" s="34" t="s">
        <v>22</v>
      </c>
      <c r="E177" s="9">
        <v>400000</v>
      </c>
      <c r="F177" s="9">
        <v>0</v>
      </c>
      <c r="G177" s="9">
        <v>0</v>
      </c>
      <c r="H177" s="9">
        <v>400000</v>
      </c>
      <c r="I177" s="9">
        <v>280000</v>
      </c>
      <c r="J177" s="9">
        <v>0</v>
      </c>
      <c r="K177" s="9">
        <v>0</v>
      </c>
      <c r="L177" s="9">
        <v>280000</v>
      </c>
      <c r="M177" s="9">
        <v>-175655.01</v>
      </c>
      <c r="N177" s="9">
        <v>104344.99</v>
      </c>
      <c r="O177" s="9">
        <v>104344.99</v>
      </c>
      <c r="P177" s="9">
        <v>0</v>
      </c>
    </row>
    <row r="178" spans="1:16" ht="22.5" x14ac:dyDescent="0.25">
      <c r="A178" s="2" t="s">
        <v>185</v>
      </c>
      <c r="B178" s="27" t="s">
        <v>186</v>
      </c>
      <c r="C178" s="34"/>
      <c r="D178" s="34"/>
      <c r="E178" s="3">
        <f t="shared" ref="E178:P178" si="43">E179+E182</f>
        <v>0</v>
      </c>
      <c r="F178" s="3">
        <f t="shared" si="43"/>
        <v>0</v>
      </c>
      <c r="G178" s="3">
        <f t="shared" si="43"/>
        <v>0</v>
      </c>
      <c r="H178" s="3">
        <f t="shared" si="43"/>
        <v>0</v>
      </c>
      <c r="I178" s="3">
        <f t="shared" si="43"/>
        <v>0</v>
      </c>
      <c r="J178" s="3">
        <f t="shared" si="43"/>
        <v>0</v>
      </c>
      <c r="K178" s="3">
        <f t="shared" si="43"/>
        <v>0</v>
      </c>
      <c r="L178" s="3">
        <f t="shared" si="43"/>
        <v>0</v>
      </c>
      <c r="M178" s="3">
        <f t="shared" si="43"/>
        <v>3530833.06</v>
      </c>
      <c r="N178" s="3">
        <f t="shared" si="43"/>
        <v>3530833.06</v>
      </c>
      <c r="O178" s="3">
        <f t="shared" si="43"/>
        <v>1973669.6</v>
      </c>
      <c r="P178" s="3">
        <f t="shared" si="43"/>
        <v>1557163.46</v>
      </c>
    </row>
    <row r="179" spans="1:16" x14ac:dyDescent="0.25">
      <c r="A179" s="2" t="s">
        <v>187</v>
      </c>
      <c r="B179" s="27" t="s">
        <v>188</v>
      </c>
      <c r="C179" s="34"/>
      <c r="D179" s="34"/>
      <c r="E179" s="3">
        <f t="shared" ref="E179:P179" si="44">SUM(E180:E181)</f>
        <v>0</v>
      </c>
      <c r="F179" s="3">
        <f t="shared" si="44"/>
        <v>0</v>
      </c>
      <c r="G179" s="3">
        <f t="shared" si="44"/>
        <v>0</v>
      </c>
      <c r="H179" s="3">
        <f t="shared" si="44"/>
        <v>0</v>
      </c>
      <c r="I179" s="3">
        <f t="shared" si="44"/>
        <v>0</v>
      </c>
      <c r="J179" s="3">
        <f t="shared" si="44"/>
        <v>0</v>
      </c>
      <c r="K179" s="3">
        <f t="shared" si="44"/>
        <v>0</v>
      </c>
      <c r="L179" s="3">
        <f t="shared" si="44"/>
        <v>0</v>
      </c>
      <c r="M179" s="3">
        <f t="shared" si="44"/>
        <v>1199407.3599999999</v>
      </c>
      <c r="N179" s="3">
        <f t="shared" si="44"/>
        <v>1199407.3599999999</v>
      </c>
      <c r="O179" s="3">
        <f t="shared" si="44"/>
        <v>633108.53</v>
      </c>
      <c r="P179" s="3">
        <f t="shared" si="44"/>
        <v>566298.82999999996</v>
      </c>
    </row>
    <row r="180" spans="1:16" x14ac:dyDescent="0.25">
      <c r="A180" s="4"/>
      <c r="B180" s="28"/>
      <c r="C180" s="35">
        <v>1</v>
      </c>
      <c r="D180" s="35" t="s">
        <v>32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650215.31999999995</v>
      </c>
      <c r="N180" s="6">
        <v>650215.31999999995</v>
      </c>
      <c r="O180" s="6">
        <v>628171.98</v>
      </c>
      <c r="P180" s="6">
        <v>22043.34</v>
      </c>
    </row>
    <row r="181" spans="1:16" x14ac:dyDescent="0.25">
      <c r="A181" s="4"/>
      <c r="B181" s="28"/>
      <c r="C181" s="35">
        <v>1</v>
      </c>
      <c r="D181" s="35" t="s">
        <v>22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549192.04</v>
      </c>
      <c r="N181" s="6">
        <v>549192.04</v>
      </c>
      <c r="O181" s="6">
        <v>4936.55</v>
      </c>
      <c r="P181" s="6">
        <v>544255.49</v>
      </c>
    </row>
    <row r="182" spans="1:16" x14ac:dyDescent="0.25">
      <c r="A182" s="2" t="s">
        <v>189</v>
      </c>
      <c r="B182" s="27" t="s">
        <v>190</v>
      </c>
      <c r="C182" s="34"/>
      <c r="D182" s="34"/>
      <c r="E182" s="3">
        <f t="shared" ref="E182:P182" si="45">SUM(E183:E184)</f>
        <v>0</v>
      </c>
      <c r="F182" s="3">
        <f t="shared" si="45"/>
        <v>0</v>
      </c>
      <c r="G182" s="3">
        <f t="shared" si="45"/>
        <v>0</v>
      </c>
      <c r="H182" s="3">
        <f t="shared" si="45"/>
        <v>0</v>
      </c>
      <c r="I182" s="3">
        <f t="shared" si="45"/>
        <v>0</v>
      </c>
      <c r="J182" s="3">
        <f t="shared" si="45"/>
        <v>0</v>
      </c>
      <c r="K182" s="3">
        <f t="shared" si="45"/>
        <v>0</v>
      </c>
      <c r="L182" s="3">
        <f t="shared" si="45"/>
        <v>0</v>
      </c>
      <c r="M182" s="3">
        <f t="shared" si="45"/>
        <v>2331425.7000000002</v>
      </c>
      <c r="N182" s="3">
        <f t="shared" si="45"/>
        <v>2331425.7000000002</v>
      </c>
      <c r="O182" s="3">
        <f t="shared" si="45"/>
        <v>1340561.07</v>
      </c>
      <c r="P182" s="3">
        <f t="shared" si="45"/>
        <v>990864.63</v>
      </c>
    </row>
    <row r="183" spans="1:16" x14ac:dyDescent="0.25">
      <c r="A183" s="4"/>
      <c r="B183" s="28"/>
      <c r="C183" s="35">
        <v>1</v>
      </c>
      <c r="D183" s="35" t="s">
        <v>22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982398.14</v>
      </c>
      <c r="N183" s="6">
        <v>982398.14</v>
      </c>
      <c r="O183" s="6">
        <v>263108.5</v>
      </c>
      <c r="P183" s="6">
        <v>719289.64</v>
      </c>
    </row>
    <row r="184" spans="1:16" x14ac:dyDescent="0.25">
      <c r="A184" s="4"/>
      <c r="B184" s="28"/>
      <c r="C184" s="35">
        <v>1</v>
      </c>
      <c r="D184" s="35" t="s">
        <v>32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1349027.56</v>
      </c>
      <c r="N184" s="6">
        <v>1349027.56</v>
      </c>
      <c r="O184" s="6">
        <v>1077452.57</v>
      </c>
      <c r="P184" s="6">
        <v>271574.99</v>
      </c>
    </row>
    <row r="185" spans="1:16" ht="22.5" x14ac:dyDescent="0.25">
      <c r="A185" s="2" t="s">
        <v>191</v>
      </c>
      <c r="B185" s="27" t="s">
        <v>186</v>
      </c>
      <c r="C185" s="34"/>
      <c r="D185" s="34"/>
      <c r="E185" s="3">
        <f t="shared" ref="E185:P185" si="46">SUM(E186:E187)</f>
        <v>1784725</v>
      </c>
      <c r="F185" s="3">
        <f t="shared" si="46"/>
        <v>491850</v>
      </c>
      <c r="G185" s="3">
        <f t="shared" si="46"/>
        <v>0</v>
      </c>
      <c r="H185" s="3">
        <f t="shared" si="46"/>
        <v>1292875</v>
      </c>
      <c r="I185" s="3">
        <f t="shared" si="46"/>
        <v>300000</v>
      </c>
      <c r="J185" s="3">
        <f t="shared" si="46"/>
        <v>245925</v>
      </c>
      <c r="K185" s="3">
        <f t="shared" si="46"/>
        <v>0</v>
      </c>
      <c r="L185" s="3">
        <f t="shared" si="46"/>
        <v>54075</v>
      </c>
      <c r="M185" s="3">
        <f t="shared" si="46"/>
        <v>-300000</v>
      </c>
      <c r="N185" s="3">
        <f t="shared" si="46"/>
        <v>0</v>
      </c>
      <c r="O185" s="3">
        <f t="shared" si="46"/>
        <v>0</v>
      </c>
      <c r="P185" s="3">
        <f t="shared" si="46"/>
        <v>0</v>
      </c>
    </row>
    <row r="186" spans="1:16" x14ac:dyDescent="0.25">
      <c r="A186" s="4"/>
      <c r="B186" s="28"/>
      <c r="C186" s="35">
        <v>1</v>
      </c>
      <c r="D186" s="35" t="s">
        <v>22</v>
      </c>
      <c r="E186" s="6">
        <v>300000</v>
      </c>
      <c r="F186" s="6">
        <v>245925</v>
      </c>
      <c r="G186" s="6">
        <v>0</v>
      </c>
      <c r="H186" s="6">
        <v>54075</v>
      </c>
      <c r="I186" s="6">
        <v>300000</v>
      </c>
      <c r="J186" s="6">
        <v>245925</v>
      </c>
      <c r="K186" s="6">
        <v>0</v>
      </c>
      <c r="L186" s="6">
        <v>54075</v>
      </c>
      <c r="M186" s="6">
        <v>-300000</v>
      </c>
      <c r="N186" s="6">
        <v>0</v>
      </c>
      <c r="O186" s="6">
        <v>0</v>
      </c>
      <c r="P186" s="6">
        <v>0</v>
      </c>
    </row>
    <row r="187" spans="1:16" ht="15.75" thickBot="1" x14ac:dyDescent="0.3">
      <c r="A187" s="4"/>
      <c r="B187" s="28"/>
      <c r="C187" s="35">
        <v>1</v>
      </c>
      <c r="D187" s="35" t="s">
        <v>32</v>
      </c>
      <c r="E187" s="6">
        <v>1484725</v>
      </c>
      <c r="F187" s="6">
        <v>245925</v>
      </c>
      <c r="G187" s="6">
        <v>0</v>
      </c>
      <c r="H187" s="6">
        <v>1238800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</row>
    <row r="188" spans="1:16" hidden="1" x14ac:dyDescent="0.25">
      <c r="A188" s="2" t="s">
        <v>192</v>
      </c>
      <c r="B188" s="27" t="s">
        <v>193</v>
      </c>
      <c r="C188" s="34"/>
      <c r="D188" s="34"/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</row>
    <row r="189" spans="1:16" hidden="1" x14ac:dyDescent="0.25">
      <c r="A189" s="2" t="s">
        <v>194</v>
      </c>
      <c r="B189" s="27" t="s">
        <v>195</v>
      </c>
      <c r="C189" s="34"/>
      <c r="D189" s="34"/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</row>
    <row r="190" spans="1:16" ht="34.5" thickBot="1" x14ac:dyDescent="0.3">
      <c r="A190" s="2" t="s">
        <v>196</v>
      </c>
      <c r="B190" s="27" t="s">
        <v>197</v>
      </c>
      <c r="C190" s="34">
        <v>1</v>
      </c>
      <c r="D190" s="34" t="s">
        <v>22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6200</v>
      </c>
      <c r="N190" s="9">
        <v>6200</v>
      </c>
      <c r="O190" s="9">
        <v>0</v>
      </c>
      <c r="P190" s="9">
        <v>6200</v>
      </c>
    </row>
    <row r="191" spans="1:16" ht="23.25" thickBot="1" x14ac:dyDescent="0.3">
      <c r="A191" s="2" t="s">
        <v>198</v>
      </c>
      <c r="B191" s="27" t="s">
        <v>199</v>
      </c>
      <c r="C191" s="34"/>
      <c r="D191" s="34"/>
      <c r="E191" s="3">
        <f t="shared" ref="E191:P191" si="47">SUM(E192:E192)</f>
        <v>1221125.9099999999</v>
      </c>
      <c r="F191" s="3">
        <f t="shared" si="47"/>
        <v>609386.91</v>
      </c>
      <c r="G191" s="3">
        <f t="shared" si="47"/>
        <v>24071.4</v>
      </c>
      <c r="H191" s="3">
        <f t="shared" si="47"/>
        <v>611739</v>
      </c>
      <c r="I191" s="3">
        <f t="shared" si="47"/>
        <v>238460.05000000002</v>
      </c>
      <c r="J191" s="3">
        <f t="shared" si="47"/>
        <v>170567.05000000002</v>
      </c>
      <c r="K191" s="3">
        <f t="shared" si="47"/>
        <v>15466.919999999998</v>
      </c>
      <c r="L191" s="3">
        <f t="shared" si="47"/>
        <v>67893</v>
      </c>
      <c r="M191" s="3">
        <f t="shared" si="47"/>
        <v>327595.77</v>
      </c>
      <c r="N191" s="3">
        <f t="shared" si="47"/>
        <v>566055.82000000007</v>
      </c>
      <c r="O191" s="3">
        <f t="shared" si="47"/>
        <v>469944.48999999993</v>
      </c>
      <c r="P191" s="3">
        <f t="shared" si="47"/>
        <v>96111.329999999987</v>
      </c>
    </row>
    <row r="192" spans="1:16" ht="23.25" thickBot="1" x14ac:dyDescent="0.3">
      <c r="A192" s="2" t="s">
        <v>200</v>
      </c>
      <c r="B192" s="27" t="s">
        <v>201</v>
      </c>
      <c r="C192" s="34"/>
      <c r="D192" s="34"/>
      <c r="E192" s="3">
        <f t="shared" ref="E192:P192" si="48">E193+E194+E245</f>
        <v>1221125.9099999999</v>
      </c>
      <c r="F192" s="3">
        <f t="shared" si="48"/>
        <v>609386.91</v>
      </c>
      <c r="G192" s="3">
        <f t="shared" si="48"/>
        <v>24071.4</v>
      </c>
      <c r="H192" s="3">
        <f t="shared" si="48"/>
        <v>611739</v>
      </c>
      <c r="I192" s="3">
        <f t="shared" si="48"/>
        <v>238460.05000000002</v>
      </c>
      <c r="J192" s="3">
        <f t="shared" si="48"/>
        <v>170567.05000000002</v>
      </c>
      <c r="K192" s="3">
        <f t="shared" si="48"/>
        <v>15466.919999999998</v>
      </c>
      <c r="L192" s="3">
        <f t="shared" si="48"/>
        <v>67893</v>
      </c>
      <c r="M192" s="3">
        <f t="shared" si="48"/>
        <v>327595.77</v>
      </c>
      <c r="N192" s="3">
        <f t="shared" si="48"/>
        <v>566055.82000000007</v>
      </c>
      <c r="O192" s="3">
        <f t="shared" si="48"/>
        <v>469944.48999999993</v>
      </c>
      <c r="P192" s="3">
        <f t="shared" si="48"/>
        <v>96111.329999999987</v>
      </c>
    </row>
    <row r="193" spans="1:16" hidden="1" x14ac:dyDescent="0.25">
      <c r="A193" s="4"/>
      <c r="B193" s="28"/>
      <c r="C193" s="35"/>
      <c r="D193" s="35"/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</row>
    <row r="194" spans="1:16" ht="23.25" thickBot="1" x14ac:dyDescent="0.3">
      <c r="A194" s="7" t="s">
        <v>202</v>
      </c>
      <c r="B194" s="29" t="s">
        <v>203</v>
      </c>
      <c r="C194" s="36"/>
      <c r="D194" s="36"/>
      <c r="E194" s="8">
        <f t="shared" ref="E194:P194" si="49">E195+E200+E207+E212+E213+E217+E221+E225+E229+E230+E231+E232+E237+E238+E241+E244</f>
        <v>1221125.9099999999</v>
      </c>
      <c r="F194" s="8">
        <f t="shared" si="49"/>
        <v>609386.91</v>
      </c>
      <c r="G194" s="8">
        <f t="shared" si="49"/>
        <v>24071.4</v>
      </c>
      <c r="H194" s="8">
        <f t="shared" si="49"/>
        <v>611739</v>
      </c>
      <c r="I194" s="8">
        <f t="shared" si="49"/>
        <v>238460.05000000002</v>
      </c>
      <c r="J194" s="8">
        <f t="shared" si="49"/>
        <v>170567.05000000002</v>
      </c>
      <c r="K194" s="8">
        <f t="shared" si="49"/>
        <v>15466.919999999998</v>
      </c>
      <c r="L194" s="8">
        <f t="shared" si="49"/>
        <v>67893</v>
      </c>
      <c r="M194" s="8">
        <f t="shared" si="49"/>
        <v>327595.77</v>
      </c>
      <c r="N194" s="8">
        <f t="shared" si="49"/>
        <v>566055.82000000007</v>
      </c>
      <c r="O194" s="8">
        <f t="shared" si="49"/>
        <v>469944.48999999993</v>
      </c>
      <c r="P194" s="8">
        <f t="shared" si="49"/>
        <v>96111.329999999987</v>
      </c>
    </row>
    <row r="195" spans="1:16" ht="22.5" x14ac:dyDescent="0.25">
      <c r="A195" s="2" t="s">
        <v>204</v>
      </c>
      <c r="B195" s="27" t="s">
        <v>205</v>
      </c>
      <c r="C195" s="34"/>
      <c r="D195" s="34"/>
      <c r="E195" s="3">
        <f t="shared" ref="E195:P195" si="50">SUM(E196:E199)</f>
        <v>98939</v>
      </c>
      <c r="F195" s="3">
        <f t="shared" si="50"/>
        <v>0</v>
      </c>
      <c r="G195" s="3">
        <f t="shared" si="50"/>
        <v>0</v>
      </c>
      <c r="H195" s="3">
        <f t="shared" si="50"/>
        <v>98939</v>
      </c>
      <c r="I195" s="3">
        <f t="shared" si="50"/>
        <v>19500</v>
      </c>
      <c r="J195" s="3">
        <f t="shared" si="50"/>
        <v>0</v>
      </c>
      <c r="K195" s="3">
        <f t="shared" si="50"/>
        <v>0</v>
      </c>
      <c r="L195" s="3">
        <f t="shared" si="50"/>
        <v>19500</v>
      </c>
      <c r="M195" s="3">
        <f t="shared" si="50"/>
        <v>85943.1</v>
      </c>
      <c r="N195" s="3">
        <f t="shared" si="50"/>
        <v>105443.1</v>
      </c>
      <c r="O195" s="3">
        <f t="shared" si="50"/>
        <v>90061.15</v>
      </c>
      <c r="P195" s="3">
        <f t="shared" si="50"/>
        <v>15381.949999999999</v>
      </c>
    </row>
    <row r="196" spans="1:16" x14ac:dyDescent="0.25">
      <c r="A196" s="4"/>
      <c r="B196" s="28"/>
      <c r="C196" s="35">
        <v>1</v>
      </c>
      <c r="D196" s="35" t="s">
        <v>22</v>
      </c>
      <c r="E196" s="6">
        <v>19500</v>
      </c>
      <c r="F196" s="6">
        <v>0</v>
      </c>
      <c r="G196" s="6">
        <v>0</v>
      </c>
      <c r="H196" s="6">
        <v>19500</v>
      </c>
      <c r="I196" s="6">
        <v>19500</v>
      </c>
      <c r="J196" s="6">
        <v>0</v>
      </c>
      <c r="K196" s="6">
        <v>0</v>
      </c>
      <c r="L196" s="6">
        <v>19500</v>
      </c>
      <c r="M196" s="6">
        <v>15412</v>
      </c>
      <c r="N196" s="6">
        <v>34912</v>
      </c>
      <c r="O196" s="6">
        <v>32741.53</v>
      </c>
      <c r="P196" s="6">
        <v>2170.4699999999998</v>
      </c>
    </row>
    <row r="197" spans="1:16" x14ac:dyDescent="0.25">
      <c r="A197" s="4"/>
      <c r="B197" s="28"/>
      <c r="C197" s="35">
        <v>1</v>
      </c>
      <c r="D197" s="35" t="s">
        <v>35</v>
      </c>
      <c r="E197" s="6">
        <v>79439</v>
      </c>
      <c r="F197" s="6">
        <v>0</v>
      </c>
      <c r="G197" s="6">
        <v>0</v>
      </c>
      <c r="H197" s="6">
        <v>79439</v>
      </c>
      <c r="I197" s="6">
        <v>0</v>
      </c>
      <c r="J197" s="6">
        <v>0</v>
      </c>
      <c r="K197" s="6">
        <v>0</v>
      </c>
      <c r="L197" s="6">
        <v>0</v>
      </c>
      <c r="M197" s="6">
        <v>16809.810000000001</v>
      </c>
      <c r="N197" s="6">
        <v>16809.810000000001</v>
      </c>
      <c r="O197" s="6">
        <v>16809.810000000001</v>
      </c>
      <c r="P197" s="6">
        <v>0</v>
      </c>
    </row>
    <row r="198" spans="1:16" x14ac:dyDescent="0.25">
      <c r="A198" s="4"/>
      <c r="B198" s="28"/>
      <c r="C198" s="35">
        <v>1</v>
      </c>
      <c r="D198" s="35" t="s">
        <v>114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30021.29</v>
      </c>
      <c r="N198" s="6">
        <v>30021.29</v>
      </c>
      <c r="O198" s="6">
        <v>16809.810000000001</v>
      </c>
      <c r="P198" s="6">
        <v>13211.48</v>
      </c>
    </row>
    <row r="199" spans="1:16" x14ac:dyDescent="0.25">
      <c r="A199" s="4"/>
      <c r="B199" s="28"/>
      <c r="C199" s="35">
        <v>1</v>
      </c>
      <c r="D199" s="35" t="s">
        <v>68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23700</v>
      </c>
      <c r="N199" s="6">
        <v>23700</v>
      </c>
      <c r="O199" s="6">
        <v>23700</v>
      </c>
      <c r="P199" s="6">
        <v>0</v>
      </c>
    </row>
    <row r="200" spans="1:16" ht="22.5" x14ac:dyDescent="0.25">
      <c r="A200" s="2" t="s">
        <v>206</v>
      </c>
      <c r="B200" s="27" t="s">
        <v>207</v>
      </c>
      <c r="C200" s="34"/>
      <c r="D200" s="34"/>
      <c r="E200" s="3">
        <f t="shared" ref="E200:P200" si="51">SUM(E201:E206)</f>
        <v>128032</v>
      </c>
      <c r="F200" s="3">
        <f t="shared" si="51"/>
        <v>0</v>
      </c>
      <c r="G200" s="3">
        <f t="shared" si="51"/>
        <v>0</v>
      </c>
      <c r="H200" s="3">
        <f t="shared" si="51"/>
        <v>128032</v>
      </c>
      <c r="I200" s="3">
        <f t="shared" si="51"/>
        <v>15580</v>
      </c>
      <c r="J200" s="3">
        <f t="shared" si="51"/>
        <v>0</v>
      </c>
      <c r="K200" s="3">
        <f t="shared" si="51"/>
        <v>0</v>
      </c>
      <c r="L200" s="3">
        <f t="shared" si="51"/>
        <v>15580</v>
      </c>
      <c r="M200" s="3">
        <f t="shared" si="51"/>
        <v>110200.13</v>
      </c>
      <c r="N200" s="3">
        <f t="shared" si="51"/>
        <v>125780.13</v>
      </c>
      <c r="O200" s="3">
        <f t="shared" si="51"/>
        <v>92207.400000000009</v>
      </c>
      <c r="P200" s="3">
        <f t="shared" si="51"/>
        <v>33572.729999999996</v>
      </c>
    </row>
    <row r="201" spans="1:16" x14ac:dyDescent="0.25">
      <c r="A201" s="4"/>
      <c r="B201" s="28"/>
      <c r="C201" s="35">
        <v>1</v>
      </c>
      <c r="D201" s="35" t="s">
        <v>22</v>
      </c>
      <c r="E201" s="6">
        <v>15580</v>
      </c>
      <c r="F201" s="6">
        <v>0</v>
      </c>
      <c r="G201" s="6">
        <v>0</v>
      </c>
      <c r="H201" s="6">
        <v>15580</v>
      </c>
      <c r="I201" s="6">
        <v>15580</v>
      </c>
      <c r="J201" s="6">
        <v>0</v>
      </c>
      <c r="K201" s="6">
        <v>0</v>
      </c>
      <c r="L201" s="6">
        <v>15580</v>
      </c>
      <c r="M201" s="6">
        <v>2634.45</v>
      </c>
      <c r="N201" s="6">
        <v>18214.45</v>
      </c>
      <c r="O201" s="6">
        <v>18214.45</v>
      </c>
      <c r="P201" s="6">
        <v>0</v>
      </c>
    </row>
    <row r="202" spans="1:16" x14ac:dyDescent="0.25">
      <c r="A202" s="4"/>
      <c r="B202" s="28"/>
      <c r="C202" s="35">
        <v>1</v>
      </c>
      <c r="D202" s="35" t="s">
        <v>35</v>
      </c>
      <c r="E202" s="6">
        <v>103334</v>
      </c>
      <c r="F202" s="6">
        <v>0</v>
      </c>
      <c r="G202" s="6">
        <v>0</v>
      </c>
      <c r="H202" s="6">
        <v>103334</v>
      </c>
      <c r="I202" s="6">
        <v>0</v>
      </c>
      <c r="J202" s="6">
        <v>0</v>
      </c>
      <c r="K202" s="6">
        <v>0</v>
      </c>
      <c r="L202" s="6">
        <v>0</v>
      </c>
      <c r="M202" s="6">
        <v>10319.9</v>
      </c>
      <c r="N202" s="6">
        <v>10319.9</v>
      </c>
      <c r="O202" s="6">
        <v>10319.9</v>
      </c>
      <c r="P202" s="6">
        <v>0</v>
      </c>
    </row>
    <row r="203" spans="1:16" x14ac:dyDescent="0.25">
      <c r="A203" s="4"/>
      <c r="B203" s="28"/>
      <c r="C203" s="35">
        <v>1</v>
      </c>
      <c r="D203" s="35" t="s">
        <v>32</v>
      </c>
      <c r="E203" s="6">
        <v>9118</v>
      </c>
      <c r="F203" s="6">
        <v>0</v>
      </c>
      <c r="G203" s="6">
        <v>0</v>
      </c>
      <c r="H203" s="6">
        <v>9118</v>
      </c>
      <c r="I203" s="6">
        <v>0</v>
      </c>
      <c r="J203" s="6">
        <v>0</v>
      </c>
      <c r="K203" s="6">
        <v>0</v>
      </c>
      <c r="L203" s="6">
        <v>0</v>
      </c>
      <c r="M203" s="6">
        <v>3540.27</v>
      </c>
      <c r="N203" s="6">
        <v>3540.27</v>
      </c>
      <c r="O203" s="6">
        <v>3540.27</v>
      </c>
      <c r="P203" s="6">
        <v>0</v>
      </c>
    </row>
    <row r="204" spans="1:16" x14ac:dyDescent="0.25">
      <c r="A204" s="4"/>
      <c r="B204" s="28"/>
      <c r="C204" s="35">
        <v>1</v>
      </c>
      <c r="D204" s="35" t="s">
        <v>114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70973.7</v>
      </c>
      <c r="N204" s="6">
        <v>70973.7</v>
      </c>
      <c r="O204" s="6">
        <v>40123.08</v>
      </c>
      <c r="P204" s="6">
        <v>30850.62</v>
      </c>
    </row>
    <row r="205" spans="1:16" x14ac:dyDescent="0.25">
      <c r="A205" s="4"/>
      <c r="B205" s="28"/>
      <c r="C205" s="35">
        <v>1</v>
      </c>
      <c r="D205" s="35" t="s">
        <v>68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16469.43</v>
      </c>
      <c r="N205" s="6">
        <v>16469.43</v>
      </c>
      <c r="O205" s="6">
        <v>16469.43</v>
      </c>
      <c r="P205" s="6">
        <v>0</v>
      </c>
    </row>
    <row r="206" spans="1:16" x14ac:dyDescent="0.25">
      <c r="A206" s="4"/>
      <c r="B206" s="28"/>
      <c r="C206" s="35">
        <v>1</v>
      </c>
      <c r="D206" s="35" t="s">
        <v>99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6262.38</v>
      </c>
      <c r="N206" s="6">
        <v>6262.38</v>
      </c>
      <c r="O206" s="6">
        <v>3540.27</v>
      </c>
      <c r="P206" s="6">
        <v>2722.11</v>
      </c>
    </row>
    <row r="207" spans="1:16" ht="22.5" x14ac:dyDescent="0.25">
      <c r="A207" s="2" t="s">
        <v>208</v>
      </c>
      <c r="B207" s="27" t="s">
        <v>209</v>
      </c>
      <c r="C207" s="34"/>
      <c r="D207" s="34"/>
      <c r="E207" s="3">
        <f t="shared" ref="E207:P207" si="52">SUM(E208:E211)</f>
        <v>95972</v>
      </c>
      <c r="F207" s="3">
        <f t="shared" si="52"/>
        <v>0</v>
      </c>
      <c r="G207" s="3">
        <f t="shared" si="52"/>
        <v>0</v>
      </c>
      <c r="H207" s="3">
        <f t="shared" si="52"/>
        <v>95972</v>
      </c>
      <c r="I207" s="3">
        <f t="shared" si="52"/>
        <v>10062</v>
      </c>
      <c r="J207" s="3">
        <f t="shared" si="52"/>
        <v>0</v>
      </c>
      <c r="K207" s="3">
        <f t="shared" si="52"/>
        <v>0</v>
      </c>
      <c r="L207" s="3">
        <f t="shared" si="52"/>
        <v>10062</v>
      </c>
      <c r="M207" s="3">
        <f t="shared" si="52"/>
        <v>17140</v>
      </c>
      <c r="N207" s="3">
        <f t="shared" si="52"/>
        <v>27202</v>
      </c>
      <c r="O207" s="3">
        <f t="shared" si="52"/>
        <v>21800</v>
      </c>
      <c r="P207" s="3">
        <f t="shared" si="52"/>
        <v>5402</v>
      </c>
    </row>
    <row r="208" spans="1:16" x14ac:dyDescent="0.25">
      <c r="A208" s="4"/>
      <c r="B208" s="28"/>
      <c r="C208" s="35">
        <v>1</v>
      </c>
      <c r="D208" s="35" t="s">
        <v>22</v>
      </c>
      <c r="E208" s="6">
        <v>5406</v>
      </c>
      <c r="F208" s="6">
        <v>0</v>
      </c>
      <c r="G208" s="6">
        <v>0</v>
      </c>
      <c r="H208" s="6">
        <v>5406</v>
      </c>
      <c r="I208" s="6">
        <v>5406</v>
      </c>
      <c r="J208" s="6">
        <v>0</v>
      </c>
      <c r="K208" s="6">
        <v>0</v>
      </c>
      <c r="L208" s="6">
        <v>5406</v>
      </c>
      <c r="M208" s="6">
        <v>-4510</v>
      </c>
      <c r="N208" s="6">
        <v>896</v>
      </c>
      <c r="O208" s="6">
        <v>150</v>
      </c>
      <c r="P208" s="6">
        <v>746</v>
      </c>
    </row>
    <row r="209" spans="1:16" x14ac:dyDescent="0.25">
      <c r="A209" s="4"/>
      <c r="B209" s="28"/>
      <c r="C209" s="35">
        <v>1</v>
      </c>
      <c r="D209" s="35" t="s">
        <v>35</v>
      </c>
      <c r="E209" s="6">
        <v>78949</v>
      </c>
      <c r="F209" s="6">
        <v>0</v>
      </c>
      <c r="G209" s="6">
        <v>0</v>
      </c>
      <c r="H209" s="6">
        <v>78949</v>
      </c>
      <c r="I209" s="6">
        <v>0</v>
      </c>
      <c r="J209" s="6">
        <v>0</v>
      </c>
      <c r="K209" s="6">
        <v>0</v>
      </c>
      <c r="L209" s="6">
        <v>0</v>
      </c>
      <c r="M209" s="6">
        <v>21650</v>
      </c>
      <c r="N209" s="6">
        <v>21650</v>
      </c>
      <c r="O209" s="6">
        <v>21650</v>
      </c>
      <c r="P209" s="6">
        <v>0</v>
      </c>
    </row>
    <row r="210" spans="1:16" x14ac:dyDescent="0.25">
      <c r="A210" s="4"/>
      <c r="B210" s="28"/>
      <c r="C210" s="35">
        <v>1</v>
      </c>
      <c r="D210" s="35" t="s">
        <v>32</v>
      </c>
      <c r="E210" s="6">
        <v>6961</v>
      </c>
      <c r="F210" s="6">
        <v>0</v>
      </c>
      <c r="G210" s="6">
        <v>0</v>
      </c>
      <c r="H210" s="6">
        <v>6961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1:16" ht="15.75" thickBot="1" x14ac:dyDescent="0.3">
      <c r="A211" s="4"/>
      <c r="B211" s="28"/>
      <c r="C211" s="35">
        <v>1</v>
      </c>
      <c r="D211" s="35" t="s">
        <v>87</v>
      </c>
      <c r="E211" s="6">
        <v>4656</v>
      </c>
      <c r="F211" s="6">
        <v>0</v>
      </c>
      <c r="G211" s="6">
        <v>0</v>
      </c>
      <c r="H211" s="6">
        <v>4656</v>
      </c>
      <c r="I211" s="6">
        <v>4656</v>
      </c>
      <c r="J211" s="6">
        <v>0</v>
      </c>
      <c r="K211" s="6">
        <v>0</v>
      </c>
      <c r="L211" s="6">
        <v>4656</v>
      </c>
      <c r="M211" s="6">
        <v>0</v>
      </c>
      <c r="N211" s="6">
        <v>4656</v>
      </c>
      <c r="O211" s="6">
        <v>0</v>
      </c>
      <c r="P211" s="6">
        <v>4656</v>
      </c>
    </row>
    <row r="212" spans="1:16" ht="22.5" hidden="1" x14ac:dyDescent="0.25">
      <c r="A212" s="2" t="s">
        <v>210</v>
      </c>
      <c r="B212" s="27" t="s">
        <v>211</v>
      </c>
      <c r="C212" s="34"/>
      <c r="D212" s="34"/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</row>
    <row r="213" spans="1:16" ht="22.5" x14ac:dyDescent="0.25">
      <c r="A213" s="2" t="s">
        <v>212</v>
      </c>
      <c r="B213" s="27" t="s">
        <v>213</v>
      </c>
      <c r="C213" s="34"/>
      <c r="D213" s="34"/>
      <c r="E213" s="3">
        <f t="shared" ref="E213:P213" si="53">SUM(E214:E216)</f>
        <v>61214.289999999994</v>
      </c>
      <c r="F213" s="3">
        <f t="shared" si="53"/>
        <v>61214.289999999994</v>
      </c>
      <c r="G213" s="3">
        <f t="shared" si="53"/>
        <v>6431.8799999999992</v>
      </c>
      <c r="H213" s="3">
        <f t="shared" si="53"/>
        <v>0</v>
      </c>
      <c r="I213" s="3">
        <f t="shared" si="53"/>
        <v>61215.44</v>
      </c>
      <c r="J213" s="3">
        <f t="shared" si="53"/>
        <v>61215.44</v>
      </c>
      <c r="K213" s="3">
        <f t="shared" si="53"/>
        <v>6451.9199999999992</v>
      </c>
      <c r="L213" s="3">
        <f t="shared" si="53"/>
        <v>0</v>
      </c>
      <c r="M213" s="3">
        <f t="shared" si="53"/>
        <v>0</v>
      </c>
      <c r="N213" s="3">
        <f t="shared" si="53"/>
        <v>61215.44</v>
      </c>
      <c r="O213" s="3">
        <f t="shared" si="53"/>
        <v>38715.11</v>
      </c>
      <c r="P213" s="3">
        <f t="shared" si="53"/>
        <v>22500.329999999998</v>
      </c>
    </row>
    <row r="214" spans="1:16" x14ac:dyDescent="0.25">
      <c r="A214" s="4"/>
      <c r="B214" s="28"/>
      <c r="C214" s="35">
        <v>16</v>
      </c>
      <c r="D214" s="35" t="s">
        <v>22</v>
      </c>
      <c r="E214" s="6">
        <v>4591.0600000000004</v>
      </c>
      <c r="F214" s="6">
        <v>4591.0600000000004</v>
      </c>
      <c r="G214" s="6">
        <v>482.4</v>
      </c>
      <c r="H214" s="6">
        <v>0</v>
      </c>
      <c r="I214" s="6">
        <v>4591.4799999999996</v>
      </c>
      <c r="J214" s="6">
        <v>4591.4799999999996</v>
      </c>
      <c r="K214" s="6">
        <v>488.4</v>
      </c>
      <c r="L214" s="6">
        <v>0</v>
      </c>
      <c r="M214" s="6">
        <v>0</v>
      </c>
      <c r="N214" s="6">
        <v>4591.4799999999996</v>
      </c>
      <c r="O214" s="6">
        <v>3110.88</v>
      </c>
      <c r="P214" s="6">
        <v>1480.6</v>
      </c>
    </row>
    <row r="215" spans="1:16" x14ac:dyDescent="0.25">
      <c r="A215" s="4"/>
      <c r="B215" s="28"/>
      <c r="C215" s="35">
        <v>16</v>
      </c>
      <c r="D215" s="35" t="s">
        <v>35</v>
      </c>
      <c r="E215" s="6">
        <v>52032.17</v>
      </c>
      <c r="F215" s="6">
        <v>52032.17</v>
      </c>
      <c r="G215" s="6">
        <v>5467.08</v>
      </c>
      <c r="H215" s="6">
        <v>0</v>
      </c>
      <c r="I215" s="6">
        <v>52032.480000000003</v>
      </c>
      <c r="J215" s="6">
        <v>52032.480000000003</v>
      </c>
      <c r="K215" s="6">
        <v>5475.12</v>
      </c>
      <c r="L215" s="6">
        <v>0</v>
      </c>
      <c r="M215" s="6">
        <v>0</v>
      </c>
      <c r="N215" s="6">
        <v>52032.480000000003</v>
      </c>
      <c r="O215" s="6">
        <v>32704.87</v>
      </c>
      <c r="P215" s="6">
        <v>19327.61</v>
      </c>
    </row>
    <row r="216" spans="1:16" x14ac:dyDescent="0.25">
      <c r="A216" s="4"/>
      <c r="B216" s="28"/>
      <c r="C216" s="35">
        <v>16</v>
      </c>
      <c r="D216" s="35" t="s">
        <v>32</v>
      </c>
      <c r="E216" s="6">
        <v>4591.0600000000004</v>
      </c>
      <c r="F216" s="6">
        <v>4591.0600000000004</v>
      </c>
      <c r="G216" s="6">
        <v>482.4</v>
      </c>
      <c r="H216" s="6">
        <v>0</v>
      </c>
      <c r="I216" s="6">
        <v>4591.4799999999996</v>
      </c>
      <c r="J216" s="6">
        <v>4591.4799999999996</v>
      </c>
      <c r="K216" s="6">
        <v>488.4</v>
      </c>
      <c r="L216" s="6">
        <v>0</v>
      </c>
      <c r="M216" s="6">
        <v>0</v>
      </c>
      <c r="N216" s="6">
        <v>4591.4799999999996</v>
      </c>
      <c r="O216" s="6">
        <v>2899.36</v>
      </c>
      <c r="P216" s="6">
        <v>1692.12</v>
      </c>
    </row>
    <row r="217" spans="1:16" ht="22.5" x14ac:dyDescent="0.25">
      <c r="A217" s="2" t="s">
        <v>214</v>
      </c>
      <c r="B217" s="27" t="s">
        <v>215</v>
      </c>
      <c r="C217" s="34"/>
      <c r="D217" s="34"/>
      <c r="E217" s="3">
        <f t="shared" ref="E217:P217" si="54">SUM(E218:E220)</f>
        <v>125800</v>
      </c>
      <c r="F217" s="3">
        <f t="shared" si="54"/>
        <v>300</v>
      </c>
      <c r="G217" s="3">
        <f t="shared" si="54"/>
        <v>0</v>
      </c>
      <c r="H217" s="3">
        <f t="shared" si="54"/>
        <v>125500</v>
      </c>
      <c r="I217" s="3">
        <f t="shared" si="54"/>
        <v>0</v>
      </c>
      <c r="J217" s="3">
        <f t="shared" si="54"/>
        <v>0</v>
      </c>
      <c r="K217" s="3">
        <f t="shared" si="54"/>
        <v>0</v>
      </c>
      <c r="L217" s="3">
        <f t="shared" si="54"/>
        <v>0</v>
      </c>
      <c r="M217" s="3">
        <f t="shared" si="54"/>
        <v>15056.19</v>
      </c>
      <c r="N217" s="3">
        <f t="shared" si="54"/>
        <v>15056.19</v>
      </c>
      <c r="O217" s="3">
        <f t="shared" si="54"/>
        <v>15056.19</v>
      </c>
      <c r="P217" s="3">
        <f t="shared" si="54"/>
        <v>0</v>
      </c>
    </row>
    <row r="218" spans="1:16" x14ac:dyDescent="0.25">
      <c r="A218" s="4"/>
      <c r="B218" s="28"/>
      <c r="C218" s="35">
        <v>1</v>
      </c>
      <c r="D218" s="35" t="s">
        <v>22</v>
      </c>
      <c r="E218" s="6">
        <v>800</v>
      </c>
      <c r="F218" s="6">
        <v>300</v>
      </c>
      <c r="G218" s="6">
        <v>0</v>
      </c>
      <c r="H218" s="6">
        <v>500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</row>
    <row r="219" spans="1:16" x14ac:dyDescent="0.25">
      <c r="A219" s="4"/>
      <c r="B219" s="28"/>
      <c r="C219" s="35">
        <v>1</v>
      </c>
      <c r="D219" s="35" t="s">
        <v>35</v>
      </c>
      <c r="E219" s="6">
        <v>120000</v>
      </c>
      <c r="F219" s="6">
        <v>0</v>
      </c>
      <c r="G219" s="6">
        <v>0</v>
      </c>
      <c r="H219" s="6">
        <v>120000</v>
      </c>
      <c r="I219" s="6">
        <v>0</v>
      </c>
      <c r="J219" s="6">
        <v>0</v>
      </c>
      <c r="K219" s="6">
        <v>0</v>
      </c>
      <c r="L219" s="6">
        <v>0</v>
      </c>
      <c r="M219" s="6">
        <v>15056.19</v>
      </c>
      <c r="N219" s="6">
        <v>15056.19</v>
      </c>
      <c r="O219" s="6">
        <v>15056.19</v>
      </c>
      <c r="P219" s="6">
        <v>0</v>
      </c>
    </row>
    <row r="220" spans="1:16" x14ac:dyDescent="0.25">
      <c r="A220" s="4"/>
      <c r="B220" s="28"/>
      <c r="C220" s="35">
        <v>1</v>
      </c>
      <c r="D220" s="35" t="s">
        <v>32</v>
      </c>
      <c r="E220" s="6">
        <v>5000</v>
      </c>
      <c r="F220" s="6">
        <v>0</v>
      </c>
      <c r="G220" s="6">
        <v>0</v>
      </c>
      <c r="H220" s="6">
        <v>5000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1:16" ht="22.5" x14ac:dyDescent="0.25">
      <c r="A221" s="2" t="s">
        <v>216</v>
      </c>
      <c r="B221" s="27" t="s">
        <v>217</v>
      </c>
      <c r="C221" s="34"/>
      <c r="D221" s="34"/>
      <c r="E221" s="3">
        <f t="shared" ref="E221:P221" si="55">SUM(E222:E224)</f>
        <v>387389</v>
      </c>
      <c r="F221" s="3">
        <f t="shared" si="55"/>
        <v>387389</v>
      </c>
      <c r="G221" s="3">
        <f t="shared" si="55"/>
        <v>0</v>
      </c>
      <c r="H221" s="3">
        <f t="shared" si="55"/>
        <v>0</v>
      </c>
      <c r="I221" s="3">
        <f t="shared" si="55"/>
        <v>61669</v>
      </c>
      <c r="J221" s="3">
        <f t="shared" si="55"/>
        <v>61669</v>
      </c>
      <c r="K221" s="3">
        <f t="shared" si="55"/>
        <v>0</v>
      </c>
      <c r="L221" s="3">
        <f t="shared" si="55"/>
        <v>0</v>
      </c>
      <c r="M221" s="3">
        <f t="shared" si="55"/>
        <v>8843</v>
      </c>
      <c r="N221" s="3">
        <f t="shared" si="55"/>
        <v>70512</v>
      </c>
      <c r="O221" s="3">
        <f t="shared" si="55"/>
        <v>70511.58</v>
      </c>
      <c r="P221" s="3">
        <f t="shared" si="55"/>
        <v>0.42</v>
      </c>
    </row>
    <row r="222" spans="1:16" x14ac:dyDescent="0.25">
      <c r="A222" s="4"/>
      <c r="B222" s="28"/>
      <c r="C222" s="35">
        <v>1</v>
      </c>
      <c r="D222" s="35" t="s">
        <v>98</v>
      </c>
      <c r="E222" s="6">
        <v>61669</v>
      </c>
      <c r="F222" s="6">
        <v>61669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</row>
    <row r="223" spans="1:16" x14ac:dyDescent="0.25">
      <c r="A223" s="4"/>
      <c r="B223" s="28"/>
      <c r="C223" s="35">
        <v>1</v>
      </c>
      <c r="D223" s="35" t="s">
        <v>22</v>
      </c>
      <c r="E223" s="6">
        <v>0</v>
      </c>
      <c r="F223" s="6">
        <v>0</v>
      </c>
      <c r="G223" s="6">
        <v>0</v>
      </c>
      <c r="H223" s="6">
        <v>0</v>
      </c>
      <c r="I223" s="6">
        <v>61669</v>
      </c>
      <c r="J223" s="6">
        <v>61669</v>
      </c>
      <c r="K223" s="6">
        <v>0</v>
      </c>
      <c r="L223" s="6">
        <v>0</v>
      </c>
      <c r="M223" s="6">
        <v>8843</v>
      </c>
      <c r="N223" s="6">
        <v>70512</v>
      </c>
      <c r="O223" s="6">
        <v>70511.58</v>
      </c>
      <c r="P223" s="6">
        <v>0.42</v>
      </c>
    </row>
    <row r="224" spans="1:16" x14ac:dyDescent="0.25">
      <c r="A224" s="4"/>
      <c r="B224" s="28"/>
      <c r="C224" s="35">
        <v>1</v>
      </c>
      <c r="D224" s="35" t="s">
        <v>35</v>
      </c>
      <c r="E224" s="6">
        <v>325720</v>
      </c>
      <c r="F224" s="6">
        <v>325720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</row>
    <row r="225" spans="1:16" ht="22.5" x14ac:dyDescent="0.25">
      <c r="A225" s="2" t="s">
        <v>218</v>
      </c>
      <c r="B225" s="27" t="s">
        <v>219</v>
      </c>
      <c r="C225" s="34"/>
      <c r="D225" s="34"/>
      <c r="E225" s="3">
        <f t="shared" ref="E225:P225" si="56">SUM(E226:E228)</f>
        <v>112797</v>
      </c>
      <c r="F225" s="3">
        <f t="shared" si="56"/>
        <v>112252</v>
      </c>
      <c r="G225" s="3">
        <f t="shared" si="56"/>
        <v>8700.1200000000008</v>
      </c>
      <c r="H225" s="3">
        <f t="shared" si="56"/>
        <v>545</v>
      </c>
      <c r="I225" s="3">
        <f t="shared" si="56"/>
        <v>1452</v>
      </c>
      <c r="J225" s="3">
        <f t="shared" si="56"/>
        <v>1452</v>
      </c>
      <c r="K225" s="3">
        <f t="shared" si="56"/>
        <v>0</v>
      </c>
      <c r="L225" s="3">
        <f t="shared" si="56"/>
        <v>0</v>
      </c>
      <c r="M225" s="3">
        <f t="shared" si="56"/>
        <v>65177.53</v>
      </c>
      <c r="N225" s="3">
        <f t="shared" si="56"/>
        <v>66629.53</v>
      </c>
      <c r="O225" s="3">
        <f t="shared" si="56"/>
        <v>63917.53</v>
      </c>
      <c r="P225" s="3">
        <f t="shared" si="56"/>
        <v>2712</v>
      </c>
    </row>
    <row r="226" spans="1:16" x14ac:dyDescent="0.25">
      <c r="A226" s="4"/>
      <c r="B226" s="28"/>
      <c r="C226" s="35">
        <v>1</v>
      </c>
      <c r="D226" s="35" t="s">
        <v>87</v>
      </c>
      <c r="E226" s="6">
        <v>11845</v>
      </c>
      <c r="F226" s="6">
        <v>11800</v>
      </c>
      <c r="G226" s="6">
        <v>700.08</v>
      </c>
      <c r="H226" s="6">
        <v>45</v>
      </c>
      <c r="I226" s="6">
        <v>0</v>
      </c>
      <c r="J226" s="6">
        <v>0</v>
      </c>
      <c r="K226" s="6">
        <v>0</v>
      </c>
      <c r="L226" s="6">
        <v>0</v>
      </c>
      <c r="M226" s="6">
        <v>9707.56</v>
      </c>
      <c r="N226" s="6">
        <v>9707.56</v>
      </c>
      <c r="O226" s="6">
        <v>9707.56</v>
      </c>
      <c r="P226" s="6">
        <v>0</v>
      </c>
    </row>
    <row r="227" spans="1:16" x14ac:dyDescent="0.25">
      <c r="A227" s="4"/>
      <c r="B227" s="28"/>
      <c r="C227" s="35">
        <v>1</v>
      </c>
      <c r="D227" s="35" t="s">
        <v>22</v>
      </c>
      <c r="E227" s="6">
        <v>1452</v>
      </c>
      <c r="F227" s="6">
        <v>1452</v>
      </c>
      <c r="G227" s="6">
        <v>0</v>
      </c>
      <c r="H227" s="6">
        <v>0</v>
      </c>
      <c r="I227" s="6">
        <v>1452</v>
      </c>
      <c r="J227" s="6">
        <v>1452</v>
      </c>
      <c r="K227" s="6">
        <v>0</v>
      </c>
      <c r="L227" s="6">
        <v>0</v>
      </c>
      <c r="M227" s="6">
        <v>1356</v>
      </c>
      <c r="N227" s="6">
        <v>2808</v>
      </c>
      <c r="O227" s="6">
        <v>2252.4699999999998</v>
      </c>
      <c r="P227" s="6">
        <v>555.53</v>
      </c>
    </row>
    <row r="228" spans="1:16" ht="15.75" thickBot="1" x14ac:dyDescent="0.3">
      <c r="A228" s="4"/>
      <c r="B228" s="28"/>
      <c r="C228" s="35">
        <v>1</v>
      </c>
      <c r="D228" s="35" t="s">
        <v>35</v>
      </c>
      <c r="E228" s="6">
        <v>99500</v>
      </c>
      <c r="F228" s="6">
        <v>99000</v>
      </c>
      <c r="G228" s="6">
        <v>8000.04</v>
      </c>
      <c r="H228" s="6">
        <v>500</v>
      </c>
      <c r="I228" s="6">
        <v>0</v>
      </c>
      <c r="J228" s="6">
        <v>0</v>
      </c>
      <c r="K228" s="6">
        <v>0</v>
      </c>
      <c r="L228" s="6">
        <v>0</v>
      </c>
      <c r="M228" s="6">
        <v>54113.97</v>
      </c>
      <c r="N228" s="6">
        <v>54113.97</v>
      </c>
      <c r="O228" s="6">
        <v>51957.5</v>
      </c>
      <c r="P228" s="6">
        <v>2156.4699999999998</v>
      </c>
    </row>
    <row r="229" spans="1:16" ht="22.5" hidden="1" x14ac:dyDescent="0.25">
      <c r="A229" s="2" t="s">
        <v>220</v>
      </c>
      <c r="B229" s="27" t="s">
        <v>221</v>
      </c>
      <c r="C229" s="34"/>
      <c r="D229" s="34"/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</row>
    <row r="230" spans="1:16" ht="22.5" hidden="1" x14ac:dyDescent="0.25">
      <c r="A230" s="2" t="s">
        <v>222</v>
      </c>
      <c r="B230" s="27" t="s">
        <v>223</v>
      </c>
      <c r="C230" s="34"/>
      <c r="D230" s="34"/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</row>
    <row r="231" spans="1:16" ht="23.25" thickBot="1" x14ac:dyDescent="0.3">
      <c r="A231" s="2" t="s">
        <v>224</v>
      </c>
      <c r="B231" s="27" t="s">
        <v>225</v>
      </c>
      <c r="C231" s="34">
        <v>1</v>
      </c>
      <c r="D231" s="34" t="s">
        <v>22</v>
      </c>
      <c r="E231" s="9">
        <v>20000</v>
      </c>
      <c r="F231" s="9">
        <v>10000</v>
      </c>
      <c r="G231" s="9">
        <v>0</v>
      </c>
      <c r="H231" s="9">
        <v>10000</v>
      </c>
      <c r="I231" s="9">
        <v>10000</v>
      </c>
      <c r="J231" s="9">
        <v>5000</v>
      </c>
      <c r="K231" s="9">
        <v>0</v>
      </c>
      <c r="L231" s="9">
        <v>5000</v>
      </c>
      <c r="M231" s="9">
        <v>-10000</v>
      </c>
      <c r="N231" s="9">
        <v>0</v>
      </c>
      <c r="O231" s="9">
        <v>0</v>
      </c>
      <c r="P231" s="9">
        <v>0</v>
      </c>
    </row>
    <row r="232" spans="1:16" ht="22.5" x14ac:dyDescent="0.25">
      <c r="A232" s="2" t="s">
        <v>226</v>
      </c>
      <c r="B232" s="27" t="s">
        <v>227</v>
      </c>
      <c r="C232" s="34"/>
      <c r="D232" s="34"/>
      <c r="E232" s="3">
        <f t="shared" ref="E232:P232" si="57">SUM(E233:E236)</f>
        <v>21033.98</v>
      </c>
      <c r="F232" s="3">
        <f t="shared" si="57"/>
        <v>15882.98</v>
      </c>
      <c r="G232" s="3">
        <f t="shared" si="57"/>
        <v>3040.08</v>
      </c>
      <c r="H232" s="3">
        <f t="shared" si="57"/>
        <v>5151</v>
      </c>
      <c r="I232" s="3">
        <f t="shared" si="57"/>
        <v>21033</v>
      </c>
      <c r="J232" s="3">
        <f t="shared" si="57"/>
        <v>15882</v>
      </c>
      <c r="K232" s="3">
        <f t="shared" si="57"/>
        <v>3039</v>
      </c>
      <c r="L232" s="3">
        <f t="shared" si="57"/>
        <v>5151</v>
      </c>
      <c r="M232" s="3">
        <f t="shared" si="57"/>
        <v>2916.4899999999993</v>
      </c>
      <c r="N232" s="3">
        <f t="shared" si="57"/>
        <v>23949.489999999998</v>
      </c>
      <c r="O232" s="3">
        <f t="shared" si="57"/>
        <v>17937.989999999998</v>
      </c>
      <c r="P232" s="3">
        <f t="shared" si="57"/>
        <v>6011.4999999999991</v>
      </c>
    </row>
    <row r="233" spans="1:16" x14ac:dyDescent="0.25">
      <c r="A233" s="4"/>
      <c r="B233" s="28"/>
      <c r="C233" s="35">
        <v>1</v>
      </c>
      <c r="D233" s="35" t="s">
        <v>22</v>
      </c>
      <c r="E233" s="6">
        <v>3309.98</v>
      </c>
      <c r="F233" s="6">
        <v>2536.98</v>
      </c>
      <c r="G233" s="6">
        <v>611.04</v>
      </c>
      <c r="H233" s="6">
        <v>773</v>
      </c>
      <c r="I233" s="6">
        <v>3310</v>
      </c>
      <c r="J233" s="6">
        <v>2537</v>
      </c>
      <c r="K233" s="6">
        <v>612</v>
      </c>
      <c r="L233" s="6">
        <v>773</v>
      </c>
      <c r="M233" s="6">
        <v>11707.71</v>
      </c>
      <c r="N233" s="6">
        <v>15017.71</v>
      </c>
      <c r="O233" s="6">
        <v>11632.81</v>
      </c>
      <c r="P233" s="6">
        <v>3384.9</v>
      </c>
    </row>
    <row r="234" spans="1:16" x14ac:dyDescent="0.25">
      <c r="A234" s="4"/>
      <c r="B234" s="28"/>
      <c r="C234" s="35">
        <v>1</v>
      </c>
      <c r="D234" s="35" t="s">
        <v>35</v>
      </c>
      <c r="E234" s="6">
        <v>17724</v>
      </c>
      <c r="F234" s="6">
        <v>13346</v>
      </c>
      <c r="G234" s="6">
        <v>2429.04</v>
      </c>
      <c r="H234" s="6">
        <v>4378</v>
      </c>
      <c r="I234" s="6">
        <v>17723</v>
      </c>
      <c r="J234" s="6">
        <v>13345</v>
      </c>
      <c r="K234" s="6">
        <v>2427</v>
      </c>
      <c r="L234" s="6">
        <v>4378</v>
      </c>
      <c r="M234" s="6">
        <v>-12378</v>
      </c>
      <c r="N234" s="6">
        <v>5345</v>
      </c>
      <c r="O234" s="6">
        <v>2879</v>
      </c>
      <c r="P234" s="6">
        <v>2466</v>
      </c>
    </row>
    <row r="235" spans="1:16" x14ac:dyDescent="0.25">
      <c r="A235" s="4"/>
      <c r="B235" s="28"/>
      <c r="C235" s="35">
        <v>1</v>
      </c>
      <c r="D235" s="35" t="s">
        <v>114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3538.84</v>
      </c>
      <c r="N235" s="6">
        <v>3538.84</v>
      </c>
      <c r="O235" s="6">
        <v>3426.18</v>
      </c>
      <c r="P235" s="6">
        <v>112.66</v>
      </c>
    </row>
    <row r="236" spans="1:16" x14ac:dyDescent="0.25">
      <c r="A236" s="4"/>
      <c r="B236" s="28"/>
      <c r="C236" s="35">
        <v>1</v>
      </c>
      <c r="D236" s="35" t="s">
        <v>114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47.94</v>
      </c>
      <c r="N236" s="6">
        <v>47.94</v>
      </c>
      <c r="O236" s="6">
        <v>0</v>
      </c>
      <c r="P236" s="6">
        <v>47.94</v>
      </c>
    </row>
    <row r="237" spans="1:16" x14ac:dyDescent="0.25">
      <c r="A237" s="2" t="s">
        <v>228</v>
      </c>
      <c r="B237" s="27" t="s">
        <v>229</v>
      </c>
      <c r="C237" s="35">
        <v>1</v>
      </c>
      <c r="D237" s="34" t="s">
        <v>22</v>
      </c>
      <c r="E237" s="9">
        <v>0</v>
      </c>
      <c r="F237" s="9">
        <v>0</v>
      </c>
      <c r="G237" s="9">
        <v>0</v>
      </c>
      <c r="H237" s="9">
        <v>0</v>
      </c>
      <c r="I237" s="9">
        <v>13000</v>
      </c>
      <c r="J237" s="9">
        <v>3000</v>
      </c>
      <c r="K237" s="9">
        <v>0</v>
      </c>
      <c r="L237" s="9">
        <v>10000</v>
      </c>
      <c r="M237" s="9">
        <v>-12185.41</v>
      </c>
      <c r="N237" s="9">
        <v>814.59</v>
      </c>
      <c r="O237" s="9">
        <v>0</v>
      </c>
      <c r="P237" s="9">
        <v>814.59</v>
      </c>
    </row>
    <row r="238" spans="1:16" ht="22.5" x14ac:dyDescent="0.25">
      <c r="A238" s="2" t="s">
        <v>230</v>
      </c>
      <c r="B238" s="27" t="s">
        <v>231</v>
      </c>
      <c r="C238" s="34"/>
      <c r="D238" s="34"/>
      <c r="E238" s="3">
        <f t="shared" ref="E238:P238" si="58">SUM(E239:E240)</f>
        <v>100200</v>
      </c>
      <c r="F238" s="3">
        <f t="shared" si="58"/>
        <v>2600</v>
      </c>
      <c r="G238" s="3">
        <f t="shared" si="58"/>
        <v>0</v>
      </c>
      <c r="H238" s="3">
        <f t="shared" si="58"/>
        <v>97600</v>
      </c>
      <c r="I238" s="3">
        <f t="shared" si="58"/>
        <v>5199.8500000000004</v>
      </c>
      <c r="J238" s="3">
        <f t="shared" si="58"/>
        <v>2599.85</v>
      </c>
      <c r="K238" s="3">
        <f t="shared" si="58"/>
        <v>0</v>
      </c>
      <c r="L238" s="3">
        <f t="shared" si="58"/>
        <v>2600</v>
      </c>
      <c r="M238" s="3">
        <f t="shared" si="58"/>
        <v>44504.74</v>
      </c>
      <c r="N238" s="3">
        <f t="shared" si="58"/>
        <v>49704.59</v>
      </c>
      <c r="O238" s="3">
        <f t="shared" si="58"/>
        <v>49704.59</v>
      </c>
      <c r="P238" s="3">
        <f t="shared" si="58"/>
        <v>0</v>
      </c>
    </row>
    <row r="239" spans="1:16" x14ac:dyDescent="0.25">
      <c r="A239" s="4"/>
      <c r="B239" s="28"/>
      <c r="C239" s="35">
        <v>1</v>
      </c>
      <c r="D239" s="35" t="s">
        <v>22</v>
      </c>
      <c r="E239" s="6">
        <v>5200</v>
      </c>
      <c r="F239" s="6">
        <v>2600</v>
      </c>
      <c r="G239" s="6">
        <v>0</v>
      </c>
      <c r="H239" s="6">
        <v>2600</v>
      </c>
      <c r="I239" s="6">
        <v>5199.8500000000004</v>
      </c>
      <c r="J239" s="6">
        <v>2599.85</v>
      </c>
      <c r="K239" s="6">
        <v>0</v>
      </c>
      <c r="L239" s="6">
        <v>2600</v>
      </c>
      <c r="M239" s="6">
        <v>-5199.8500000000004</v>
      </c>
      <c r="N239" s="6">
        <v>0</v>
      </c>
      <c r="O239" s="6">
        <v>0</v>
      </c>
      <c r="P239" s="6">
        <v>0</v>
      </c>
    </row>
    <row r="240" spans="1:16" x14ac:dyDescent="0.25">
      <c r="A240" s="4"/>
      <c r="B240" s="28"/>
      <c r="C240" s="35">
        <v>1</v>
      </c>
      <c r="D240" s="35" t="s">
        <v>35</v>
      </c>
      <c r="E240" s="6">
        <v>95000</v>
      </c>
      <c r="F240" s="6">
        <v>0</v>
      </c>
      <c r="G240" s="6">
        <v>0</v>
      </c>
      <c r="H240" s="6">
        <v>95000</v>
      </c>
      <c r="I240" s="6">
        <v>0</v>
      </c>
      <c r="J240" s="6">
        <v>0</v>
      </c>
      <c r="K240" s="6">
        <v>0</v>
      </c>
      <c r="L240" s="6">
        <v>0</v>
      </c>
      <c r="M240" s="6">
        <v>49704.59</v>
      </c>
      <c r="N240" s="6">
        <v>49704.59</v>
      </c>
      <c r="O240" s="6">
        <v>49704.59</v>
      </c>
      <c r="P240" s="6">
        <v>0</v>
      </c>
    </row>
    <row r="241" spans="1:16" ht="22.5" x14ac:dyDescent="0.25">
      <c r="A241" s="2" t="s">
        <v>232</v>
      </c>
      <c r="B241" s="27" t="s">
        <v>233</v>
      </c>
      <c r="C241" s="34"/>
      <c r="D241" s="34"/>
      <c r="E241" s="3">
        <f t="shared" ref="E241:P241" si="59">SUM(E242:E243)</f>
        <v>19748.640000000003</v>
      </c>
      <c r="F241" s="3">
        <f t="shared" si="59"/>
        <v>19748.640000000003</v>
      </c>
      <c r="G241" s="3">
        <f t="shared" si="59"/>
        <v>5899.32</v>
      </c>
      <c r="H241" s="3">
        <f t="shared" si="59"/>
        <v>0</v>
      </c>
      <c r="I241" s="3">
        <f t="shared" si="59"/>
        <v>19748.760000000002</v>
      </c>
      <c r="J241" s="3">
        <f t="shared" si="59"/>
        <v>19748.760000000002</v>
      </c>
      <c r="K241" s="3">
        <f t="shared" si="59"/>
        <v>5976</v>
      </c>
      <c r="L241" s="3">
        <f t="shared" si="59"/>
        <v>0</v>
      </c>
      <c r="M241" s="3">
        <f t="shared" si="59"/>
        <v>0</v>
      </c>
      <c r="N241" s="3">
        <f t="shared" si="59"/>
        <v>19748.760000000002</v>
      </c>
      <c r="O241" s="3">
        <f t="shared" si="59"/>
        <v>10032.949999999999</v>
      </c>
      <c r="P241" s="3">
        <f t="shared" si="59"/>
        <v>9715.8100000000013</v>
      </c>
    </row>
    <row r="242" spans="1:16" x14ac:dyDescent="0.25">
      <c r="A242" s="4"/>
      <c r="B242" s="28"/>
      <c r="C242" s="35">
        <v>16</v>
      </c>
      <c r="D242" s="35" t="s">
        <v>22</v>
      </c>
      <c r="E242" s="6">
        <v>1382.4</v>
      </c>
      <c r="F242" s="6">
        <v>1382.4</v>
      </c>
      <c r="G242" s="6">
        <v>426.12</v>
      </c>
      <c r="H242" s="6">
        <v>0</v>
      </c>
      <c r="I242" s="6">
        <v>1382.52</v>
      </c>
      <c r="J242" s="6">
        <v>1382.52</v>
      </c>
      <c r="K242" s="6">
        <v>426</v>
      </c>
      <c r="L242" s="6">
        <v>0</v>
      </c>
      <c r="M242" s="6">
        <v>0</v>
      </c>
      <c r="N242" s="6">
        <v>1382.52</v>
      </c>
      <c r="O242" s="6">
        <v>702.99</v>
      </c>
      <c r="P242" s="6">
        <v>679.53</v>
      </c>
    </row>
    <row r="243" spans="1:16" x14ac:dyDescent="0.25">
      <c r="A243" s="4"/>
      <c r="B243" s="28"/>
      <c r="C243" s="35">
        <v>16</v>
      </c>
      <c r="D243" s="35" t="s">
        <v>32</v>
      </c>
      <c r="E243" s="6">
        <v>18366.240000000002</v>
      </c>
      <c r="F243" s="6">
        <v>18366.240000000002</v>
      </c>
      <c r="G243" s="6">
        <v>5473.2</v>
      </c>
      <c r="H243" s="6">
        <v>0</v>
      </c>
      <c r="I243" s="6">
        <v>18366.240000000002</v>
      </c>
      <c r="J243" s="6">
        <v>18366.240000000002</v>
      </c>
      <c r="K243" s="6">
        <v>5550</v>
      </c>
      <c r="L243" s="6">
        <v>0</v>
      </c>
      <c r="M243" s="6">
        <v>0</v>
      </c>
      <c r="N243" s="6">
        <v>18366.240000000002</v>
      </c>
      <c r="O243" s="6">
        <v>9329.9599999999991</v>
      </c>
      <c r="P243" s="6">
        <v>9036.2800000000007</v>
      </c>
    </row>
    <row r="244" spans="1:16" x14ac:dyDescent="0.25">
      <c r="A244" s="2" t="s">
        <v>234</v>
      </c>
      <c r="B244" s="27" t="s">
        <v>235</v>
      </c>
      <c r="C244" s="34">
        <v>1</v>
      </c>
      <c r="D244" s="34" t="s">
        <v>98</v>
      </c>
      <c r="E244" s="9">
        <v>50000</v>
      </c>
      <c r="F244" s="9">
        <v>0</v>
      </c>
      <c r="G244" s="9">
        <v>0</v>
      </c>
      <c r="H244" s="9">
        <v>50000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</row>
    <row r="245" spans="1:16" hidden="1" x14ac:dyDescent="0.25">
      <c r="A245" s="7" t="s">
        <v>236</v>
      </c>
      <c r="B245" s="29" t="s">
        <v>237</v>
      </c>
      <c r="C245" s="36"/>
      <c r="D245" s="36"/>
      <c r="E245" s="8">
        <f t="shared" ref="E245:P245" si="60">SUM(E246:E277)</f>
        <v>0</v>
      </c>
      <c r="F245" s="8">
        <f t="shared" si="60"/>
        <v>0</v>
      </c>
      <c r="G245" s="8">
        <f t="shared" si="60"/>
        <v>0</v>
      </c>
      <c r="H245" s="8">
        <f t="shared" si="60"/>
        <v>0</v>
      </c>
      <c r="I245" s="8">
        <f t="shared" si="60"/>
        <v>0</v>
      </c>
      <c r="J245" s="8">
        <f t="shared" si="60"/>
        <v>0</v>
      </c>
      <c r="K245" s="8">
        <f t="shared" si="60"/>
        <v>0</v>
      </c>
      <c r="L245" s="8">
        <f t="shared" si="60"/>
        <v>0</v>
      </c>
      <c r="M245" s="8">
        <f t="shared" si="60"/>
        <v>0</v>
      </c>
      <c r="N245" s="8">
        <f t="shared" si="60"/>
        <v>0</v>
      </c>
      <c r="O245" s="8">
        <f t="shared" si="60"/>
        <v>0</v>
      </c>
      <c r="P245" s="8">
        <f t="shared" si="60"/>
        <v>0</v>
      </c>
    </row>
    <row r="246" spans="1:16" ht="22.5" hidden="1" x14ac:dyDescent="0.25">
      <c r="A246" s="2" t="s">
        <v>238</v>
      </c>
      <c r="B246" s="27" t="s">
        <v>239</v>
      </c>
      <c r="C246" s="34"/>
      <c r="D246" s="34"/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</row>
    <row r="247" spans="1:16" ht="22.5" hidden="1" x14ac:dyDescent="0.25">
      <c r="A247" s="2" t="s">
        <v>240</v>
      </c>
      <c r="B247" s="27" t="s">
        <v>241</v>
      </c>
      <c r="C247" s="34"/>
      <c r="D247" s="34"/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</row>
    <row r="248" spans="1:16" ht="22.5" hidden="1" x14ac:dyDescent="0.25">
      <c r="A248" s="2" t="s">
        <v>242</v>
      </c>
      <c r="B248" s="27" t="s">
        <v>243</v>
      </c>
      <c r="C248" s="34"/>
      <c r="D248" s="34"/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</row>
    <row r="249" spans="1:16" ht="22.5" hidden="1" x14ac:dyDescent="0.25">
      <c r="A249" s="2" t="s">
        <v>244</v>
      </c>
      <c r="B249" s="27" t="s">
        <v>245</v>
      </c>
      <c r="C249" s="34"/>
      <c r="D249" s="34"/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</row>
    <row r="250" spans="1:16" hidden="1" x14ac:dyDescent="0.25">
      <c r="A250" s="2" t="s">
        <v>246</v>
      </c>
      <c r="B250" s="27" t="s">
        <v>247</v>
      </c>
      <c r="C250" s="34"/>
      <c r="D250" s="34"/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</row>
    <row r="251" spans="1:16" ht="22.5" hidden="1" x14ac:dyDescent="0.25">
      <c r="A251" s="2" t="s">
        <v>248</v>
      </c>
      <c r="B251" s="27" t="s">
        <v>249</v>
      </c>
      <c r="C251" s="34"/>
      <c r="D251" s="34"/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</row>
    <row r="252" spans="1:16" ht="22.5" hidden="1" x14ac:dyDescent="0.25">
      <c r="A252" s="2" t="s">
        <v>250</v>
      </c>
      <c r="B252" s="27" t="s">
        <v>251</v>
      </c>
      <c r="C252" s="34"/>
      <c r="D252" s="34"/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</row>
    <row r="253" spans="1:16" ht="22.5" hidden="1" x14ac:dyDescent="0.25">
      <c r="A253" s="2" t="s">
        <v>252</v>
      </c>
      <c r="B253" s="27" t="s">
        <v>253</v>
      </c>
      <c r="C253" s="34"/>
      <c r="D253" s="34"/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</row>
    <row r="254" spans="1:16" ht="22.5" hidden="1" x14ac:dyDescent="0.25">
      <c r="A254" s="2" t="s">
        <v>254</v>
      </c>
      <c r="B254" s="27" t="s">
        <v>255</v>
      </c>
      <c r="C254" s="34"/>
      <c r="D254" s="34"/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</row>
    <row r="255" spans="1:16" ht="22.5" hidden="1" x14ac:dyDescent="0.25">
      <c r="A255" s="2" t="s">
        <v>256</v>
      </c>
      <c r="B255" s="27" t="s">
        <v>257</v>
      </c>
      <c r="C255" s="34"/>
      <c r="D255" s="34"/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</row>
    <row r="256" spans="1:16" ht="22.5" hidden="1" x14ac:dyDescent="0.25">
      <c r="A256" s="2" t="s">
        <v>258</v>
      </c>
      <c r="B256" s="27" t="s">
        <v>259</v>
      </c>
      <c r="C256" s="34"/>
      <c r="D256" s="34"/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</row>
    <row r="257" spans="1:16" ht="22.5" hidden="1" x14ac:dyDescent="0.25">
      <c r="A257" s="2" t="s">
        <v>260</v>
      </c>
      <c r="B257" s="27" t="s">
        <v>261</v>
      </c>
      <c r="C257" s="34"/>
      <c r="D257" s="34"/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</row>
    <row r="258" spans="1:16" ht="22.5" hidden="1" x14ac:dyDescent="0.25">
      <c r="A258" s="2" t="s">
        <v>262</v>
      </c>
      <c r="B258" s="27" t="s">
        <v>263</v>
      </c>
      <c r="C258" s="34"/>
      <c r="D258" s="34"/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</row>
    <row r="259" spans="1:16" hidden="1" x14ac:dyDescent="0.25">
      <c r="A259" s="2" t="s">
        <v>264</v>
      </c>
      <c r="B259" s="27" t="s">
        <v>265</v>
      </c>
      <c r="C259" s="34"/>
      <c r="D259" s="34"/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</row>
    <row r="260" spans="1:16" ht="22.5" hidden="1" x14ac:dyDescent="0.25">
      <c r="A260" s="2" t="s">
        <v>266</v>
      </c>
      <c r="B260" s="27" t="s">
        <v>267</v>
      </c>
      <c r="C260" s="34"/>
      <c r="D260" s="34"/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</row>
    <row r="261" spans="1:16" ht="22.5" hidden="1" x14ac:dyDescent="0.25">
      <c r="A261" s="2" t="s">
        <v>268</v>
      </c>
      <c r="B261" s="27" t="s">
        <v>269</v>
      </c>
      <c r="C261" s="34"/>
      <c r="D261" s="34"/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</row>
    <row r="262" spans="1:16" hidden="1" x14ac:dyDescent="0.25">
      <c r="A262" s="2" t="s">
        <v>270</v>
      </c>
      <c r="B262" s="27" t="s">
        <v>271</v>
      </c>
      <c r="C262" s="34"/>
      <c r="D262" s="34"/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</row>
    <row r="263" spans="1:16" ht="22.5" hidden="1" x14ac:dyDescent="0.25">
      <c r="A263" s="2" t="s">
        <v>272</v>
      </c>
      <c r="B263" s="27" t="s">
        <v>273</v>
      </c>
      <c r="C263" s="34"/>
      <c r="D263" s="34"/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</row>
    <row r="264" spans="1:16" ht="33.75" hidden="1" x14ac:dyDescent="0.25">
      <c r="A264" s="2" t="s">
        <v>274</v>
      </c>
      <c r="B264" s="27" t="s">
        <v>275</v>
      </c>
      <c r="C264" s="34"/>
      <c r="D264" s="34"/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</row>
    <row r="265" spans="1:16" hidden="1" x14ac:dyDescent="0.25">
      <c r="A265" s="2" t="s">
        <v>276</v>
      </c>
      <c r="B265" s="27" t="s">
        <v>277</v>
      </c>
      <c r="C265" s="34"/>
      <c r="D265" s="34"/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</row>
    <row r="266" spans="1:16" hidden="1" x14ac:dyDescent="0.25">
      <c r="A266" s="2" t="s">
        <v>278</v>
      </c>
      <c r="B266" s="27" t="s">
        <v>279</v>
      </c>
      <c r="C266" s="34"/>
      <c r="D266" s="34"/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</row>
    <row r="267" spans="1:16" ht="22.5" hidden="1" x14ac:dyDescent="0.25">
      <c r="A267" s="2" t="s">
        <v>280</v>
      </c>
      <c r="B267" s="27" t="s">
        <v>281</v>
      </c>
      <c r="C267" s="34"/>
      <c r="D267" s="34"/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</row>
    <row r="268" spans="1:16" ht="22.5" hidden="1" x14ac:dyDescent="0.25">
      <c r="A268" s="2" t="s">
        <v>282</v>
      </c>
      <c r="B268" s="27" t="s">
        <v>283</v>
      </c>
      <c r="C268" s="34"/>
      <c r="D268" s="34"/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</row>
    <row r="269" spans="1:16" ht="33.75" hidden="1" x14ac:dyDescent="0.25">
      <c r="A269" s="2" t="s">
        <v>284</v>
      </c>
      <c r="B269" s="27" t="s">
        <v>285</v>
      </c>
      <c r="C269" s="34"/>
      <c r="D269" s="34"/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</row>
    <row r="270" spans="1:16" ht="22.5" hidden="1" x14ac:dyDescent="0.25">
      <c r="A270" s="2" t="s">
        <v>286</v>
      </c>
      <c r="B270" s="27" t="s">
        <v>287</v>
      </c>
      <c r="C270" s="34"/>
      <c r="D270" s="34"/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</row>
    <row r="271" spans="1:16" hidden="1" x14ac:dyDescent="0.25">
      <c r="A271" s="2" t="s">
        <v>288</v>
      </c>
      <c r="B271" s="27" t="s">
        <v>289</v>
      </c>
      <c r="C271" s="34"/>
      <c r="D271" s="34"/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</row>
    <row r="272" spans="1:16" ht="22.5" hidden="1" x14ac:dyDescent="0.25">
      <c r="A272" s="2" t="s">
        <v>290</v>
      </c>
      <c r="B272" s="27" t="s">
        <v>291</v>
      </c>
      <c r="C272" s="34"/>
      <c r="D272" s="34"/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</row>
    <row r="273" spans="1:16" hidden="1" x14ac:dyDescent="0.25">
      <c r="A273" s="2" t="s">
        <v>292</v>
      </c>
      <c r="B273" s="27" t="s">
        <v>293</v>
      </c>
      <c r="C273" s="34"/>
      <c r="D273" s="34"/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</row>
    <row r="274" spans="1:16" hidden="1" x14ac:dyDescent="0.25">
      <c r="A274" s="2" t="s">
        <v>294</v>
      </c>
      <c r="B274" s="27" t="s">
        <v>295</v>
      </c>
      <c r="C274" s="34"/>
      <c r="D274" s="34"/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</row>
    <row r="275" spans="1:16" ht="22.5" hidden="1" x14ac:dyDescent="0.25">
      <c r="A275" s="2" t="s">
        <v>296</v>
      </c>
      <c r="B275" s="27" t="s">
        <v>297</v>
      </c>
      <c r="C275" s="34"/>
      <c r="D275" s="34"/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</row>
    <row r="276" spans="1:16" ht="22.5" hidden="1" x14ac:dyDescent="0.25">
      <c r="A276" s="2" t="s">
        <v>298</v>
      </c>
      <c r="B276" s="27" t="s">
        <v>299</v>
      </c>
      <c r="C276" s="34"/>
      <c r="D276" s="34"/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</row>
    <row r="277" spans="1:16" hidden="1" x14ac:dyDescent="0.25">
      <c r="A277" s="10" t="s">
        <v>300</v>
      </c>
      <c r="B277" s="30" t="s">
        <v>301</v>
      </c>
      <c r="C277" s="37"/>
      <c r="D277" s="37"/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</row>
    <row r="278" spans="1:16" s="17" customFormat="1" x14ac:dyDescent="0.25">
      <c r="A278" s="12"/>
      <c r="B278" s="31"/>
      <c r="C278" s="38"/>
      <c r="D278" s="38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 s="17" customFormat="1" x14ac:dyDescent="0.25">
      <c r="A279" s="12"/>
      <c r="B279" s="31"/>
      <c r="C279" s="38"/>
      <c r="D279" s="38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 s="17" customFormat="1" x14ac:dyDescent="0.25">
      <c r="A280" s="12"/>
      <c r="B280" s="31"/>
      <c r="C280" s="38"/>
      <c r="D280" s="38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 s="17" customFormat="1" x14ac:dyDescent="0.25">
      <c r="A281" s="12"/>
      <c r="B281" s="31"/>
      <c r="C281" s="38"/>
      <c r="D281" s="38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 s="17" customFormat="1" x14ac:dyDescent="0.25">
      <c r="A282" s="12"/>
      <c r="B282" s="31"/>
      <c r="C282" s="38"/>
      <c r="D282" s="38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 ht="27" customHeight="1" x14ac:dyDescent="0.25">
      <c r="A283" s="58" t="s">
        <v>0</v>
      </c>
      <c r="B283" s="48" t="s">
        <v>1</v>
      </c>
      <c r="C283" s="58" t="s">
        <v>323</v>
      </c>
      <c r="D283" s="59"/>
      <c r="E283" s="59"/>
      <c r="F283" s="59"/>
      <c r="G283" s="58" t="s">
        <v>324</v>
      </c>
      <c r="H283" s="59"/>
      <c r="I283" s="59"/>
      <c r="J283" s="59"/>
      <c r="K283" s="48" t="s">
        <v>325</v>
      </c>
      <c r="L283" s="54"/>
      <c r="M283" s="58" t="s">
        <v>4</v>
      </c>
      <c r="N283" s="48" t="s">
        <v>5</v>
      </c>
    </row>
    <row r="284" spans="1:16" s="18" customFormat="1" x14ac:dyDescent="0.25">
      <c r="A284" s="58"/>
      <c r="B284" s="48"/>
      <c r="C284" s="48" t="s">
        <v>6</v>
      </c>
      <c r="D284" s="48" t="s">
        <v>7</v>
      </c>
      <c r="E284" s="54"/>
      <c r="F284" s="48" t="s">
        <v>8</v>
      </c>
      <c r="G284" s="48" t="s">
        <v>6</v>
      </c>
      <c r="H284" s="48" t="s">
        <v>7</v>
      </c>
      <c r="I284" s="54"/>
      <c r="J284" s="48" t="s">
        <v>8</v>
      </c>
      <c r="K284" s="60" t="s">
        <v>9</v>
      </c>
      <c r="L284" s="60" t="s">
        <v>10</v>
      </c>
      <c r="M284" s="58"/>
      <c r="N284" s="48"/>
    </row>
    <row r="285" spans="1:16" s="18" customFormat="1" ht="24" x14ac:dyDescent="0.25">
      <c r="A285" s="58"/>
      <c r="B285" s="48"/>
      <c r="C285" s="48"/>
      <c r="D285" s="46" t="s">
        <v>6</v>
      </c>
      <c r="E285" s="46" t="s">
        <v>11</v>
      </c>
      <c r="F285" s="48"/>
      <c r="G285" s="48"/>
      <c r="H285" s="46" t="s">
        <v>6</v>
      </c>
      <c r="I285" s="46" t="s">
        <v>11</v>
      </c>
      <c r="J285" s="48"/>
      <c r="K285" s="60"/>
      <c r="L285" s="60"/>
      <c r="M285" s="58"/>
      <c r="N285" s="48"/>
    </row>
    <row r="286" spans="1:16" x14ac:dyDescent="0.25">
      <c r="A286" s="5" t="s">
        <v>302</v>
      </c>
      <c r="B286" s="28" t="s">
        <v>303</v>
      </c>
      <c r="C286" s="39">
        <f t="shared" ref="C286:N286" si="61">C287+C290+C293+C294+C295+C296+C297+C298</f>
        <v>12459980.91</v>
      </c>
      <c r="D286" s="39">
        <f t="shared" si="61"/>
        <v>1120077.9099999999</v>
      </c>
      <c r="E286" s="14">
        <f t="shared" si="61"/>
        <v>28649.4</v>
      </c>
      <c r="F286" s="14">
        <f t="shared" si="61"/>
        <v>11339903</v>
      </c>
      <c r="G286" s="14">
        <f t="shared" si="61"/>
        <v>5478412.0500000007</v>
      </c>
      <c r="H286" s="14">
        <f t="shared" si="61"/>
        <v>426033.04999999993</v>
      </c>
      <c r="I286" s="14">
        <f t="shared" si="61"/>
        <v>20044.919999999998</v>
      </c>
      <c r="J286" s="14">
        <f t="shared" si="61"/>
        <v>5052379</v>
      </c>
      <c r="K286" s="19">
        <f t="shared" si="61"/>
        <v>5343242.88</v>
      </c>
      <c r="L286" s="19">
        <f t="shared" si="61"/>
        <v>10821654.93</v>
      </c>
      <c r="M286" s="14">
        <f t="shared" si="61"/>
        <v>9076746.2199999988</v>
      </c>
      <c r="N286" s="14">
        <f t="shared" si="61"/>
        <v>1744908.7099999997</v>
      </c>
    </row>
    <row r="287" spans="1:16" x14ac:dyDescent="0.25">
      <c r="A287" s="5" t="s">
        <v>304</v>
      </c>
      <c r="B287" s="28" t="s">
        <v>305</v>
      </c>
      <c r="C287" s="39">
        <f t="shared" ref="C287:N287" si="62">SUM(C288:C289)</f>
        <v>4420956.3</v>
      </c>
      <c r="D287" s="39">
        <f t="shared" si="62"/>
        <v>268882.3</v>
      </c>
      <c r="E287" s="14">
        <f t="shared" si="62"/>
        <v>5955.6</v>
      </c>
      <c r="F287" s="14">
        <f t="shared" si="62"/>
        <v>4152074</v>
      </c>
      <c r="G287" s="14">
        <f t="shared" si="62"/>
        <v>372652.72</v>
      </c>
      <c r="H287" s="14">
        <f t="shared" si="62"/>
        <v>22957.72</v>
      </c>
      <c r="I287" s="14">
        <f t="shared" si="62"/>
        <v>6038.4</v>
      </c>
      <c r="J287" s="14">
        <f t="shared" si="62"/>
        <v>349695</v>
      </c>
      <c r="K287" s="19">
        <f t="shared" si="62"/>
        <v>4931113.17</v>
      </c>
      <c r="L287" s="19">
        <f t="shared" si="62"/>
        <v>5303765.8899999997</v>
      </c>
      <c r="M287" s="14">
        <f t="shared" si="62"/>
        <v>4998955.17</v>
      </c>
      <c r="N287" s="14">
        <f t="shared" si="62"/>
        <v>304810.71999999997</v>
      </c>
    </row>
    <row r="288" spans="1:16" x14ac:dyDescent="0.25">
      <c r="A288" s="5" t="s">
        <v>32</v>
      </c>
      <c r="B288" s="28" t="s">
        <v>306</v>
      </c>
      <c r="C288" s="40">
        <v>1646456.3</v>
      </c>
      <c r="D288" s="40">
        <v>268882.3</v>
      </c>
      <c r="E288" s="6">
        <v>5955.6</v>
      </c>
      <c r="F288" s="6">
        <v>1377574</v>
      </c>
      <c r="G288" s="6">
        <v>140652.72</v>
      </c>
      <c r="H288" s="6">
        <v>22957.72</v>
      </c>
      <c r="I288" s="6">
        <v>6038.4</v>
      </c>
      <c r="J288" s="6">
        <v>117695</v>
      </c>
      <c r="K288" s="20">
        <v>4461113.17</v>
      </c>
      <c r="L288" s="20">
        <v>4601765.8899999997</v>
      </c>
      <c r="M288" s="6">
        <v>4296955.17</v>
      </c>
      <c r="N288" s="6">
        <v>304810.71999999997</v>
      </c>
    </row>
    <row r="289" spans="1:14" x14ac:dyDescent="0.25">
      <c r="A289" s="5" t="s">
        <v>23</v>
      </c>
      <c r="B289" s="28" t="s">
        <v>307</v>
      </c>
      <c r="C289" s="40">
        <v>2774500</v>
      </c>
      <c r="D289" s="40">
        <v>0</v>
      </c>
      <c r="E289" s="6">
        <v>0</v>
      </c>
      <c r="F289" s="6">
        <v>2774500</v>
      </c>
      <c r="G289" s="6">
        <v>232000</v>
      </c>
      <c r="H289" s="6">
        <v>0</v>
      </c>
      <c r="I289" s="6">
        <v>0</v>
      </c>
      <c r="J289" s="6">
        <v>232000</v>
      </c>
      <c r="K289" s="20">
        <v>470000</v>
      </c>
      <c r="L289" s="20">
        <v>702000</v>
      </c>
      <c r="M289" s="6">
        <v>702000</v>
      </c>
      <c r="N289" s="6">
        <v>0</v>
      </c>
    </row>
    <row r="290" spans="1:14" x14ac:dyDescent="0.25">
      <c r="A290" s="5" t="s">
        <v>308</v>
      </c>
      <c r="B290" s="28" t="s">
        <v>309</v>
      </c>
      <c r="C290" s="39">
        <f t="shared" ref="C290:N290" si="63">SUM(C291:C292)</f>
        <v>3702872.44</v>
      </c>
      <c r="D290" s="39">
        <f t="shared" si="63"/>
        <v>282843.44</v>
      </c>
      <c r="E290" s="14">
        <f t="shared" si="63"/>
        <v>1519.56</v>
      </c>
      <c r="F290" s="14">
        <f t="shared" si="63"/>
        <v>3420029</v>
      </c>
      <c r="G290" s="14">
        <f t="shared" si="63"/>
        <v>3073332.85</v>
      </c>
      <c r="H290" s="14">
        <f t="shared" si="63"/>
        <v>332912.84999999998</v>
      </c>
      <c r="I290" s="14">
        <f t="shared" si="63"/>
        <v>1526.4</v>
      </c>
      <c r="J290" s="14">
        <f t="shared" si="63"/>
        <v>2740420</v>
      </c>
      <c r="K290" s="19">
        <f t="shared" si="63"/>
        <v>85000</v>
      </c>
      <c r="L290" s="19">
        <f t="shared" si="63"/>
        <v>3158332.85</v>
      </c>
      <c r="M290" s="14">
        <f t="shared" si="63"/>
        <v>1785770.5</v>
      </c>
      <c r="N290" s="14">
        <f t="shared" si="63"/>
        <v>1372562.3499999999</v>
      </c>
    </row>
    <row r="291" spans="1:14" x14ac:dyDescent="0.25">
      <c r="A291" s="5" t="s">
        <v>163</v>
      </c>
      <c r="B291" s="28" t="s">
        <v>310</v>
      </c>
      <c r="C291" s="40">
        <v>0</v>
      </c>
      <c r="D291" s="40">
        <v>0</v>
      </c>
      <c r="E291" s="6">
        <v>0</v>
      </c>
      <c r="F291" s="6">
        <v>0</v>
      </c>
      <c r="G291" s="6">
        <v>225000</v>
      </c>
      <c r="H291" s="6">
        <v>0</v>
      </c>
      <c r="I291" s="6">
        <v>0</v>
      </c>
      <c r="J291" s="6">
        <v>225000</v>
      </c>
      <c r="K291" s="20">
        <v>-15000</v>
      </c>
      <c r="L291" s="20">
        <v>210000</v>
      </c>
      <c r="M291" s="6">
        <v>145108.34</v>
      </c>
      <c r="N291" s="6">
        <v>64891.66</v>
      </c>
    </row>
    <row r="292" spans="1:14" x14ac:dyDescent="0.25">
      <c r="A292" s="5" t="s">
        <v>22</v>
      </c>
      <c r="B292" s="28" t="s">
        <v>311</v>
      </c>
      <c r="C292" s="40">
        <v>3702872.44</v>
      </c>
      <c r="D292" s="40">
        <v>282843.44</v>
      </c>
      <c r="E292" s="6">
        <v>1519.56</v>
      </c>
      <c r="F292" s="6">
        <v>3420029</v>
      </c>
      <c r="G292" s="6">
        <v>2848332.85</v>
      </c>
      <c r="H292" s="6">
        <v>332912.84999999998</v>
      </c>
      <c r="I292" s="6">
        <v>1526.4</v>
      </c>
      <c r="J292" s="6">
        <v>2515420</v>
      </c>
      <c r="K292" s="20">
        <v>100000</v>
      </c>
      <c r="L292" s="20">
        <v>2948332.85</v>
      </c>
      <c r="M292" s="6">
        <v>1640662.16</v>
      </c>
      <c r="N292" s="6">
        <v>1307670.69</v>
      </c>
    </row>
    <row r="293" spans="1:14" x14ac:dyDescent="0.25">
      <c r="A293" s="5" t="s">
        <v>180</v>
      </c>
      <c r="B293" s="28" t="s">
        <v>312</v>
      </c>
      <c r="C293" s="40">
        <v>23893</v>
      </c>
      <c r="D293" s="40">
        <v>0</v>
      </c>
      <c r="E293" s="6">
        <v>0</v>
      </c>
      <c r="F293" s="6">
        <v>23893</v>
      </c>
      <c r="G293" s="6">
        <v>23893</v>
      </c>
      <c r="H293" s="6">
        <v>0</v>
      </c>
      <c r="I293" s="6">
        <v>0</v>
      </c>
      <c r="J293" s="6">
        <v>23893</v>
      </c>
      <c r="K293" s="20">
        <v>0</v>
      </c>
      <c r="L293" s="20">
        <v>23893</v>
      </c>
      <c r="M293" s="6">
        <v>23800</v>
      </c>
      <c r="N293" s="6">
        <v>93</v>
      </c>
    </row>
    <row r="294" spans="1:14" ht="22.5" x14ac:dyDescent="0.25">
      <c r="A294" s="5" t="s">
        <v>164</v>
      </c>
      <c r="B294" s="28" t="s">
        <v>313</v>
      </c>
      <c r="C294" s="40">
        <v>225000</v>
      </c>
      <c r="D294" s="40">
        <v>0</v>
      </c>
      <c r="E294" s="6">
        <v>0</v>
      </c>
      <c r="F294" s="6">
        <v>225000</v>
      </c>
      <c r="G294" s="6">
        <v>0</v>
      </c>
      <c r="H294" s="6">
        <v>0</v>
      </c>
      <c r="I294" s="6">
        <v>0</v>
      </c>
      <c r="J294" s="6">
        <v>0</v>
      </c>
      <c r="K294" s="20">
        <v>0</v>
      </c>
      <c r="L294" s="20">
        <v>0</v>
      </c>
      <c r="M294" s="6">
        <v>0</v>
      </c>
      <c r="N294" s="6">
        <v>0</v>
      </c>
    </row>
    <row r="295" spans="1:14" x14ac:dyDescent="0.25">
      <c r="A295" s="5" t="s">
        <v>35</v>
      </c>
      <c r="B295" s="28" t="s">
        <v>314</v>
      </c>
      <c r="C295" s="40">
        <v>3107566.17</v>
      </c>
      <c r="D295" s="40">
        <v>494883.17</v>
      </c>
      <c r="E295" s="6">
        <v>20474.16</v>
      </c>
      <c r="F295" s="6">
        <v>2612683</v>
      </c>
      <c r="G295" s="6">
        <v>1252353.48</v>
      </c>
      <c r="H295" s="6">
        <v>70162.48</v>
      </c>
      <c r="I295" s="6">
        <v>12480.12</v>
      </c>
      <c r="J295" s="6">
        <v>1182191</v>
      </c>
      <c r="K295" s="20">
        <v>27129.71</v>
      </c>
      <c r="L295" s="20">
        <v>1279483.19</v>
      </c>
      <c r="M295" s="6">
        <v>1249810.28</v>
      </c>
      <c r="N295" s="6">
        <v>29672.91</v>
      </c>
    </row>
    <row r="296" spans="1:14" x14ac:dyDescent="0.25">
      <c r="A296" s="5" t="s">
        <v>98</v>
      </c>
      <c r="B296" s="28" t="s">
        <v>315</v>
      </c>
      <c r="C296" s="40">
        <v>211669</v>
      </c>
      <c r="D296" s="40">
        <v>61669</v>
      </c>
      <c r="E296" s="6">
        <v>0</v>
      </c>
      <c r="F296" s="6">
        <v>150000</v>
      </c>
      <c r="G296" s="6">
        <v>0</v>
      </c>
      <c r="H296" s="6">
        <v>0</v>
      </c>
      <c r="I296" s="6">
        <v>0</v>
      </c>
      <c r="J296" s="6">
        <v>0</v>
      </c>
      <c r="K296" s="20">
        <v>0</v>
      </c>
      <c r="L296" s="20">
        <v>0</v>
      </c>
      <c r="M296" s="6">
        <v>0</v>
      </c>
      <c r="N296" s="6">
        <v>0</v>
      </c>
    </row>
    <row r="297" spans="1:14" x14ac:dyDescent="0.25">
      <c r="A297" s="5" t="s">
        <v>68</v>
      </c>
      <c r="B297" s="28" t="s">
        <v>316</v>
      </c>
      <c r="C297" s="40">
        <v>100000</v>
      </c>
      <c r="D297" s="40">
        <v>0</v>
      </c>
      <c r="E297" s="6">
        <v>0</v>
      </c>
      <c r="F297" s="6">
        <v>100000</v>
      </c>
      <c r="G297" s="6">
        <v>100000</v>
      </c>
      <c r="H297" s="6">
        <v>0</v>
      </c>
      <c r="I297" s="6">
        <v>0</v>
      </c>
      <c r="J297" s="6">
        <v>100000</v>
      </c>
      <c r="K297" s="20">
        <v>300000</v>
      </c>
      <c r="L297" s="20">
        <v>400000</v>
      </c>
      <c r="M297" s="6">
        <v>400000</v>
      </c>
      <c r="N297" s="6">
        <v>0</v>
      </c>
    </row>
    <row r="298" spans="1:14" x14ac:dyDescent="0.25">
      <c r="A298" s="5" t="s">
        <v>87</v>
      </c>
      <c r="B298" s="28" t="s">
        <v>317</v>
      </c>
      <c r="C298" s="40">
        <v>668024</v>
      </c>
      <c r="D298" s="40">
        <v>11800</v>
      </c>
      <c r="E298" s="6">
        <v>700.08</v>
      </c>
      <c r="F298" s="6">
        <v>656224</v>
      </c>
      <c r="G298" s="6">
        <v>656180</v>
      </c>
      <c r="H298" s="6">
        <v>0</v>
      </c>
      <c r="I298" s="6">
        <v>0</v>
      </c>
      <c r="J298" s="6">
        <v>656180</v>
      </c>
      <c r="K298" s="20">
        <v>0</v>
      </c>
      <c r="L298" s="20">
        <v>656180</v>
      </c>
      <c r="M298" s="6">
        <v>618410.27</v>
      </c>
      <c r="N298" s="6">
        <v>37769.730000000003</v>
      </c>
    </row>
    <row r="299" spans="1:14" x14ac:dyDescent="0.25">
      <c r="A299" s="5" t="s">
        <v>318</v>
      </c>
      <c r="B299" s="28" t="s">
        <v>319</v>
      </c>
      <c r="C299" s="39">
        <f t="shared" ref="C299:N299" si="64">SUM(C300:C302)</f>
        <v>71152</v>
      </c>
      <c r="D299" s="39">
        <f t="shared" si="64"/>
        <v>0</v>
      </c>
      <c r="E299" s="14">
        <f t="shared" si="64"/>
        <v>0</v>
      </c>
      <c r="F299" s="14">
        <f t="shared" si="64"/>
        <v>71152</v>
      </c>
      <c r="G299" s="14">
        <f t="shared" si="64"/>
        <v>0</v>
      </c>
      <c r="H299" s="14">
        <f t="shared" si="64"/>
        <v>0</v>
      </c>
      <c r="I299" s="14">
        <f t="shared" si="64"/>
        <v>0</v>
      </c>
      <c r="J299" s="14">
        <f t="shared" si="64"/>
        <v>0</v>
      </c>
      <c r="K299" s="19">
        <f t="shared" si="64"/>
        <v>349259.11</v>
      </c>
      <c r="L299" s="19">
        <f t="shared" si="64"/>
        <v>349259.11</v>
      </c>
      <c r="M299" s="14">
        <f t="shared" si="64"/>
        <v>291267.56</v>
      </c>
      <c r="N299" s="14">
        <f t="shared" si="64"/>
        <v>57991.55</v>
      </c>
    </row>
    <row r="300" spans="1:14" x14ac:dyDescent="0.25">
      <c r="A300" s="5" t="s">
        <v>114</v>
      </c>
      <c r="B300" s="28" t="s">
        <v>320</v>
      </c>
      <c r="C300" s="40">
        <v>0</v>
      </c>
      <c r="D300" s="40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20">
        <v>264842.7</v>
      </c>
      <c r="L300" s="20">
        <v>264842.7</v>
      </c>
      <c r="M300" s="6">
        <v>221752.31</v>
      </c>
      <c r="N300" s="6">
        <v>43090.39</v>
      </c>
    </row>
    <row r="301" spans="1:14" x14ac:dyDescent="0.25">
      <c r="A301" s="5" t="s">
        <v>171</v>
      </c>
      <c r="B301" s="28" t="s">
        <v>321</v>
      </c>
      <c r="C301" s="40">
        <v>71152</v>
      </c>
      <c r="D301" s="40">
        <v>0</v>
      </c>
      <c r="E301" s="6">
        <v>0</v>
      </c>
      <c r="F301" s="6">
        <v>71152</v>
      </c>
      <c r="G301" s="6">
        <v>0</v>
      </c>
      <c r="H301" s="6">
        <v>0</v>
      </c>
      <c r="I301" s="6">
        <v>0</v>
      </c>
      <c r="J301" s="6">
        <v>0</v>
      </c>
      <c r="K301" s="20">
        <v>0</v>
      </c>
      <c r="L301" s="20">
        <v>0</v>
      </c>
      <c r="M301" s="6">
        <v>0</v>
      </c>
      <c r="N301" s="6">
        <v>0</v>
      </c>
    </row>
    <row r="302" spans="1:14" x14ac:dyDescent="0.25">
      <c r="A302" s="5" t="s">
        <v>99</v>
      </c>
      <c r="B302" s="28" t="s">
        <v>306</v>
      </c>
      <c r="C302" s="40">
        <v>0</v>
      </c>
      <c r="D302" s="40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20">
        <v>84416.41</v>
      </c>
      <c r="L302" s="20">
        <v>84416.41</v>
      </c>
      <c r="M302" s="6">
        <v>69515.25</v>
      </c>
      <c r="N302" s="6">
        <v>14901.16</v>
      </c>
    </row>
    <row r="303" spans="1:14" x14ac:dyDescent="0.25">
      <c r="A303" s="15"/>
      <c r="B303" s="32" t="s">
        <v>322</v>
      </c>
      <c r="C303" s="41">
        <f t="shared" ref="C303:N303" si="65">C286+C299</f>
        <v>12531132.91</v>
      </c>
      <c r="D303" s="41">
        <f t="shared" si="65"/>
        <v>1120077.9099999999</v>
      </c>
      <c r="E303" s="16">
        <f t="shared" si="65"/>
        <v>28649.4</v>
      </c>
      <c r="F303" s="16">
        <f t="shared" si="65"/>
        <v>11411055</v>
      </c>
      <c r="G303" s="16">
        <f t="shared" si="65"/>
        <v>5478412.0500000007</v>
      </c>
      <c r="H303" s="16">
        <f t="shared" si="65"/>
        <v>426033.04999999993</v>
      </c>
      <c r="I303" s="16">
        <f t="shared" si="65"/>
        <v>20044.919999999998</v>
      </c>
      <c r="J303" s="16">
        <f t="shared" si="65"/>
        <v>5052379</v>
      </c>
      <c r="K303" s="21">
        <f t="shared" si="65"/>
        <v>5692501.9900000002</v>
      </c>
      <c r="L303" s="21">
        <f t="shared" si="65"/>
        <v>11170914.039999999</v>
      </c>
      <c r="M303" s="16">
        <f t="shared" si="65"/>
        <v>9368013.7799999993</v>
      </c>
      <c r="N303" s="16">
        <f t="shared" si="65"/>
        <v>1802900.2599999998</v>
      </c>
    </row>
  </sheetData>
  <mergeCells count="37">
    <mergeCell ref="O2:P2"/>
    <mergeCell ref="I6:L6"/>
    <mergeCell ref="M6:N6"/>
    <mergeCell ref="A283:A285"/>
    <mergeCell ref="B283:B285"/>
    <mergeCell ref="C284:C285"/>
    <mergeCell ref="F284:F285"/>
    <mergeCell ref="G284:G285"/>
    <mergeCell ref="C283:F283"/>
    <mergeCell ref="D284:E284"/>
    <mergeCell ref="J284:J285"/>
    <mergeCell ref="K284:K285"/>
    <mergeCell ref="L284:L285"/>
    <mergeCell ref="M283:M285"/>
    <mergeCell ref="N283:N285"/>
    <mergeCell ref="G283:J283"/>
    <mergeCell ref="K283:L283"/>
    <mergeCell ref="F7:G7"/>
    <mergeCell ref="J7:K7"/>
    <mergeCell ref="H284:I284"/>
    <mergeCell ref="A1:P1"/>
    <mergeCell ref="A6:A8"/>
    <mergeCell ref="B6:B8"/>
    <mergeCell ref="C6:C8"/>
    <mergeCell ref="D6:D8"/>
    <mergeCell ref="E7:E8"/>
    <mergeCell ref="H7:H8"/>
    <mergeCell ref="I7:I8"/>
    <mergeCell ref="L7:L8"/>
    <mergeCell ref="M7:M8"/>
    <mergeCell ref="N7:N8"/>
    <mergeCell ref="O6:O8"/>
    <mergeCell ref="P6:P8"/>
    <mergeCell ref="E6:H6"/>
    <mergeCell ref="A4:P4"/>
    <mergeCell ref="A5:P5"/>
    <mergeCell ref="A3:P3"/>
  </mergeCells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A.Almaniene</dc:creator>
  <cp:lastModifiedBy>A.Almaniene</cp:lastModifiedBy>
  <cp:lastPrinted>2021-04-13T15:52:57Z</cp:lastPrinted>
  <dcterms:created xsi:type="dcterms:W3CDTF">2021-04-13T15:31:44Z</dcterms:created>
  <dcterms:modified xsi:type="dcterms:W3CDTF">2021-04-15T10:08:23Z</dcterms:modified>
</cp:coreProperties>
</file>