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60" windowWidth="15195" windowHeight="11760" tabRatio="976"/>
  </bookViews>
  <sheets>
    <sheet name="1 pr._pajamos" sheetId="11" r:id="rId1"/>
    <sheet name="2 pr._pajamos pagal rūšis" sheetId="12" r:id="rId2"/>
    <sheet name="3 pr._asignavimų suvestinė" sheetId="14" r:id="rId3"/>
    <sheet name="4 pr._savarankiškos f-jos" sheetId="1" r:id="rId4"/>
    <sheet name="5 pr._valstybinės f-jos" sheetId="2" r:id="rId5"/>
    <sheet name="6 pr._mokinio krepšelis" sheetId="3" r:id="rId6"/>
    <sheet name="7 pr._kita dotacija" sheetId="4" r:id="rId7"/>
    <sheet name="8 pr._aplinkos apsaugos s. p." sheetId="6" r:id="rId8"/>
    <sheet name="9 pr._įstaigų pajamos" sheetId="7" r:id="rId9"/>
    <sheet name="10 pr._skolintos lėšos" sheetId="8" r:id="rId10"/>
    <sheet name="11 pr._apyvartinės lėšos" sheetId="9" state="hidden" r:id="rId11"/>
    <sheet name="11 pr._apyvartinės lėšos (2)" sheetId="15" r:id="rId12"/>
    <sheet name="12 pr._suvestinė pagal progr." sheetId="10" r:id="rId13"/>
  </sheets>
  <definedNames>
    <definedName name="_xlnm.Print_Titles" localSheetId="0">'1 pr._pajamos'!$22:$22</definedName>
    <definedName name="_xlnm.Print_Titles" localSheetId="1">'2 pr._pajamos pagal rūšis'!$20:$22</definedName>
    <definedName name="_xlnm.Print_Titles" localSheetId="2">'3 pr._asignavimų suvestinė'!$22:$24</definedName>
    <definedName name="_xlnm.Print_Titles" localSheetId="3">'4 pr._savarankiškos f-jos'!$22:$24</definedName>
    <definedName name="_xlnm.Print_Titles" localSheetId="6">'7 pr._kita dotacija'!$22:$24</definedName>
    <definedName name="_xlnm.Print_Titles" localSheetId="8">'9 pr._įstaigų pajamos'!$20:$22</definedName>
  </definedNames>
  <calcPr calcId="145621" refMode="R1C1"/>
  <fileRecoveryPr repairLoad="1"/>
</workbook>
</file>

<file path=xl/calcChain.xml><?xml version="1.0" encoding="utf-8"?>
<calcChain xmlns="http://schemas.openxmlformats.org/spreadsheetml/2006/main">
  <c r="K33" i="10" l="1"/>
  <c r="G33" i="10"/>
  <c r="C33" i="10"/>
  <c r="K32" i="10" s="1"/>
  <c r="G32" i="10" s="1"/>
  <c r="C32" i="10" s="1"/>
  <c r="K31" i="10" s="1"/>
  <c r="G31" i="10" s="1"/>
  <c r="C31" i="10" s="1"/>
  <c r="N34" i="10" s="1"/>
  <c r="J34" i="10" s="1"/>
  <c r="C30" i="10" s="1"/>
  <c r="G34" i="10" s="1"/>
  <c r="C29" i="10"/>
  <c r="C28" i="10" s="1"/>
  <c r="M34" i="10" s="1"/>
  <c r="L34" i="10" s="1"/>
  <c r="I34" i="10" s="1"/>
  <c r="H34" i="10" s="1"/>
  <c r="E34" i="10" s="1"/>
  <c r="D34" i="10" s="1"/>
  <c r="Q35" i="10" s="1"/>
  <c r="K113" i="7"/>
  <c r="J113" i="7"/>
  <c r="I113" i="7"/>
  <c r="H113" i="7"/>
  <c r="G113" i="7"/>
  <c r="F113" i="7"/>
  <c r="E113" i="7"/>
  <c r="O112" i="7"/>
  <c r="N112" i="7"/>
  <c r="M112" i="7"/>
  <c r="L112" i="7"/>
  <c r="H112" i="7"/>
  <c r="D112" i="7"/>
  <c r="O111" i="7"/>
  <c r="N111" i="7"/>
  <c r="M111" i="7"/>
  <c r="L111" i="7"/>
  <c r="H111" i="7"/>
  <c r="D111" i="7"/>
  <c r="O110" i="7"/>
  <c r="O113" i="7" s="1"/>
  <c r="N110" i="7"/>
  <c r="N113" i="7" s="1"/>
  <c r="M110" i="7"/>
  <c r="L110" i="7"/>
  <c r="H110" i="7"/>
  <c r="D110" i="7"/>
  <c r="O109" i="7"/>
  <c r="N109" i="7"/>
  <c r="M109" i="7"/>
  <c r="M113" i="7" s="1"/>
  <c r="L109" i="7"/>
  <c r="L113" i="7" s="1"/>
  <c r="H109" i="7"/>
  <c r="D109" i="7"/>
  <c r="D113" i="7" s="1"/>
  <c r="K107" i="7"/>
  <c r="J107" i="7"/>
  <c r="I107" i="7"/>
  <c r="H107" i="7"/>
  <c r="G107" i="7"/>
  <c r="F107" i="7"/>
  <c r="E107" i="7"/>
  <c r="O106" i="7"/>
  <c r="N106" i="7"/>
  <c r="M106" i="7"/>
  <c r="L106" i="7"/>
  <c r="H106" i="7"/>
  <c r="D106" i="7"/>
  <c r="O105" i="7"/>
  <c r="N105" i="7"/>
  <c r="M105" i="7"/>
  <c r="L105" i="7"/>
  <c r="H105" i="7"/>
  <c r="D105" i="7"/>
  <c r="O104" i="7"/>
  <c r="N104" i="7"/>
  <c r="M104" i="7"/>
  <c r="L104" i="7"/>
  <c r="H104" i="7"/>
  <c r="D104" i="7"/>
  <c r="O103" i="7"/>
  <c r="N103" i="7"/>
  <c r="M103" i="7"/>
  <c r="L103" i="7"/>
  <c r="H103" i="7"/>
  <c r="D103" i="7"/>
  <c r="O102" i="7"/>
  <c r="N102" i="7"/>
  <c r="M102" i="7"/>
  <c r="L102" i="7"/>
  <c r="H102" i="7"/>
  <c r="D102" i="7"/>
  <c r="O101" i="7"/>
  <c r="N101" i="7"/>
  <c r="M101" i="7"/>
  <c r="L101" i="7"/>
  <c r="H101" i="7"/>
  <c r="D101" i="7"/>
  <c r="O100" i="7"/>
  <c r="N100" i="7"/>
  <c r="M100" i="7"/>
  <c r="L100" i="7"/>
  <c r="H100" i="7"/>
  <c r="D100" i="7"/>
  <c r="O99" i="7"/>
  <c r="N99" i="7"/>
  <c r="M99" i="7"/>
  <c r="L99" i="7"/>
  <c r="H99" i="7"/>
  <c r="D99" i="7"/>
  <c r="O98" i="7"/>
  <c r="N98" i="7"/>
  <c r="M98" i="7"/>
  <c r="L98" i="7"/>
  <c r="H98" i="7"/>
  <c r="D98" i="7"/>
  <c r="O97" i="7"/>
  <c r="N97" i="7"/>
  <c r="M97" i="7"/>
  <c r="L97" i="7"/>
  <c r="H97" i="7"/>
  <c r="D97" i="7"/>
  <c r="O96" i="7"/>
  <c r="N96" i="7"/>
  <c r="M96" i="7"/>
  <c r="L96" i="7"/>
  <c r="H96" i="7"/>
  <c r="D96" i="7"/>
  <c r="O95" i="7"/>
  <c r="N95" i="7"/>
  <c r="M95" i="7"/>
  <c r="L95" i="7"/>
  <c r="H95" i="7"/>
  <c r="D95" i="7"/>
  <c r="O94" i="7"/>
  <c r="O107" i="7" s="1"/>
  <c r="N94" i="7"/>
  <c r="M94" i="7"/>
  <c r="L94" i="7"/>
  <c r="H94" i="7"/>
  <c r="D94" i="7"/>
  <c r="O93" i="7"/>
  <c r="N93" i="7"/>
  <c r="N107" i="7" s="1"/>
  <c r="M93" i="7"/>
  <c r="M107" i="7" s="1"/>
  <c r="L93" i="7"/>
  <c r="L107" i="7" s="1"/>
  <c r="H93" i="7"/>
  <c r="D93" i="7"/>
  <c r="D107" i="7" s="1"/>
  <c r="K91" i="7"/>
  <c r="J91" i="7"/>
  <c r="I91" i="7"/>
  <c r="H91" i="7"/>
  <c r="G91" i="7"/>
  <c r="F91" i="7"/>
  <c r="E91" i="7"/>
  <c r="O90" i="7"/>
  <c r="N90" i="7"/>
  <c r="M90" i="7"/>
  <c r="L90" i="7"/>
  <c r="H90" i="7"/>
  <c r="D90" i="7"/>
  <c r="O89" i="7"/>
  <c r="N89" i="7"/>
  <c r="M89" i="7"/>
  <c r="L89" i="7"/>
  <c r="H89" i="7"/>
  <c r="D89" i="7"/>
  <c r="O88" i="7"/>
  <c r="N88" i="7"/>
  <c r="M88" i="7"/>
  <c r="L88" i="7"/>
  <c r="H88" i="7"/>
  <c r="D88" i="7"/>
  <c r="O87" i="7"/>
  <c r="N87" i="7"/>
  <c r="M87" i="7"/>
  <c r="L87" i="7"/>
  <c r="H87" i="7"/>
  <c r="D87" i="7"/>
  <c r="O86" i="7"/>
  <c r="N86" i="7"/>
  <c r="M86" i="7"/>
  <c r="L86" i="7"/>
  <c r="H86" i="7"/>
  <c r="D86" i="7"/>
  <c r="O85" i="7"/>
  <c r="N85" i="7"/>
  <c r="M85" i="7"/>
  <c r="L85" i="7"/>
  <c r="H85" i="7"/>
  <c r="D85" i="7"/>
  <c r="O84" i="7"/>
  <c r="N84" i="7"/>
  <c r="M84" i="7"/>
  <c r="L84" i="7"/>
  <c r="H84" i="7"/>
  <c r="D84" i="7"/>
  <c r="O83" i="7"/>
  <c r="N83" i="7"/>
  <c r="M83" i="7"/>
  <c r="L83" i="7"/>
  <c r="H83" i="7"/>
  <c r="D83" i="7"/>
  <c r="O82" i="7"/>
  <c r="N82" i="7"/>
  <c r="M82" i="7"/>
  <c r="L82" i="7"/>
  <c r="H82" i="7"/>
  <c r="D82" i="7"/>
  <c r="O81" i="7"/>
  <c r="N81" i="7"/>
  <c r="M81" i="7"/>
  <c r="L81" i="7"/>
  <c r="H81" i="7"/>
  <c r="D81" i="7"/>
  <c r="O80" i="7"/>
  <c r="N80" i="7"/>
  <c r="M80" i="7"/>
  <c r="L80" i="7"/>
  <c r="H80" i="7"/>
  <c r="D80" i="7"/>
  <c r="O79" i="7"/>
  <c r="N79" i="7"/>
  <c r="M79" i="7"/>
  <c r="L79" i="7"/>
  <c r="H79" i="7"/>
  <c r="D79" i="7"/>
  <c r="O78" i="7"/>
  <c r="N78" i="7"/>
  <c r="M78" i="7"/>
  <c r="L78" i="7"/>
  <c r="H78" i="7"/>
  <c r="D78" i="7"/>
  <c r="O77" i="7"/>
  <c r="N77" i="7"/>
  <c r="M77" i="7"/>
  <c r="L77" i="7"/>
  <c r="H77" i="7"/>
  <c r="D77" i="7"/>
  <c r="O76" i="7"/>
  <c r="N76" i="7"/>
  <c r="M76" i="7"/>
  <c r="L76" i="7"/>
  <c r="H76" i="7"/>
  <c r="D76" i="7"/>
  <c r="O75" i="7"/>
  <c r="N75" i="7"/>
  <c r="M75" i="7"/>
  <c r="L75" i="7"/>
  <c r="H75" i="7"/>
  <c r="D75" i="7"/>
  <c r="O74" i="7"/>
  <c r="N74" i="7"/>
  <c r="M74" i="7"/>
  <c r="L74" i="7"/>
  <c r="H74" i="7"/>
  <c r="D74" i="7"/>
  <c r="O73" i="7"/>
  <c r="N73" i="7"/>
  <c r="M73" i="7"/>
  <c r="L73" i="7"/>
  <c r="H73" i="7"/>
  <c r="D73" i="7"/>
  <c r="O72" i="7"/>
  <c r="N72" i="7"/>
  <c r="M72" i="7"/>
  <c r="L72" i="7"/>
  <c r="H72" i="7"/>
  <c r="D72" i="7"/>
  <c r="O71" i="7"/>
  <c r="N71" i="7"/>
  <c r="M71" i="7"/>
  <c r="L71" i="7"/>
  <c r="H71" i="7"/>
  <c r="D71" i="7"/>
  <c r="O70" i="7"/>
  <c r="N70" i="7"/>
  <c r="M70" i="7"/>
  <c r="L70" i="7"/>
  <c r="H70" i="7"/>
  <c r="D70" i="7"/>
  <c r="O69" i="7"/>
  <c r="N69" i="7"/>
  <c r="M69" i="7"/>
  <c r="L69" i="7"/>
  <c r="H69" i="7"/>
  <c r="D69" i="7"/>
  <c r="O68" i="7"/>
  <c r="N68" i="7"/>
  <c r="M68" i="7"/>
  <c r="L68" i="7"/>
  <c r="H68" i="7"/>
  <c r="D68" i="7"/>
  <c r="O67" i="7"/>
  <c r="N67" i="7"/>
  <c r="M67" i="7"/>
  <c r="L67" i="7"/>
  <c r="H67" i="7"/>
  <c r="D67" i="7"/>
  <c r="O66" i="7"/>
  <c r="N66" i="7"/>
  <c r="M66" i="7"/>
  <c r="L66" i="7"/>
  <c r="H66" i="7"/>
  <c r="D66" i="7"/>
  <c r="O65" i="7"/>
  <c r="N65" i="7"/>
  <c r="M65" i="7"/>
  <c r="L65" i="7"/>
  <c r="H65" i="7"/>
  <c r="D65" i="7"/>
  <c r="O64" i="7"/>
  <c r="N64" i="7"/>
  <c r="M64" i="7"/>
  <c r="L64" i="7"/>
  <c r="H64" i="7"/>
  <c r="D64" i="7"/>
  <c r="O63" i="7"/>
  <c r="N63" i="7"/>
  <c r="M63" i="7"/>
  <c r="L63" i="7"/>
  <c r="H63" i="7"/>
  <c r="D63" i="7"/>
  <c r="O62" i="7"/>
  <c r="N62" i="7"/>
  <c r="M62" i="7"/>
  <c r="L62" i="7"/>
  <c r="H62" i="7"/>
  <c r="D62" i="7"/>
  <c r="O61" i="7"/>
  <c r="N61" i="7"/>
  <c r="M61" i="7"/>
  <c r="L61" i="7"/>
  <c r="H61" i="7"/>
  <c r="D61" i="7"/>
  <c r="O60" i="7"/>
  <c r="N60" i="7"/>
  <c r="M60" i="7"/>
  <c r="L60" i="7"/>
  <c r="H60" i="7"/>
  <c r="D60" i="7"/>
  <c r="O59" i="7"/>
  <c r="N59" i="7"/>
  <c r="M59" i="7"/>
  <c r="L59" i="7"/>
  <c r="H59" i="7"/>
  <c r="D59" i="7"/>
  <c r="O58" i="7"/>
  <c r="N58" i="7"/>
  <c r="M58" i="7"/>
  <c r="L58" i="7"/>
  <c r="H58" i="7"/>
  <c r="D58" i="7"/>
  <c r="O57" i="7"/>
  <c r="N57" i="7"/>
  <c r="M57" i="7"/>
  <c r="L57" i="7"/>
  <c r="H57" i="7"/>
  <c r="D57" i="7"/>
  <c r="O56" i="7"/>
  <c r="O91" i="7" s="1"/>
  <c r="N56" i="7"/>
  <c r="N91" i="7" s="1"/>
  <c r="M56" i="7"/>
  <c r="M91" i="7" s="1"/>
  <c r="L56" i="7"/>
  <c r="Q37" i="7" s="1"/>
  <c r="H56" i="7"/>
  <c r="D56" i="7"/>
  <c r="D91" i="7" s="1"/>
  <c r="K54" i="7"/>
  <c r="J54" i="7"/>
  <c r="I54" i="7"/>
  <c r="H54" i="7"/>
  <c r="G54" i="7"/>
  <c r="F54" i="7"/>
  <c r="E54" i="7"/>
  <c r="O53" i="7"/>
  <c r="N53" i="7"/>
  <c r="M53" i="7"/>
  <c r="M54" i="7" s="1"/>
  <c r="L53" i="7"/>
  <c r="L54" i="7" s="1"/>
  <c r="H53" i="7"/>
  <c r="D53" i="7"/>
  <c r="O52" i="7"/>
  <c r="O54" i="7" s="1"/>
  <c r="N52" i="7"/>
  <c r="N54" i="7" s="1"/>
  <c r="M52" i="7"/>
  <c r="L52" i="7"/>
  <c r="Q35" i="7" s="1"/>
  <c r="H52" i="7"/>
  <c r="D52" i="7"/>
  <c r="D54" i="7" s="1"/>
  <c r="K50" i="7"/>
  <c r="J50" i="7"/>
  <c r="J114" i="7" s="1"/>
  <c r="I50" i="7"/>
  <c r="G50" i="7"/>
  <c r="F50" i="7"/>
  <c r="F114" i="7" s="1"/>
  <c r="E50" i="7"/>
  <c r="O49" i="7"/>
  <c r="N49" i="7"/>
  <c r="M49" i="7"/>
  <c r="L49" i="7"/>
  <c r="H49" i="7"/>
  <c r="D49" i="7"/>
  <c r="O48" i="7"/>
  <c r="N48" i="7"/>
  <c r="M48" i="7"/>
  <c r="L48" i="7"/>
  <c r="H48" i="7"/>
  <c r="D48" i="7"/>
  <c r="O47" i="7"/>
  <c r="N47" i="7"/>
  <c r="M47" i="7"/>
  <c r="L47" i="7"/>
  <c r="H47" i="7"/>
  <c r="D47" i="7"/>
  <c r="O46" i="7"/>
  <c r="N46" i="7"/>
  <c r="M46" i="7"/>
  <c r="L46" i="7"/>
  <c r="H46" i="7"/>
  <c r="D46" i="7"/>
  <c r="O45" i="7"/>
  <c r="N45" i="7"/>
  <c r="M45" i="7"/>
  <c r="L45" i="7"/>
  <c r="H45" i="7"/>
  <c r="D45" i="7"/>
  <c r="O44" i="7"/>
  <c r="N44" i="7"/>
  <c r="M44" i="7"/>
  <c r="L44" i="7"/>
  <c r="H44" i="7"/>
  <c r="D44" i="7"/>
  <c r="O43" i="7"/>
  <c r="N43" i="7"/>
  <c r="M43" i="7"/>
  <c r="L43" i="7" s="1"/>
  <c r="H43" i="7"/>
  <c r="D43" i="7"/>
  <c r="O42" i="7"/>
  <c r="N42" i="7"/>
  <c r="M42" i="7"/>
  <c r="L42" i="7" s="1"/>
  <c r="H42" i="7"/>
  <c r="D42" i="7"/>
  <c r="O41" i="7"/>
  <c r="N41" i="7"/>
  <c r="M41" i="7"/>
  <c r="L41" i="7"/>
  <c r="H41" i="7"/>
  <c r="D41" i="7"/>
  <c r="D50" i="7" s="1"/>
  <c r="O40" i="7"/>
  <c r="N40" i="7"/>
  <c r="N50" i="7" s="1"/>
  <c r="M40" i="7"/>
  <c r="L40" i="7"/>
  <c r="H40" i="7"/>
  <c r="D40" i="7"/>
  <c r="O39" i="7"/>
  <c r="O50" i="7" s="1"/>
  <c r="N39" i="7"/>
  <c r="M39" i="7"/>
  <c r="M50" i="7" s="1"/>
  <c r="H39" i="7"/>
  <c r="H50" i="7" s="1"/>
  <c r="D39" i="7"/>
  <c r="Q38" i="7"/>
  <c r="K37" i="7"/>
  <c r="K114" i="7" s="1"/>
  <c r="J37" i="7"/>
  <c r="I37" i="7"/>
  <c r="I114" i="7" s="1"/>
  <c r="G37" i="7"/>
  <c r="G114" i="7" s="1"/>
  <c r="F37" i="7"/>
  <c r="E37" i="7"/>
  <c r="E114" i="7" s="1"/>
  <c r="Q36" i="7"/>
  <c r="O36" i="7"/>
  <c r="N36" i="7"/>
  <c r="M36" i="7"/>
  <c r="L36" i="7"/>
  <c r="H36" i="7"/>
  <c r="D36" i="7"/>
  <c r="O35" i="7"/>
  <c r="N35" i="7"/>
  <c r="M35" i="7"/>
  <c r="L35" i="7" s="1"/>
  <c r="H35" i="7"/>
  <c r="D35" i="7"/>
  <c r="O34" i="7"/>
  <c r="N34" i="7"/>
  <c r="M34" i="7"/>
  <c r="L34" i="7"/>
  <c r="H34" i="7"/>
  <c r="D34" i="7"/>
  <c r="O33" i="7"/>
  <c r="N33" i="7"/>
  <c r="M33" i="7"/>
  <c r="L33" i="7"/>
  <c r="H33" i="7"/>
  <c r="D33" i="7"/>
  <c r="O32" i="7"/>
  <c r="N32" i="7"/>
  <c r="M32" i="7"/>
  <c r="L32" i="7"/>
  <c r="H32" i="7"/>
  <c r="D32" i="7"/>
  <c r="O31" i="7"/>
  <c r="N31" i="7"/>
  <c r="M31" i="7"/>
  <c r="L31" i="7"/>
  <c r="H31" i="7"/>
  <c r="D31" i="7"/>
  <c r="O30" i="7"/>
  <c r="N30" i="7"/>
  <c r="M30" i="7"/>
  <c r="L30" i="7"/>
  <c r="H30" i="7"/>
  <c r="D30" i="7"/>
  <c r="O29" i="7"/>
  <c r="N29" i="7"/>
  <c r="M29" i="7"/>
  <c r="L29" i="7"/>
  <c r="H29" i="7"/>
  <c r="D29" i="7"/>
  <c r="O28" i="7"/>
  <c r="N28" i="7"/>
  <c r="M28" i="7"/>
  <c r="L28" i="7" s="1"/>
  <c r="H28" i="7"/>
  <c r="D28" i="7"/>
  <c r="O27" i="7"/>
  <c r="N27" i="7"/>
  <c r="M27" i="7"/>
  <c r="L27" i="7" s="1"/>
  <c r="H27" i="7"/>
  <c r="D27" i="7"/>
  <c r="D37" i="7" s="1"/>
  <c r="D114" i="7" s="1"/>
  <c r="O26" i="7"/>
  <c r="O37" i="7" s="1"/>
  <c r="N26" i="7"/>
  <c r="N37" i="7" s="1"/>
  <c r="N114" i="7" s="1"/>
  <c r="M26" i="7"/>
  <c r="L26" i="7" s="1"/>
  <c r="H26" i="7"/>
  <c r="H37" i="7" s="1"/>
  <c r="H114" i="7" s="1"/>
  <c r="D26" i="7"/>
  <c r="M272" i="4"/>
  <c r="I272" i="4"/>
  <c r="E272" i="4"/>
  <c r="R271" i="4"/>
  <c r="Q271" i="4"/>
  <c r="P271" i="4"/>
  <c r="K271" i="4"/>
  <c r="G271" i="4"/>
  <c r="F271" i="4"/>
  <c r="E271" i="4"/>
  <c r="Q270" i="4"/>
  <c r="P270" i="4"/>
  <c r="R269" i="4"/>
  <c r="Q269" i="4"/>
  <c r="P269" i="4"/>
  <c r="N269" i="4"/>
  <c r="M269" i="4"/>
  <c r="K269" i="4"/>
  <c r="J269" i="4"/>
  <c r="I269" i="4"/>
  <c r="G269" i="4"/>
  <c r="F269" i="4"/>
  <c r="E269" i="4"/>
  <c r="K268" i="4"/>
  <c r="J268" i="4"/>
  <c r="I268" i="4"/>
  <c r="G268" i="4"/>
  <c r="F268" i="4"/>
  <c r="E268" i="4"/>
  <c r="R267" i="4"/>
  <c r="Q267" i="4"/>
  <c r="P267" i="4"/>
  <c r="J267" i="4"/>
  <c r="I267" i="4"/>
  <c r="F267" i="4"/>
  <c r="E267" i="4"/>
  <c r="L266" i="4"/>
  <c r="K266" i="4"/>
  <c r="J266" i="4"/>
  <c r="I266" i="4"/>
  <c r="H266" i="4"/>
  <c r="G266" i="4"/>
  <c r="F266" i="4"/>
  <c r="E266" i="4"/>
  <c r="D266" i="4"/>
  <c r="K265" i="4"/>
  <c r="J265" i="4"/>
  <c r="I265" i="4"/>
  <c r="G265" i="4"/>
  <c r="F265" i="4"/>
  <c r="E265" i="4"/>
  <c r="D265" i="4"/>
  <c r="Q264" i="4"/>
  <c r="P264" i="4"/>
  <c r="G264" i="4"/>
  <c r="O260" i="4"/>
  <c r="O269" i="4" s="1"/>
  <c r="N260" i="4"/>
  <c r="M260" i="4"/>
  <c r="L260" i="4"/>
  <c r="L269" i="4" s="1"/>
  <c r="H260" i="4"/>
  <c r="H269" i="4" s="1"/>
  <c r="D260" i="4"/>
  <c r="D269" i="4" s="1"/>
  <c r="O259" i="4"/>
  <c r="N259" i="4"/>
  <c r="M259" i="4"/>
  <c r="L259" i="4" s="1"/>
  <c r="H259" i="4"/>
  <c r="D259" i="4"/>
  <c r="O258" i="4"/>
  <c r="L258" i="4" s="1"/>
  <c r="N258" i="4"/>
  <c r="M258" i="4"/>
  <c r="H258" i="4"/>
  <c r="D258" i="4"/>
  <c r="K256" i="4"/>
  <c r="J256" i="4"/>
  <c r="J261" i="4" s="1"/>
  <c r="I256" i="4"/>
  <c r="G256" i="4"/>
  <c r="O256" i="4" s="1"/>
  <c r="F256" i="4"/>
  <c r="F261" i="4" s="1"/>
  <c r="E256" i="4"/>
  <c r="N254" i="4"/>
  <c r="M254" i="4"/>
  <c r="L254" i="4" s="1"/>
  <c r="H254" i="4"/>
  <c r="G254" i="4"/>
  <c r="O254" i="4" s="1"/>
  <c r="D254" i="4"/>
  <c r="O252" i="4"/>
  <c r="N252" i="4"/>
  <c r="M252" i="4"/>
  <c r="L252" i="4"/>
  <c r="H252" i="4"/>
  <c r="G252" i="4"/>
  <c r="D252" i="4"/>
  <c r="O251" i="4"/>
  <c r="L251" i="4" s="1"/>
  <c r="N251" i="4"/>
  <c r="M251" i="4"/>
  <c r="H251" i="4"/>
  <c r="D251" i="4"/>
  <c r="O250" i="4"/>
  <c r="N250" i="4"/>
  <c r="M250" i="4"/>
  <c r="L250" i="4" s="1"/>
  <c r="H250" i="4"/>
  <c r="D250" i="4"/>
  <c r="M249" i="4"/>
  <c r="K249" i="4"/>
  <c r="J249" i="4"/>
  <c r="J272" i="4" s="1"/>
  <c r="G249" i="4"/>
  <c r="F249" i="4"/>
  <c r="H246" i="4"/>
  <c r="R245" i="4"/>
  <c r="O245" i="4"/>
  <c r="L245" i="4" s="1"/>
  <c r="N245" i="4"/>
  <c r="M245" i="4"/>
  <c r="H245" i="4"/>
  <c r="D245" i="4"/>
  <c r="O244" i="4"/>
  <c r="N244" i="4"/>
  <c r="M244" i="4"/>
  <c r="L244" i="4" s="1"/>
  <c r="H244" i="4"/>
  <c r="D244" i="4"/>
  <c r="O243" i="4"/>
  <c r="N243" i="4"/>
  <c r="M243" i="4"/>
  <c r="L243" i="4"/>
  <c r="H243" i="4"/>
  <c r="D243" i="4"/>
  <c r="R241" i="4"/>
  <c r="K241" i="4"/>
  <c r="O241" i="4" s="1"/>
  <c r="J241" i="4"/>
  <c r="I241" i="4"/>
  <c r="G241" i="4"/>
  <c r="F241" i="4"/>
  <c r="N241" i="4" s="1"/>
  <c r="E241" i="4"/>
  <c r="M241" i="4" s="1"/>
  <c r="O240" i="4"/>
  <c r="N240" i="4"/>
  <c r="M240" i="4"/>
  <c r="L240" i="4" s="1"/>
  <c r="H240" i="4"/>
  <c r="D240" i="4"/>
  <c r="O239" i="4"/>
  <c r="N239" i="4"/>
  <c r="M239" i="4"/>
  <c r="L239" i="4"/>
  <c r="H239" i="4"/>
  <c r="D239" i="4"/>
  <c r="R237" i="4"/>
  <c r="K237" i="4"/>
  <c r="H237" i="4" s="1"/>
  <c r="J237" i="4"/>
  <c r="I237" i="4"/>
  <c r="G237" i="4"/>
  <c r="D237" i="4" s="1"/>
  <c r="F237" i="4"/>
  <c r="N237" i="4" s="1"/>
  <c r="E237" i="4"/>
  <c r="M237" i="4" s="1"/>
  <c r="O236" i="4"/>
  <c r="L236" i="4" s="1"/>
  <c r="N236" i="4"/>
  <c r="M236" i="4"/>
  <c r="H236" i="4"/>
  <c r="D236" i="4"/>
  <c r="O235" i="4"/>
  <c r="N235" i="4"/>
  <c r="M235" i="4"/>
  <c r="L235" i="4" s="1"/>
  <c r="H235" i="4"/>
  <c r="D235" i="4"/>
  <c r="R233" i="4"/>
  <c r="M233" i="4"/>
  <c r="K233" i="4"/>
  <c r="J233" i="4"/>
  <c r="I233" i="4"/>
  <c r="H233" i="4" s="1"/>
  <c r="G233" i="4"/>
  <c r="O233" i="4" s="1"/>
  <c r="F233" i="4"/>
  <c r="N233" i="4" s="1"/>
  <c r="E233" i="4"/>
  <c r="D233" i="4" s="1"/>
  <c r="O232" i="4"/>
  <c r="N232" i="4"/>
  <c r="M232" i="4"/>
  <c r="L232" i="4" s="1"/>
  <c r="H232" i="4"/>
  <c r="D232" i="4"/>
  <c r="O231" i="4"/>
  <c r="N231" i="4"/>
  <c r="M231" i="4"/>
  <c r="H231" i="4"/>
  <c r="D231" i="4"/>
  <c r="R229" i="4"/>
  <c r="K229" i="4"/>
  <c r="J229" i="4"/>
  <c r="I229" i="4"/>
  <c r="G229" i="4"/>
  <c r="O229" i="4" s="1"/>
  <c r="F229" i="4"/>
  <c r="N229" i="4" s="1"/>
  <c r="E229" i="4"/>
  <c r="D229" i="4" s="1"/>
  <c r="O228" i="4"/>
  <c r="N228" i="4"/>
  <c r="M228" i="4"/>
  <c r="L228" i="4" s="1"/>
  <c r="H228" i="4"/>
  <c r="D228" i="4"/>
  <c r="O227" i="4"/>
  <c r="N227" i="4"/>
  <c r="M227" i="4"/>
  <c r="L227" i="4"/>
  <c r="H227" i="4"/>
  <c r="D227" i="4"/>
  <c r="R225" i="4"/>
  <c r="O225" i="4"/>
  <c r="K225" i="4"/>
  <c r="J225" i="4"/>
  <c r="I225" i="4"/>
  <c r="H225" i="4" s="1"/>
  <c r="G225" i="4"/>
  <c r="F225" i="4"/>
  <c r="N225" i="4" s="1"/>
  <c r="E225" i="4"/>
  <c r="M225" i="4" s="1"/>
  <c r="O224" i="4"/>
  <c r="N224" i="4"/>
  <c r="M224" i="4"/>
  <c r="H224" i="4"/>
  <c r="D224" i="4"/>
  <c r="O223" i="4"/>
  <c r="N223" i="4"/>
  <c r="M223" i="4"/>
  <c r="L223" i="4"/>
  <c r="H223" i="4"/>
  <c r="D223" i="4"/>
  <c r="R221" i="4"/>
  <c r="K221" i="4"/>
  <c r="H221" i="4" s="1"/>
  <c r="J221" i="4"/>
  <c r="I221" i="4"/>
  <c r="G221" i="4"/>
  <c r="D221" i="4" s="1"/>
  <c r="F221" i="4"/>
  <c r="N221" i="4" s="1"/>
  <c r="E221" i="4"/>
  <c r="M221" i="4" s="1"/>
  <c r="O220" i="4"/>
  <c r="L220" i="4" s="1"/>
  <c r="N220" i="4"/>
  <c r="M220" i="4"/>
  <c r="H220" i="4"/>
  <c r="D220" i="4"/>
  <c r="O219" i="4"/>
  <c r="N219" i="4"/>
  <c r="M219" i="4"/>
  <c r="L219" i="4" s="1"/>
  <c r="H219" i="4"/>
  <c r="D219" i="4"/>
  <c r="R217" i="4"/>
  <c r="K217" i="4"/>
  <c r="J217" i="4"/>
  <c r="I217" i="4"/>
  <c r="H217" i="4" s="1"/>
  <c r="G217" i="4"/>
  <c r="O217" i="4" s="1"/>
  <c r="F217" i="4"/>
  <c r="N217" i="4" s="1"/>
  <c r="E217" i="4"/>
  <c r="D217" i="4" s="1"/>
  <c r="O216" i="4"/>
  <c r="N216" i="4"/>
  <c r="M216" i="4"/>
  <c r="L216" i="4" s="1"/>
  <c r="H216" i="4"/>
  <c r="D216" i="4"/>
  <c r="O215" i="4"/>
  <c r="N215" i="4"/>
  <c r="M215" i="4"/>
  <c r="L215" i="4" s="1"/>
  <c r="H215" i="4"/>
  <c r="D215" i="4"/>
  <c r="R213" i="4"/>
  <c r="K213" i="4"/>
  <c r="J213" i="4"/>
  <c r="I213" i="4"/>
  <c r="G213" i="4"/>
  <c r="O213" i="4" s="1"/>
  <c r="F213" i="4"/>
  <c r="N213" i="4" s="1"/>
  <c r="E213" i="4"/>
  <c r="D213" i="4" s="1"/>
  <c r="O212" i="4"/>
  <c r="N212" i="4"/>
  <c r="M212" i="4"/>
  <c r="L212" i="4" s="1"/>
  <c r="H212" i="4"/>
  <c r="D212" i="4"/>
  <c r="O211" i="4"/>
  <c r="N211" i="4"/>
  <c r="M211" i="4"/>
  <c r="L211" i="4"/>
  <c r="H211" i="4"/>
  <c r="D211" i="4"/>
  <c r="R209" i="4"/>
  <c r="K209" i="4"/>
  <c r="O209" i="4" s="1"/>
  <c r="J209" i="4"/>
  <c r="I209" i="4"/>
  <c r="G209" i="4"/>
  <c r="F209" i="4"/>
  <c r="N209" i="4" s="1"/>
  <c r="E209" i="4"/>
  <c r="M209" i="4" s="1"/>
  <c r="O208" i="4"/>
  <c r="N208" i="4"/>
  <c r="M208" i="4"/>
  <c r="L208" i="4" s="1"/>
  <c r="H208" i="4"/>
  <c r="D208" i="4"/>
  <c r="O207" i="4"/>
  <c r="N207" i="4"/>
  <c r="M207" i="4"/>
  <c r="L207" i="4"/>
  <c r="H207" i="4"/>
  <c r="D207" i="4"/>
  <c r="R205" i="4"/>
  <c r="K205" i="4"/>
  <c r="H205" i="4" s="1"/>
  <c r="J205" i="4"/>
  <c r="N205" i="4" s="1"/>
  <c r="I205" i="4"/>
  <c r="M205" i="4" s="1"/>
  <c r="G205" i="4"/>
  <c r="D205" i="4" s="1"/>
  <c r="O204" i="4"/>
  <c r="N204" i="4"/>
  <c r="M204" i="4"/>
  <c r="L204" i="4" s="1"/>
  <c r="H204" i="4"/>
  <c r="D204" i="4"/>
  <c r="O203" i="4"/>
  <c r="L203" i="4" s="1"/>
  <c r="N203" i="4"/>
  <c r="M203" i="4"/>
  <c r="H203" i="4"/>
  <c r="D203" i="4"/>
  <c r="R201" i="4"/>
  <c r="K201" i="4"/>
  <c r="J201" i="4"/>
  <c r="J247" i="4" s="1"/>
  <c r="I201" i="4"/>
  <c r="G201" i="4"/>
  <c r="O201" i="4" s="1"/>
  <c r="F201" i="4"/>
  <c r="E201" i="4"/>
  <c r="M201" i="4" s="1"/>
  <c r="L201" i="4" s="1"/>
  <c r="O200" i="4"/>
  <c r="N200" i="4"/>
  <c r="M200" i="4"/>
  <c r="L200" i="4" s="1"/>
  <c r="H200" i="4"/>
  <c r="D200" i="4"/>
  <c r="O199" i="4"/>
  <c r="N199" i="4"/>
  <c r="M199" i="4"/>
  <c r="L199" i="4" s="1"/>
  <c r="H199" i="4"/>
  <c r="D199" i="4"/>
  <c r="R197" i="4"/>
  <c r="K197" i="4"/>
  <c r="J197" i="4"/>
  <c r="I197" i="4"/>
  <c r="H197" i="4"/>
  <c r="G197" i="4"/>
  <c r="O197" i="4" s="1"/>
  <c r="L197" i="4" s="1"/>
  <c r="F197" i="4"/>
  <c r="N197" i="4" s="1"/>
  <c r="E197" i="4"/>
  <c r="M197" i="4" s="1"/>
  <c r="D197" i="4"/>
  <c r="O196" i="4"/>
  <c r="N196" i="4"/>
  <c r="M196" i="4"/>
  <c r="L196" i="4"/>
  <c r="H196" i="4"/>
  <c r="D196" i="4"/>
  <c r="O195" i="4"/>
  <c r="N195" i="4"/>
  <c r="M195" i="4"/>
  <c r="L195" i="4" s="1"/>
  <c r="H195" i="4"/>
  <c r="D195" i="4"/>
  <c r="R193" i="4"/>
  <c r="K193" i="4"/>
  <c r="J193" i="4"/>
  <c r="J271" i="4" s="1"/>
  <c r="I193" i="4"/>
  <c r="I271" i="4" s="1"/>
  <c r="H193" i="4"/>
  <c r="G193" i="4"/>
  <c r="O193" i="4" s="1"/>
  <c r="K192" i="4"/>
  <c r="O192" i="4" s="1"/>
  <c r="J192" i="4"/>
  <c r="J189" i="4" s="1"/>
  <c r="J264" i="4" s="1"/>
  <c r="I192" i="4"/>
  <c r="F192" i="4"/>
  <c r="N192" i="4" s="1"/>
  <c r="E192" i="4"/>
  <c r="O191" i="4"/>
  <c r="N191" i="4"/>
  <c r="M191" i="4"/>
  <c r="L191" i="4" s="1"/>
  <c r="H191" i="4"/>
  <c r="D191" i="4"/>
  <c r="I189" i="4"/>
  <c r="I264" i="4" s="1"/>
  <c r="F189" i="4"/>
  <c r="K187" i="4"/>
  <c r="J187" i="4"/>
  <c r="I187" i="4"/>
  <c r="G187" i="4"/>
  <c r="F187" i="4"/>
  <c r="E187" i="4"/>
  <c r="O185" i="4"/>
  <c r="O187" i="4" s="1"/>
  <c r="N185" i="4"/>
  <c r="N187" i="4" s="1"/>
  <c r="M185" i="4"/>
  <c r="M187" i="4" s="1"/>
  <c r="H185" i="4"/>
  <c r="H187" i="4" s="1"/>
  <c r="D185" i="4"/>
  <c r="D187" i="4" s="1"/>
  <c r="N182" i="4"/>
  <c r="M182" i="4"/>
  <c r="H182" i="4"/>
  <c r="G182" i="4"/>
  <c r="O182" i="4" s="1"/>
  <c r="O179" i="4" s="1"/>
  <c r="D182" i="4"/>
  <c r="N181" i="4"/>
  <c r="N179" i="4" s="1"/>
  <c r="M181" i="4"/>
  <c r="L181" i="4" s="1"/>
  <c r="H181" i="4"/>
  <c r="D181" i="4"/>
  <c r="K179" i="4"/>
  <c r="J179" i="4"/>
  <c r="I179" i="4"/>
  <c r="H179" i="4"/>
  <c r="G179" i="4"/>
  <c r="F179" i="4"/>
  <c r="E179" i="4"/>
  <c r="D179" i="4"/>
  <c r="N178" i="4"/>
  <c r="N267" i="4" s="1"/>
  <c r="M178" i="4"/>
  <c r="K178" i="4"/>
  <c r="K267" i="4" s="1"/>
  <c r="G178" i="4"/>
  <c r="D178" i="4"/>
  <c r="D267" i="4" s="1"/>
  <c r="O177" i="4"/>
  <c r="N177" i="4"/>
  <c r="M177" i="4"/>
  <c r="L177" i="4"/>
  <c r="H177" i="4"/>
  <c r="D177" i="4"/>
  <c r="K175" i="4"/>
  <c r="J175" i="4"/>
  <c r="N175" i="4" s="1"/>
  <c r="I175" i="4"/>
  <c r="H175" i="4" s="1"/>
  <c r="G175" i="4"/>
  <c r="O175" i="4" s="1"/>
  <c r="F175" i="4"/>
  <c r="E175" i="4"/>
  <c r="M175" i="4" s="1"/>
  <c r="L175" i="4" s="1"/>
  <c r="H174" i="4"/>
  <c r="R173" i="4"/>
  <c r="O173" i="4"/>
  <c r="N173" i="4"/>
  <c r="M173" i="4"/>
  <c r="L173" i="4"/>
  <c r="H173" i="4"/>
  <c r="D173" i="4"/>
  <c r="O172" i="4"/>
  <c r="N172" i="4"/>
  <c r="M172" i="4"/>
  <c r="H172" i="4"/>
  <c r="D172" i="4"/>
  <c r="O171" i="4"/>
  <c r="N171" i="4"/>
  <c r="M171" i="4"/>
  <c r="L171" i="4" s="1"/>
  <c r="H171" i="4"/>
  <c r="D171" i="4"/>
  <c r="R169" i="4"/>
  <c r="O169" i="4"/>
  <c r="L169" i="4"/>
  <c r="K169" i="4"/>
  <c r="J169" i="4"/>
  <c r="I169" i="4"/>
  <c r="H169" i="4"/>
  <c r="G169" i="4"/>
  <c r="F169" i="4"/>
  <c r="N169" i="4" s="1"/>
  <c r="E169" i="4"/>
  <c r="M169" i="4" s="1"/>
  <c r="D169" i="4"/>
  <c r="O168" i="4"/>
  <c r="N168" i="4"/>
  <c r="M168" i="4"/>
  <c r="L168" i="4"/>
  <c r="H168" i="4"/>
  <c r="D168" i="4"/>
  <c r="O167" i="4"/>
  <c r="N167" i="4"/>
  <c r="M167" i="4"/>
  <c r="L167" i="4" s="1"/>
  <c r="H167" i="4"/>
  <c r="D167" i="4"/>
  <c r="R165" i="4"/>
  <c r="K165" i="4"/>
  <c r="J165" i="4"/>
  <c r="I165" i="4"/>
  <c r="H165" i="4"/>
  <c r="G165" i="4"/>
  <c r="O165" i="4" s="1"/>
  <c r="F165" i="4"/>
  <c r="N165" i="4" s="1"/>
  <c r="E165" i="4"/>
  <c r="M165" i="4" s="1"/>
  <c r="L165" i="4" s="1"/>
  <c r="D165" i="4"/>
  <c r="H164" i="4"/>
  <c r="R163" i="4"/>
  <c r="O163" i="4"/>
  <c r="N163" i="4"/>
  <c r="M163" i="4"/>
  <c r="L163" i="4" s="1"/>
  <c r="H163" i="4"/>
  <c r="D163" i="4"/>
  <c r="H162" i="4"/>
  <c r="R161" i="4"/>
  <c r="O161" i="4"/>
  <c r="N161" i="4"/>
  <c r="M161" i="4"/>
  <c r="H161" i="4"/>
  <c r="D161" i="4"/>
  <c r="H160" i="4"/>
  <c r="R159" i="4"/>
  <c r="O159" i="4"/>
  <c r="N159" i="4"/>
  <c r="M159" i="4"/>
  <c r="H159" i="4"/>
  <c r="D159" i="4"/>
  <c r="H158" i="4"/>
  <c r="R157" i="4"/>
  <c r="O157" i="4"/>
  <c r="N157" i="4"/>
  <c r="M157" i="4"/>
  <c r="L157" i="4" s="1"/>
  <c r="H157" i="4"/>
  <c r="D157" i="4"/>
  <c r="H156" i="4"/>
  <c r="R155" i="4"/>
  <c r="O155" i="4"/>
  <c r="N155" i="4"/>
  <c r="M155" i="4"/>
  <c r="L155" i="4" s="1"/>
  <c r="H155" i="4"/>
  <c r="D155" i="4"/>
  <c r="H154" i="4"/>
  <c r="R153" i="4"/>
  <c r="O153" i="4"/>
  <c r="N153" i="4"/>
  <c r="M153" i="4"/>
  <c r="H153" i="4"/>
  <c r="D153" i="4"/>
  <c r="H152" i="4"/>
  <c r="R151" i="4"/>
  <c r="O151" i="4"/>
  <c r="N151" i="4"/>
  <c r="M151" i="4"/>
  <c r="H151" i="4"/>
  <c r="D151" i="4"/>
  <c r="H150" i="4"/>
  <c r="R149" i="4"/>
  <c r="O149" i="4"/>
  <c r="N149" i="4"/>
  <c r="M149" i="4"/>
  <c r="L149" i="4" s="1"/>
  <c r="H149" i="4"/>
  <c r="D149" i="4"/>
  <c r="H148" i="4"/>
  <c r="R147" i="4"/>
  <c r="O147" i="4"/>
  <c r="N147" i="4"/>
  <c r="M147" i="4"/>
  <c r="L147" i="4" s="1"/>
  <c r="H147" i="4"/>
  <c r="D147" i="4"/>
  <c r="H146" i="4"/>
  <c r="R145" i="4"/>
  <c r="O145" i="4"/>
  <c r="N145" i="4"/>
  <c r="M145" i="4"/>
  <c r="H145" i="4"/>
  <c r="D145" i="4"/>
  <c r="H144" i="4"/>
  <c r="R143" i="4"/>
  <c r="O143" i="4"/>
  <c r="N143" i="4"/>
  <c r="M143" i="4"/>
  <c r="H143" i="4"/>
  <c r="D143" i="4"/>
  <c r="H142" i="4"/>
  <c r="R141" i="4"/>
  <c r="O141" i="4"/>
  <c r="N141" i="4"/>
  <c r="M141" i="4"/>
  <c r="L141" i="4" s="1"/>
  <c r="H141" i="4"/>
  <c r="D141" i="4"/>
  <c r="H140" i="4"/>
  <c r="R139" i="4"/>
  <c r="O139" i="4"/>
  <c r="N139" i="4"/>
  <c r="M139" i="4"/>
  <c r="L139" i="4" s="1"/>
  <c r="H139" i="4"/>
  <c r="D139" i="4"/>
  <c r="H138" i="4"/>
  <c r="R137" i="4"/>
  <c r="O137" i="4"/>
  <c r="N137" i="4"/>
  <c r="M137" i="4"/>
  <c r="H137" i="4"/>
  <c r="D137" i="4"/>
  <c r="H136" i="4"/>
  <c r="R135" i="4"/>
  <c r="O135" i="4"/>
  <c r="N135" i="4"/>
  <c r="M135" i="4"/>
  <c r="H135" i="4"/>
  <c r="D135" i="4"/>
  <c r="H134" i="4"/>
  <c r="R133" i="4"/>
  <c r="O133" i="4"/>
  <c r="N133" i="4"/>
  <c r="M133" i="4"/>
  <c r="L133" i="4" s="1"/>
  <c r="H133" i="4"/>
  <c r="D133" i="4"/>
  <c r="H132" i="4"/>
  <c r="R131" i="4"/>
  <c r="O131" i="4"/>
  <c r="N131" i="4"/>
  <c r="M131" i="4"/>
  <c r="L131" i="4" s="1"/>
  <c r="H131" i="4"/>
  <c r="D131" i="4"/>
  <c r="H130" i="4"/>
  <c r="R129" i="4"/>
  <c r="O129" i="4"/>
  <c r="N129" i="4"/>
  <c r="M129" i="4"/>
  <c r="H129" i="4"/>
  <c r="D129" i="4"/>
  <c r="O128" i="4"/>
  <c r="N128" i="4"/>
  <c r="M128" i="4"/>
  <c r="L128" i="4" s="1"/>
  <c r="H128" i="4"/>
  <c r="D128" i="4"/>
  <c r="O127" i="4"/>
  <c r="N127" i="4"/>
  <c r="M127" i="4"/>
  <c r="L127" i="4" s="1"/>
  <c r="H127" i="4"/>
  <c r="D127" i="4"/>
  <c r="N126" i="4"/>
  <c r="M126" i="4"/>
  <c r="K126" i="4"/>
  <c r="H126" i="4" s="1"/>
  <c r="G126" i="4"/>
  <c r="D126" i="4" s="1"/>
  <c r="H125" i="4"/>
  <c r="O124" i="4"/>
  <c r="N124" i="4"/>
  <c r="M124" i="4"/>
  <c r="L124" i="4"/>
  <c r="H124" i="4"/>
  <c r="D124" i="4"/>
  <c r="O123" i="4"/>
  <c r="N123" i="4"/>
  <c r="M123" i="4"/>
  <c r="L123" i="4"/>
  <c r="H123" i="4"/>
  <c r="D123" i="4"/>
  <c r="O122" i="4"/>
  <c r="N122" i="4"/>
  <c r="M122" i="4"/>
  <c r="L122" i="4"/>
  <c r="H122" i="4"/>
  <c r="D122" i="4"/>
  <c r="N121" i="4"/>
  <c r="M121" i="4"/>
  <c r="K121" i="4"/>
  <c r="H121" i="4"/>
  <c r="G121" i="4"/>
  <c r="O121" i="4" s="1"/>
  <c r="L121" i="4" s="1"/>
  <c r="D121" i="4"/>
  <c r="O120" i="4"/>
  <c r="N120" i="4"/>
  <c r="M120" i="4"/>
  <c r="L120" i="4"/>
  <c r="H120" i="4"/>
  <c r="D120" i="4"/>
  <c r="O119" i="4"/>
  <c r="N119" i="4"/>
  <c r="M119" i="4"/>
  <c r="L119" i="4"/>
  <c r="H119" i="4"/>
  <c r="D119" i="4"/>
  <c r="N118" i="4"/>
  <c r="M118" i="4"/>
  <c r="L118" i="4"/>
  <c r="K118" i="4"/>
  <c r="H118" i="4"/>
  <c r="G118" i="4"/>
  <c r="O118" i="4" s="1"/>
  <c r="D118" i="4"/>
  <c r="O117" i="4"/>
  <c r="N117" i="4"/>
  <c r="M117" i="4"/>
  <c r="L117" i="4"/>
  <c r="H117" i="4"/>
  <c r="D117" i="4"/>
  <c r="O116" i="4"/>
  <c r="N116" i="4"/>
  <c r="M116" i="4"/>
  <c r="L116" i="4"/>
  <c r="H116" i="4"/>
  <c r="D116" i="4"/>
  <c r="K114" i="4"/>
  <c r="J114" i="4"/>
  <c r="I114" i="4"/>
  <c r="H114" i="4"/>
  <c r="G114" i="4"/>
  <c r="O114" i="4" s="1"/>
  <c r="L114" i="4" s="1"/>
  <c r="F114" i="4"/>
  <c r="N114" i="4" s="1"/>
  <c r="E114" i="4"/>
  <c r="M114" i="4" s="1"/>
  <c r="D114" i="4"/>
  <c r="H113" i="4"/>
  <c r="R112" i="4"/>
  <c r="O112" i="4"/>
  <c r="N112" i="4"/>
  <c r="M112" i="4"/>
  <c r="L112" i="4"/>
  <c r="H112" i="4"/>
  <c r="D112" i="4"/>
  <c r="O111" i="4"/>
  <c r="N111" i="4"/>
  <c r="N268" i="4" s="1"/>
  <c r="M111" i="4"/>
  <c r="L111" i="4"/>
  <c r="H111" i="4"/>
  <c r="D111" i="4"/>
  <c r="O110" i="4"/>
  <c r="N110" i="4"/>
  <c r="M110" i="4"/>
  <c r="L110" i="4"/>
  <c r="H110" i="4"/>
  <c r="D110" i="4"/>
  <c r="N108" i="4"/>
  <c r="L108" i="4"/>
  <c r="K108" i="4"/>
  <c r="J108" i="4"/>
  <c r="I108" i="4"/>
  <c r="H108" i="4"/>
  <c r="G108" i="4"/>
  <c r="O108" i="4" s="1"/>
  <c r="F108" i="4"/>
  <c r="E108" i="4"/>
  <c r="M108" i="4" s="1"/>
  <c r="D108" i="4"/>
  <c r="H107" i="4"/>
  <c r="O106" i="4"/>
  <c r="N106" i="4"/>
  <c r="M106" i="4"/>
  <c r="L106" i="4" s="1"/>
  <c r="H106" i="4"/>
  <c r="D106" i="4"/>
  <c r="O105" i="4"/>
  <c r="N105" i="4"/>
  <c r="M105" i="4"/>
  <c r="H105" i="4"/>
  <c r="D105" i="4"/>
  <c r="O104" i="4"/>
  <c r="N104" i="4"/>
  <c r="M104" i="4"/>
  <c r="H104" i="4"/>
  <c r="D104" i="4"/>
  <c r="N103" i="4"/>
  <c r="M103" i="4"/>
  <c r="K103" i="4"/>
  <c r="H103" i="4" s="1"/>
  <c r="G103" i="4"/>
  <c r="D103" i="4" s="1"/>
  <c r="O102" i="4"/>
  <c r="N102" i="4"/>
  <c r="M102" i="4"/>
  <c r="L102" i="4" s="1"/>
  <c r="H102" i="4"/>
  <c r="D102" i="4"/>
  <c r="O101" i="4"/>
  <c r="N101" i="4"/>
  <c r="M101" i="4"/>
  <c r="H101" i="4"/>
  <c r="D101" i="4"/>
  <c r="N99" i="4"/>
  <c r="M99" i="4"/>
  <c r="K99" i="4"/>
  <c r="H99" i="4" s="1"/>
  <c r="G99" i="4"/>
  <c r="D99" i="4" s="1"/>
  <c r="H98" i="4"/>
  <c r="O97" i="4"/>
  <c r="N97" i="4"/>
  <c r="M97" i="4"/>
  <c r="L97" i="4" s="1"/>
  <c r="H97" i="4"/>
  <c r="D97" i="4"/>
  <c r="O96" i="4"/>
  <c r="N96" i="4"/>
  <c r="M96" i="4"/>
  <c r="L96" i="4"/>
  <c r="H96" i="4"/>
  <c r="D96" i="4"/>
  <c r="D95" i="4"/>
  <c r="N94" i="4"/>
  <c r="M94" i="4"/>
  <c r="L94" i="4"/>
  <c r="K94" i="4"/>
  <c r="H94" i="4"/>
  <c r="G94" i="4"/>
  <c r="O94" i="4" s="1"/>
  <c r="D94" i="4"/>
  <c r="O93" i="4"/>
  <c r="N93" i="4"/>
  <c r="M93" i="4"/>
  <c r="H93" i="4"/>
  <c r="D93" i="4"/>
  <c r="O92" i="4"/>
  <c r="N92" i="4"/>
  <c r="M92" i="4"/>
  <c r="H92" i="4"/>
  <c r="D92" i="4"/>
  <c r="N90" i="4"/>
  <c r="K90" i="4"/>
  <c r="J90" i="4"/>
  <c r="I90" i="4"/>
  <c r="I183" i="4" s="1"/>
  <c r="H90" i="4"/>
  <c r="H183" i="4" s="1"/>
  <c r="G90" i="4"/>
  <c r="F90" i="4"/>
  <c r="E90" i="4"/>
  <c r="E183" i="4" s="1"/>
  <c r="D90" i="4"/>
  <c r="K88" i="4"/>
  <c r="J88" i="4"/>
  <c r="I88" i="4"/>
  <c r="H88" i="4"/>
  <c r="G88" i="4"/>
  <c r="F88" i="4"/>
  <c r="E88" i="4"/>
  <c r="D88" i="4"/>
  <c r="O85" i="4"/>
  <c r="O88" i="4" s="1"/>
  <c r="N85" i="4"/>
  <c r="N88" i="4" s="1"/>
  <c r="M85" i="4"/>
  <c r="M88" i="4" s="1"/>
  <c r="L85" i="4"/>
  <c r="R89" i="4" s="1"/>
  <c r="H85" i="4"/>
  <c r="D85" i="4"/>
  <c r="J83" i="4"/>
  <c r="F83" i="4"/>
  <c r="O82" i="4"/>
  <c r="O266" i="4" s="1"/>
  <c r="N82" i="4"/>
  <c r="M82" i="4"/>
  <c r="M266" i="4" s="1"/>
  <c r="L82" i="4"/>
  <c r="H82" i="4"/>
  <c r="D82" i="4"/>
  <c r="O81" i="4"/>
  <c r="N81" i="4"/>
  <c r="M81" i="4"/>
  <c r="L81" i="4" s="1"/>
  <c r="H81" i="4"/>
  <c r="D81" i="4"/>
  <c r="O80" i="4"/>
  <c r="O265" i="4" s="1"/>
  <c r="N80" i="4"/>
  <c r="N265" i="4" s="1"/>
  <c r="M80" i="4"/>
  <c r="H80" i="4"/>
  <c r="H78" i="4" s="1"/>
  <c r="H83" i="4" s="1"/>
  <c r="D80" i="4"/>
  <c r="O78" i="4"/>
  <c r="O83" i="4" s="1"/>
  <c r="K78" i="4"/>
  <c r="K83" i="4" s="1"/>
  <c r="J78" i="4"/>
  <c r="I78" i="4"/>
  <c r="I83" i="4" s="1"/>
  <c r="G78" i="4"/>
  <c r="G83" i="4" s="1"/>
  <c r="F78" i="4"/>
  <c r="E78" i="4"/>
  <c r="O75" i="4"/>
  <c r="N75" i="4"/>
  <c r="M75" i="4"/>
  <c r="L75" i="4" s="1"/>
  <c r="H75" i="4"/>
  <c r="D75" i="4"/>
  <c r="O74" i="4"/>
  <c r="N74" i="4"/>
  <c r="M74" i="4"/>
  <c r="H74" i="4"/>
  <c r="D74" i="4"/>
  <c r="O73" i="4"/>
  <c r="O72" i="4" s="1"/>
  <c r="N73" i="4"/>
  <c r="N72" i="4" s="1"/>
  <c r="M73" i="4"/>
  <c r="H73" i="4"/>
  <c r="D73" i="4"/>
  <c r="K72" i="4"/>
  <c r="J72" i="4"/>
  <c r="I72" i="4"/>
  <c r="G72" i="4"/>
  <c r="F72" i="4"/>
  <c r="E72" i="4"/>
  <c r="D72" i="4" s="1"/>
  <c r="O71" i="4"/>
  <c r="N71" i="4"/>
  <c r="M71" i="4"/>
  <c r="L71" i="4" s="1"/>
  <c r="H71" i="4"/>
  <c r="D71" i="4"/>
  <c r="O70" i="4"/>
  <c r="N70" i="4"/>
  <c r="M70" i="4"/>
  <c r="L70" i="4" s="1"/>
  <c r="H70" i="4"/>
  <c r="D70" i="4"/>
  <c r="O69" i="4"/>
  <c r="N69" i="4"/>
  <c r="M69" i="4"/>
  <c r="H69" i="4"/>
  <c r="D69" i="4"/>
  <c r="O68" i="4"/>
  <c r="N68" i="4"/>
  <c r="K68" i="4"/>
  <c r="J68" i="4"/>
  <c r="I68" i="4"/>
  <c r="G68" i="4"/>
  <c r="F68" i="4"/>
  <c r="E68" i="4"/>
  <c r="D68" i="4" s="1"/>
  <c r="O67" i="4"/>
  <c r="N67" i="4"/>
  <c r="M67" i="4"/>
  <c r="L67" i="4" s="1"/>
  <c r="H67" i="4"/>
  <c r="D67" i="4"/>
  <c r="O66" i="4"/>
  <c r="N66" i="4"/>
  <c r="M66" i="4"/>
  <c r="L66" i="4" s="1"/>
  <c r="H66" i="4"/>
  <c r="D66" i="4"/>
  <c r="O65" i="4"/>
  <c r="N65" i="4"/>
  <c r="N64" i="4" s="1"/>
  <c r="M65" i="4"/>
  <c r="H65" i="4"/>
  <c r="D65" i="4"/>
  <c r="O64" i="4"/>
  <c r="K64" i="4"/>
  <c r="J64" i="4"/>
  <c r="I64" i="4"/>
  <c r="H64" i="4" s="1"/>
  <c r="G64" i="4"/>
  <c r="F64" i="4"/>
  <c r="E64" i="4"/>
  <c r="D64" i="4" s="1"/>
  <c r="O63" i="4"/>
  <c r="O60" i="4" s="1"/>
  <c r="N63" i="4"/>
  <c r="M63" i="4"/>
  <c r="H63" i="4"/>
  <c r="D63" i="4"/>
  <c r="O62" i="4"/>
  <c r="N62" i="4"/>
  <c r="M62" i="4"/>
  <c r="L62" i="4" s="1"/>
  <c r="H62" i="4"/>
  <c r="D62" i="4"/>
  <c r="O61" i="4"/>
  <c r="N61" i="4"/>
  <c r="M61" i="4"/>
  <c r="L61" i="4" s="1"/>
  <c r="H61" i="4"/>
  <c r="D61" i="4"/>
  <c r="N60" i="4"/>
  <c r="K60" i="4"/>
  <c r="H60" i="4" s="1"/>
  <c r="J60" i="4"/>
  <c r="I60" i="4"/>
  <c r="G60" i="4"/>
  <c r="D60" i="4" s="1"/>
  <c r="F60" i="4"/>
  <c r="E60" i="4"/>
  <c r="O59" i="4"/>
  <c r="L59" i="4" s="1"/>
  <c r="N59" i="4"/>
  <c r="M59" i="4"/>
  <c r="H59" i="4"/>
  <c r="D59" i="4"/>
  <c r="O58" i="4"/>
  <c r="N58" i="4"/>
  <c r="M58" i="4"/>
  <c r="L58" i="4"/>
  <c r="H58" i="4"/>
  <c r="D58" i="4"/>
  <c r="O57" i="4"/>
  <c r="O56" i="4" s="1"/>
  <c r="L56" i="4" s="1"/>
  <c r="N57" i="4"/>
  <c r="N56" i="4" s="1"/>
  <c r="M57" i="4"/>
  <c r="H57" i="4"/>
  <c r="D57" i="4"/>
  <c r="M56" i="4"/>
  <c r="K56" i="4"/>
  <c r="J56" i="4"/>
  <c r="I56" i="4"/>
  <c r="H56" i="4"/>
  <c r="G56" i="4"/>
  <c r="F56" i="4"/>
  <c r="E56" i="4"/>
  <c r="D56" i="4"/>
  <c r="O55" i="4"/>
  <c r="N55" i="4"/>
  <c r="M55" i="4"/>
  <c r="L55" i="4"/>
  <c r="H55" i="4"/>
  <c r="D55" i="4"/>
  <c r="O54" i="4"/>
  <c r="L54" i="4" s="1"/>
  <c r="N54" i="4"/>
  <c r="M54" i="4"/>
  <c r="H54" i="4"/>
  <c r="D54" i="4"/>
  <c r="O53" i="4"/>
  <c r="N53" i="4"/>
  <c r="M53" i="4"/>
  <c r="M52" i="4" s="1"/>
  <c r="L52" i="4" s="1"/>
  <c r="L53" i="4"/>
  <c r="H53" i="4"/>
  <c r="D53" i="4"/>
  <c r="O52" i="4"/>
  <c r="N52" i="4"/>
  <c r="K52" i="4"/>
  <c r="H52" i="4" s="1"/>
  <c r="J52" i="4"/>
  <c r="I52" i="4"/>
  <c r="G52" i="4"/>
  <c r="D52" i="4" s="1"/>
  <c r="F52" i="4"/>
  <c r="E52" i="4"/>
  <c r="O51" i="4"/>
  <c r="L51" i="4" s="1"/>
  <c r="N51" i="4"/>
  <c r="M51" i="4"/>
  <c r="H51" i="4"/>
  <c r="D51" i="4"/>
  <c r="O50" i="4"/>
  <c r="N50" i="4"/>
  <c r="M50" i="4"/>
  <c r="L50" i="4"/>
  <c r="H50" i="4"/>
  <c r="D50" i="4"/>
  <c r="O49" i="4"/>
  <c r="O48" i="4" s="1"/>
  <c r="L48" i="4" s="1"/>
  <c r="N49" i="4"/>
  <c r="N48" i="4" s="1"/>
  <c r="M49" i="4"/>
  <c r="H49" i="4"/>
  <c r="D49" i="4"/>
  <c r="M48" i="4"/>
  <c r="K48" i="4"/>
  <c r="J48" i="4"/>
  <c r="I48" i="4"/>
  <c r="H48" i="4"/>
  <c r="G48" i="4"/>
  <c r="F48" i="4"/>
  <c r="E48" i="4"/>
  <c r="D48" i="4"/>
  <c r="O47" i="4"/>
  <c r="N47" i="4"/>
  <c r="M47" i="4"/>
  <c r="L47" i="4"/>
  <c r="H47" i="4"/>
  <c r="D47" i="4"/>
  <c r="O46" i="4"/>
  <c r="L46" i="4" s="1"/>
  <c r="N46" i="4"/>
  <c r="M46" i="4"/>
  <c r="H46" i="4"/>
  <c r="D46" i="4"/>
  <c r="O45" i="4"/>
  <c r="N45" i="4"/>
  <c r="M45" i="4"/>
  <c r="M44" i="4" s="1"/>
  <c r="L44" i="4" s="1"/>
  <c r="L45" i="4"/>
  <c r="H45" i="4"/>
  <c r="D45" i="4"/>
  <c r="O44" i="4"/>
  <c r="N44" i="4"/>
  <c r="K44" i="4"/>
  <c r="H44" i="4" s="1"/>
  <c r="J44" i="4"/>
  <c r="I44" i="4"/>
  <c r="G44" i="4"/>
  <c r="D44" i="4" s="1"/>
  <c r="F44" i="4"/>
  <c r="E44" i="4"/>
  <c r="O43" i="4"/>
  <c r="L43" i="4" s="1"/>
  <c r="N43" i="4"/>
  <c r="M43" i="4"/>
  <c r="H43" i="4"/>
  <c r="D43" i="4"/>
  <c r="O42" i="4"/>
  <c r="N42" i="4"/>
  <c r="M42" i="4"/>
  <c r="L42" i="4"/>
  <c r="H42" i="4"/>
  <c r="D42" i="4"/>
  <c r="O41" i="4"/>
  <c r="O40" i="4" s="1"/>
  <c r="L40" i="4" s="1"/>
  <c r="N41" i="4"/>
  <c r="N40" i="4" s="1"/>
  <c r="M41" i="4"/>
  <c r="H41" i="4"/>
  <c r="D41" i="4"/>
  <c r="M40" i="4"/>
  <c r="K40" i="4"/>
  <c r="J40" i="4"/>
  <c r="I40" i="4"/>
  <c r="H40" i="4"/>
  <c r="G40" i="4"/>
  <c r="F40" i="4"/>
  <c r="E40" i="4"/>
  <c r="D40" i="4"/>
  <c r="O39" i="4"/>
  <c r="N39" i="4"/>
  <c r="M39" i="4"/>
  <c r="L39" i="4"/>
  <c r="H39" i="4"/>
  <c r="D39" i="4"/>
  <c r="O38" i="4"/>
  <c r="L38" i="4" s="1"/>
  <c r="N38" i="4"/>
  <c r="M38" i="4"/>
  <c r="H38" i="4"/>
  <c r="D38" i="4"/>
  <c r="O37" i="4"/>
  <c r="N37" i="4"/>
  <c r="M37" i="4"/>
  <c r="M36" i="4" s="1"/>
  <c r="L36" i="4" s="1"/>
  <c r="L37" i="4"/>
  <c r="H37" i="4"/>
  <c r="D37" i="4"/>
  <c r="O36" i="4"/>
  <c r="N36" i="4"/>
  <c r="K36" i="4"/>
  <c r="H36" i="4" s="1"/>
  <c r="J36" i="4"/>
  <c r="J270" i="4" s="1"/>
  <c r="I36" i="4"/>
  <c r="G36" i="4"/>
  <c r="D36" i="4" s="1"/>
  <c r="F36" i="4"/>
  <c r="F270" i="4" s="1"/>
  <c r="E36" i="4"/>
  <c r="O35" i="4"/>
  <c r="L35" i="4" s="1"/>
  <c r="N35" i="4"/>
  <c r="M35" i="4"/>
  <c r="H35" i="4"/>
  <c r="D35" i="4"/>
  <c r="O34" i="4"/>
  <c r="N34" i="4"/>
  <c r="M34" i="4"/>
  <c r="L34" i="4"/>
  <c r="H34" i="4"/>
  <c r="D34" i="4"/>
  <c r="O33" i="4"/>
  <c r="O32" i="4" s="1"/>
  <c r="L32" i="4" s="1"/>
  <c r="N33" i="4"/>
  <c r="N32" i="4" s="1"/>
  <c r="M33" i="4"/>
  <c r="H33" i="4"/>
  <c r="D33" i="4"/>
  <c r="M32" i="4"/>
  <c r="K32" i="4"/>
  <c r="J32" i="4"/>
  <c r="I32" i="4"/>
  <c r="H32" i="4"/>
  <c r="G32" i="4"/>
  <c r="F32" i="4"/>
  <c r="E32" i="4"/>
  <c r="D32" i="4"/>
  <c r="O31" i="4"/>
  <c r="N31" i="4"/>
  <c r="M31" i="4"/>
  <c r="L31" i="4"/>
  <c r="H31" i="4"/>
  <c r="D31" i="4"/>
  <c r="O30" i="4"/>
  <c r="N30" i="4"/>
  <c r="M30" i="4"/>
  <c r="H30" i="4"/>
  <c r="D30" i="4"/>
  <c r="R28" i="4"/>
  <c r="Q28" i="4"/>
  <c r="P28" i="4"/>
  <c r="K28" i="4"/>
  <c r="H28" i="4" s="1"/>
  <c r="J28" i="4"/>
  <c r="I28" i="4"/>
  <c r="G28" i="4"/>
  <c r="D28" i="4" s="1"/>
  <c r="F28" i="4"/>
  <c r="E28" i="4"/>
  <c r="E76" i="4" s="1"/>
  <c r="O59" i="3"/>
  <c r="N59" i="3"/>
  <c r="M59" i="3"/>
  <c r="L59" i="3"/>
  <c r="H59" i="3"/>
  <c r="D59" i="3"/>
  <c r="O58" i="3"/>
  <c r="N58" i="3"/>
  <c r="M58" i="3"/>
  <c r="L58" i="3"/>
  <c r="H58" i="3"/>
  <c r="D58" i="3"/>
  <c r="O57" i="3"/>
  <c r="N57" i="3"/>
  <c r="M57" i="3"/>
  <c r="L57" i="3"/>
  <c r="H57" i="3"/>
  <c r="D57" i="3"/>
  <c r="O56" i="3"/>
  <c r="N56" i="3"/>
  <c r="M56" i="3"/>
  <c r="L56" i="3"/>
  <c r="H56" i="3"/>
  <c r="D56" i="3"/>
  <c r="O55" i="3"/>
  <c r="N55" i="3"/>
  <c r="M55" i="3"/>
  <c r="L55" i="3"/>
  <c r="H55" i="3"/>
  <c r="D55" i="3"/>
  <c r="O54" i="3"/>
  <c r="N54" i="3"/>
  <c r="M54" i="3"/>
  <c r="L54" i="3"/>
  <c r="H54" i="3"/>
  <c r="D54" i="3"/>
  <c r="O53" i="3"/>
  <c r="N53" i="3"/>
  <c r="M53" i="3"/>
  <c r="L53" i="3"/>
  <c r="H53" i="3"/>
  <c r="D53" i="3"/>
  <c r="O52" i="3"/>
  <c r="N52" i="3"/>
  <c r="M52" i="3"/>
  <c r="L52" i="3"/>
  <c r="H52" i="3"/>
  <c r="D52" i="3"/>
  <c r="O51" i="3"/>
  <c r="N51" i="3"/>
  <c r="M51" i="3"/>
  <c r="L51" i="3"/>
  <c r="H51" i="3"/>
  <c r="D51" i="3"/>
  <c r="O50" i="3"/>
  <c r="N50" i="3"/>
  <c r="M50" i="3"/>
  <c r="L50" i="3"/>
  <c r="H50" i="3"/>
  <c r="D50" i="3"/>
  <c r="O49" i="3"/>
  <c r="N49" i="3"/>
  <c r="M49" i="3"/>
  <c r="L49" i="3"/>
  <c r="H49" i="3"/>
  <c r="D49" i="3"/>
  <c r="O48" i="3"/>
  <c r="N48" i="3"/>
  <c r="M48" i="3"/>
  <c r="L48" i="3"/>
  <c r="H48" i="3"/>
  <c r="D48" i="3"/>
  <c r="O47" i="3"/>
  <c r="N47" i="3"/>
  <c r="M47" i="3"/>
  <c r="L47" i="3"/>
  <c r="H47" i="3"/>
  <c r="D47" i="3"/>
  <c r="O46" i="3"/>
  <c r="N46" i="3"/>
  <c r="M46" i="3"/>
  <c r="L46" i="3"/>
  <c r="H46" i="3"/>
  <c r="D46" i="3"/>
  <c r="O45" i="3"/>
  <c r="N45" i="3"/>
  <c r="M45" i="3"/>
  <c r="L45" i="3"/>
  <c r="H45" i="3"/>
  <c r="D45" i="3"/>
  <c r="O44" i="3"/>
  <c r="N44" i="3"/>
  <c r="M44" i="3"/>
  <c r="L44" i="3"/>
  <c r="H44" i="3"/>
  <c r="D44" i="3"/>
  <c r="O43" i="3"/>
  <c r="N43" i="3"/>
  <c r="M43" i="3"/>
  <c r="L43" i="3"/>
  <c r="H43" i="3"/>
  <c r="D43" i="3"/>
  <c r="O42" i="3"/>
  <c r="N42" i="3"/>
  <c r="M42" i="3"/>
  <c r="L42" i="3"/>
  <c r="H42" i="3"/>
  <c r="D42" i="3"/>
  <c r="O41" i="3"/>
  <c r="N41" i="3"/>
  <c r="M41" i="3"/>
  <c r="L41" i="3"/>
  <c r="H41" i="3"/>
  <c r="D41" i="3"/>
  <c r="O40" i="3"/>
  <c r="N40" i="3"/>
  <c r="M40" i="3"/>
  <c r="L40" i="3"/>
  <c r="H40" i="3"/>
  <c r="D40" i="3"/>
  <c r="N39" i="3"/>
  <c r="M39" i="3"/>
  <c r="L39" i="3" s="1"/>
  <c r="H39" i="3"/>
  <c r="D39" i="3"/>
  <c r="O38" i="3"/>
  <c r="N38" i="3"/>
  <c r="M38" i="3"/>
  <c r="L38" i="3" s="1"/>
  <c r="H38" i="3"/>
  <c r="D38" i="3"/>
  <c r="O37" i="3"/>
  <c r="N37" i="3"/>
  <c r="M37" i="3"/>
  <c r="L37" i="3" s="1"/>
  <c r="H37" i="3"/>
  <c r="D37" i="3"/>
  <c r="O36" i="3"/>
  <c r="N36" i="3"/>
  <c r="M36" i="3"/>
  <c r="L36" i="3" s="1"/>
  <c r="H36" i="3"/>
  <c r="D36" i="3"/>
  <c r="O35" i="3"/>
  <c r="N35" i="3"/>
  <c r="M35" i="3"/>
  <c r="L35" i="3" s="1"/>
  <c r="H35" i="3"/>
  <c r="D35" i="3"/>
  <c r="O34" i="3"/>
  <c r="N34" i="3"/>
  <c r="M34" i="3"/>
  <c r="L34" i="3"/>
  <c r="H34" i="3"/>
  <c r="D34" i="3"/>
  <c r="O33" i="3"/>
  <c r="N33" i="3"/>
  <c r="M33" i="3"/>
  <c r="L33" i="3"/>
  <c r="H33" i="3"/>
  <c r="D33" i="3"/>
  <c r="O32" i="3"/>
  <c r="N32" i="3"/>
  <c r="M32" i="3"/>
  <c r="L32" i="3" s="1"/>
  <c r="H32" i="3"/>
  <c r="D32" i="3"/>
  <c r="O31" i="3"/>
  <c r="N31" i="3"/>
  <c r="M31" i="3"/>
  <c r="L31" i="3" s="1"/>
  <c r="H31" i="3"/>
  <c r="D31" i="3"/>
  <c r="O30" i="3"/>
  <c r="N30" i="3"/>
  <c r="M30" i="3"/>
  <c r="L30" i="3"/>
  <c r="H30" i="3"/>
  <c r="D30" i="3"/>
  <c r="O29" i="3"/>
  <c r="N29" i="3"/>
  <c r="M29" i="3"/>
  <c r="L29" i="3"/>
  <c r="H29" i="3"/>
  <c r="D29" i="3"/>
  <c r="O28" i="3"/>
  <c r="N28" i="3"/>
  <c r="M28" i="3"/>
  <c r="L28" i="3" s="1"/>
  <c r="H28" i="3"/>
  <c r="D28" i="3"/>
  <c r="O27" i="3"/>
  <c r="N27" i="3"/>
  <c r="M27" i="3"/>
  <c r="L27" i="3"/>
  <c r="H27" i="3"/>
  <c r="D27" i="3"/>
  <c r="O26" i="3"/>
  <c r="N26" i="3"/>
  <c r="M26" i="3"/>
  <c r="L26" i="3"/>
  <c r="H26" i="3"/>
  <c r="D26" i="3"/>
  <c r="O25" i="3"/>
  <c r="N25" i="3"/>
  <c r="M25" i="3"/>
  <c r="L25" i="3"/>
  <c r="H25" i="3"/>
  <c r="D25" i="3"/>
  <c r="O24" i="3"/>
  <c r="N24" i="3"/>
  <c r="M24" i="3"/>
  <c r="L24" i="3"/>
  <c r="H24" i="3"/>
  <c r="D24" i="3"/>
  <c r="O23" i="3"/>
  <c r="N23" i="3"/>
  <c r="M23" i="3"/>
  <c r="L23" i="3"/>
  <c r="H23" i="3"/>
  <c r="D23" i="3"/>
  <c r="O22" i="3"/>
  <c r="N22" i="3"/>
  <c r="M22" i="3"/>
  <c r="L22" i="3"/>
  <c r="H22" i="3"/>
  <c r="D22" i="3"/>
  <c r="O21" i="3"/>
  <c r="O20" i="3" s="1"/>
  <c r="O60" i="3" s="1"/>
  <c r="N21" i="3"/>
  <c r="N20" i="3" s="1"/>
  <c r="N60" i="3" s="1"/>
  <c r="M21" i="3"/>
  <c r="L21" i="3"/>
  <c r="Q27" i="3" s="1"/>
  <c r="H21" i="3"/>
  <c r="D21" i="3"/>
  <c r="M20" i="3"/>
  <c r="M60" i="3" s="1"/>
  <c r="L20" i="3"/>
  <c r="K20" i="3"/>
  <c r="K60" i="3" s="1"/>
  <c r="J20" i="3"/>
  <c r="J60" i="3" s="1"/>
  <c r="I20" i="3"/>
  <c r="I60" i="3" s="1"/>
  <c r="H20" i="3"/>
  <c r="H60" i="3" s="1"/>
  <c r="G20" i="3"/>
  <c r="G60" i="3" s="1"/>
  <c r="F20" i="3"/>
  <c r="F60" i="3" s="1"/>
  <c r="E20" i="3"/>
  <c r="E60" i="3" s="1"/>
  <c r="D20" i="3"/>
  <c r="D60" i="3" s="1"/>
  <c r="J154" i="2"/>
  <c r="I154" i="2"/>
  <c r="H154" i="2" s="1"/>
  <c r="F154" i="2"/>
  <c r="E154" i="2"/>
  <c r="K153" i="2"/>
  <c r="J153" i="2"/>
  <c r="I153" i="2"/>
  <c r="H153" i="2"/>
  <c r="G153" i="2"/>
  <c r="F153" i="2"/>
  <c r="E153" i="2"/>
  <c r="D153" i="2"/>
  <c r="K152" i="2"/>
  <c r="J152" i="2"/>
  <c r="I152" i="2"/>
  <c r="H152" i="2"/>
  <c r="G152" i="2"/>
  <c r="F152" i="2"/>
  <c r="E152" i="2"/>
  <c r="D152" i="2"/>
  <c r="K151" i="2"/>
  <c r="J151" i="2"/>
  <c r="I151" i="2"/>
  <c r="H151" i="2"/>
  <c r="G151" i="2"/>
  <c r="F151" i="2"/>
  <c r="E151" i="2"/>
  <c r="D151" i="2"/>
  <c r="K150" i="2"/>
  <c r="J150" i="2"/>
  <c r="I150" i="2"/>
  <c r="H150" i="2"/>
  <c r="G150" i="2"/>
  <c r="F150" i="2"/>
  <c r="E150" i="2"/>
  <c r="D150" i="2"/>
  <c r="K149" i="2"/>
  <c r="J149" i="2"/>
  <c r="I149" i="2"/>
  <c r="H149" i="2"/>
  <c r="G149" i="2"/>
  <c r="F149" i="2"/>
  <c r="E149" i="2"/>
  <c r="D149" i="2"/>
  <c r="M148" i="2"/>
  <c r="L148" i="2"/>
  <c r="J148" i="2"/>
  <c r="I148" i="2"/>
  <c r="H148" i="2" s="1"/>
  <c r="G148" i="2"/>
  <c r="F148" i="2"/>
  <c r="E148" i="2"/>
  <c r="D148" i="2" s="1"/>
  <c r="M147" i="2"/>
  <c r="L147" i="2" s="1"/>
  <c r="J147" i="2"/>
  <c r="I147" i="2"/>
  <c r="H147" i="2"/>
  <c r="E147" i="2"/>
  <c r="D147" i="2"/>
  <c r="K146" i="2"/>
  <c r="J146" i="2"/>
  <c r="I146" i="2"/>
  <c r="H146" i="2"/>
  <c r="G146" i="2"/>
  <c r="F146" i="2"/>
  <c r="E146" i="2"/>
  <c r="D146" i="2"/>
  <c r="K145" i="2"/>
  <c r="J145" i="2"/>
  <c r="I145" i="2"/>
  <c r="H145" i="2"/>
  <c r="G145" i="2"/>
  <c r="F145" i="2"/>
  <c r="E145" i="2"/>
  <c r="D145" i="2"/>
  <c r="K144" i="2"/>
  <c r="J144" i="2"/>
  <c r="I144" i="2"/>
  <c r="H144" i="2"/>
  <c r="G144" i="2"/>
  <c r="F144" i="2"/>
  <c r="E144" i="2"/>
  <c r="D144" i="2"/>
  <c r="K143" i="2"/>
  <c r="J143" i="2"/>
  <c r="I143" i="2"/>
  <c r="H143" i="2"/>
  <c r="G143" i="2"/>
  <c r="F143" i="2"/>
  <c r="E143" i="2"/>
  <c r="D143" i="2"/>
  <c r="K142" i="2"/>
  <c r="J142" i="2"/>
  <c r="I142" i="2"/>
  <c r="H142" i="2"/>
  <c r="G142" i="2"/>
  <c r="F142" i="2"/>
  <c r="E142" i="2"/>
  <c r="D142" i="2"/>
  <c r="K141" i="2"/>
  <c r="J141" i="2"/>
  <c r="I141" i="2"/>
  <c r="H141" i="2"/>
  <c r="G141" i="2"/>
  <c r="F141" i="2"/>
  <c r="E141" i="2"/>
  <c r="D141" i="2"/>
  <c r="K140" i="2"/>
  <c r="J140" i="2"/>
  <c r="I140" i="2"/>
  <c r="H140" i="2"/>
  <c r="G140" i="2"/>
  <c r="F140" i="2"/>
  <c r="E140" i="2"/>
  <c r="D140" i="2"/>
  <c r="K139" i="2"/>
  <c r="J139" i="2"/>
  <c r="I139" i="2"/>
  <c r="H139" i="2"/>
  <c r="G139" i="2"/>
  <c r="F139" i="2"/>
  <c r="E139" i="2"/>
  <c r="D139" i="2"/>
  <c r="K138" i="2"/>
  <c r="J138" i="2"/>
  <c r="I138" i="2"/>
  <c r="H138" i="2"/>
  <c r="G138" i="2"/>
  <c r="F138" i="2"/>
  <c r="E138" i="2"/>
  <c r="D138" i="2"/>
  <c r="K137" i="2"/>
  <c r="J137" i="2"/>
  <c r="I137" i="2"/>
  <c r="H137" i="2"/>
  <c r="G137" i="2"/>
  <c r="F137" i="2"/>
  <c r="E137" i="2"/>
  <c r="D137" i="2"/>
  <c r="K136" i="2"/>
  <c r="J136" i="2"/>
  <c r="I136" i="2"/>
  <c r="H136" i="2"/>
  <c r="G136" i="2"/>
  <c r="F136" i="2"/>
  <c r="E136" i="2"/>
  <c r="D136" i="2"/>
  <c r="K135" i="2"/>
  <c r="J135" i="2"/>
  <c r="I135" i="2"/>
  <c r="H135" i="2"/>
  <c r="G135" i="2"/>
  <c r="F135" i="2"/>
  <c r="E135" i="2"/>
  <c r="D135" i="2"/>
  <c r="J133" i="2"/>
  <c r="I133" i="2"/>
  <c r="E133" i="2"/>
  <c r="I132" i="2"/>
  <c r="E132" i="2"/>
  <c r="O130" i="2"/>
  <c r="N130" i="2"/>
  <c r="M130" i="2"/>
  <c r="L130" i="2" s="1"/>
  <c r="H130" i="2"/>
  <c r="D130" i="2"/>
  <c r="O129" i="2"/>
  <c r="N129" i="2"/>
  <c r="M129" i="2"/>
  <c r="L129" i="2" s="1"/>
  <c r="H129" i="2"/>
  <c r="D129" i="2"/>
  <c r="O128" i="2"/>
  <c r="N128" i="2"/>
  <c r="M128" i="2"/>
  <c r="L128" i="2"/>
  <c r="H128" i="2"/>
  <c r="D128" i="2"/>
  <c r="O127" i="2"/>
  <c r="N127" i="2"/>
  <c r="N124" i="2" s="1"/>
  <c r="N132" i="2" s="1"/>
  <c r="M127" i="2"/>
  <c r="L127" i="2" s="1"/>
  <c r="H127" i="2"/>
  <c r="D127" i="2"/>
  <c r="O126" i="2"/>
  <c r="N126" i="2"/>
  <c r="M126" i="2"/>
  <c r="M124" i="2" s="1"/>
  <c r="M132" i="2" s="1"/>
  <c r="H126" i="2"/>
  <c r="D126" i="2"/>
  <c r="O124" i="2"/>
  <c r="O132" i="2" s="1"/>
  <c r="K124" i="2"/>
  <c r="K132" i="2" s="1"/>
  <c r="J124" i="2"/>
  <c r="J132" i="2" s="1"/>
  <c r="I124" i="2"/>
  <c r="G124" i="2"/>
  <c r="G132" i="2" s="1"/>
  <c r="F124" i="2"/>
  <c r="F132" i="2" s="1"/>
  <c r="E124" i="2"/>
  <c r="K122" i="2"/>
  <c r="J122" i="2"/>
  <c r="I122" i="2"/>
  <c r="G122" i="2"/>
  <c r="F122" i="2"/>
  <c r="E122" i="2"/>
  <c r="O120" i="2"/>
  <c r="N120" i="2"/>
  <c r="M120" i="2"/>
  <c r="K120" i="2"/>
  <c r="H120" i="2"/>
  <c r="G120" i="2"/>
  <c r="D120" i="2" s="1"/>
  <c r="O118" i="2"/>
  <c r="N118" i="2"/>
  <c r="M118" i="2"/>
  <c r="L118" i="2" s="1"/>
  <c r="K118" i="2"/>
  <c r="H118" i="2"/>
  <c r="G118" i="2"/>
  <c r="D118" i="2" s="1"/>
  <c r="O116" i="2"/>
  <c r="N116" i="2"/>
  <c r="M116" i="2"/>
  <c r="K116" i="2"/>
  <c r="H116" i="2"/>
  <c r="G116" i="2"/>
  <c r="D116" i="2" s="1"/>
  <c r="O114" i="2"/>
  <c r="N114" i="2"/>
  <c r="M114" i="2"/>
  <c r="L114" i="2" s="1"/>
  <c r="K114" i="2"/>
  <c r="H114" i="2"/>
  <c r="G114" i="2"/>
  <c r="D114" i="2" s="1"/>
  <c r="O112" i="2"/>
  <c r="N112" i="2"/>
  <c r="M112" i="2"/>
  <c r="K112" i="2"/>
  <c r="H112" i="2"/>
  <c r="G112" i="2"/>
  <c r="D112" i="2" s="1"/>
  <c r="O110" i="2"/>
  <c r="N110" i="2"/>
  <c r="M110" i="2"/>
  <c r="L110" i="2" s="1"/>
  <c r="K110" i="2"/>
  <c r="H110" i="2"/>
  <c r="G110" i="2"/>
  <c r="D110" i="2" s="1"/>
  <c r="O108" i="2"/>
  <c r="N108" i="2"/>
  <c r="M108" i="2"/>
  <c r="K108" i="2"/>
  <c r="H108" i="2"/>
  <c r="G108" i="2"/>
  <c r="D108" i="2" s="1"/>
  <c r="O106" i="2"/>
  <c r="N106" i="2"/>
  <c r="M106" i="2"/>
  <c r="L106" i="2" s="1"/>
  <c r="K106" i="2"/>
  <c r="H106" i="2"/>
  <c r="G106" i="2"/>
  <c r="D106" i="2" s="1"/>
  <c r="O104" i="2"/>
  <c r="N104" i="2"/>
  <c r="M104" i="2"/>
  <c r="K104" i="2"/>
  <c r="H104" i="2"/>
  <c r="G104" i="2"/>
  <c r="D104" i="2" s="1"/>
  <c r="O102" i="2"/>
  <c r="N102" i="2"/>
  <c r="M102" i="2"/>
  <c r="L102" i="2" s="1"/>
  <c r="K102" i="2"/>
  <c r="H102" i="2"/>
  <c r="G102" i="2"/>
  <c r="D102" i="2" s="1"/>
  <c r="O100" i="2"/>
  <c r="N100" i="2"/>
  <c r="M100" i="2"/>
  <c r="K100" i="2"/>
  <c r="H100" i="2"/>
  <c r="G100" i="2"/>
  <c r="D100" i="2" s="1"/>
  <c r="O98" i="2"/>
  <c r="O147" i="2" s="1"/>
  <c r="N98" i="2"/>
  <c r="N147" i="2" s="1"/>
  <c r="M98" i="2"/>
  <c r="M122" i="2" s="1"/>
  <c r="K98" i="2"/>
  <c r="K147" i="2" s="1"/>
  <c r="H98" i="2"/>
  <c r="G98" i="2"/>
  <c r="G147" i="2" s="1"/>
  <c r="F98" i="2"/>
  <c r="F147" i="2" s="1"/>
  <c r="F133" i="2" s="1"/>
  <c r="D98" i="2"/>
  <c r="K96" i="2"/>
  <c r="D96" i="2"/>
  <c r="O95" i="2"/>
  <c r="O94" i="2" s="1"/>
  <c r="O149" i="2" s="1"/>
  <c r="N95" i="2"/>
  <c r="M95" i="2"/>
  <c r="H95" i="2"/>
  <c r="H92" i="2" s="1"/>
  <c r="H96" i="2" s="1"/>
  <c r="D95" i="2"/>
  <c r="N94" i="2"/>
  <c r="N149" i="2" s="1"/>
  <c r="M94" i="2"/>
  <c r="H94" i="2"/>
  <c r="D94" i="2"/>
  <c r="D92" i="2" s="1"/>
  <c r="L93" i="2"/>
  <c r="H93" i="2"/>
  <c r="D93" i="2"/>
  <c r="N92" i="2"/>
  <c r="N96" i="2" s="1"/>
  <c r="K92" i="2"/>
  <c r="J92" i="2"/>
  <c r="J96" i="2" s="1"/>
  <c r="I92" i="2"/>
  <c r="I96" i="2" s="1"/>
  <c r="G92" i="2"/>
  <c r="G96" i="2" s="1"/>
  <c r="F92" i="2"/>
  <c r="F96" i="2" s="1"/>
  <c r="E92" i="2"/>
  <c r="E96" i="2" s="1"/>
  <c r="O88" i="2"/>
  <c r="O148" i="2" s="1"/>
  <c r="N88" i="2"/>
  <c r="N148" i="2" s="1"/>
  <c r="M88" i="2"/>
  <c r="K88" i="2"/>
  <c r="K148" i="2" s="1"/>
  <c r="D88" i="2"/>
  <c r="O86" i="2"/>
  <c r="N86" i="2"/>
  <c r="M86" i="2"/>
  <c r="L86" i="2" s="1"/>
  <c r="K86" i="2"/>
  <c r="K154" i="2" s="1"/>
  <c r="H86" i="2"/>
  <c r="G86" i="2"/>
  <c r="O85" i="2"/>
  <c r="N85" i="2"/>
  <c r="M85" i="2"/>
  <c r="L85" i="2" s="1"/>
  <c r="H85" i="2"/>
  <c r="D85" i="2"/>
  <c r="O84" i="2"/>
  <c r="O82" i="2" s="1"/>
  <c r="N84" i="2"/>
  <c r="M84" i="2"/>
  <c r="H84" i="2"/>
  <c r="H82" i="2" s="1"/>
  <c r="D84" i="2"/>
  <c r="L83" i="2"/>
  <c r="H83" i="2"/>
  <c r="D83" i="2"/>
  <c r="M82" i="2"/>
  <c r="K82" i="2"/>
  <c r="J82" i="2"/>
  <c r="I82" i="2"/>
  <c r="G82" i="2"/>
  <c r="F82" i="2"/>
  <c r="E82" i="2"/>
  <c r="D82" i="2"/>
  <c r="O81" i="2"/>
  <c r="N81" i="2"/>
  <c r="M81" i="2"/>
  <c r="L81" i="2"/>
  <c r="H81" i="2"/>
  <c r="D81" i="2"/>
  <c r="O80" i="2"/>
  <c r="N80" i="2"/>
  <c r="N78" i="2" s="1"/>
  <c r="M80" i="2"/>
  <c r="L80" i="2" s="1"/>
  <c r="H80" i="2"/>
  <c r="H78" i="2" s="1"/>
  <c r="D80" i="2"/>
  <c r="L79" i="2"/>
  <c r="H79" i="2"/>
  <c r="D79" i="2"/>
  <c r="O78" i="2"/>
  <c r="L78" i="2"/>
  <c r="K78" i="2"/>
  <c r="J78" i="2"/>
  <c r="I78" i="2"/>
  <c r="G78" i="2"/>
  <c r="F78" i="2"/>
  <c r="E78" i="2"/>
  <c r="D78" i="2"/>
  <c r="O77" i="2"/>
  <c r="N77" i="2"/>
  <c r="H77" i="2"/>
  <c r="D77" i="2"/>
  <c r="O76" i="2"/>
  <c r="N76" i="2"/>
  <c r="M76" i="2"/>
  <c r="H76" i="2"/>
  <c r="D76" i="2"/>
  <c r="D74" i="2" s="1"/>
  <c r="L75" i="2"/>
  <c r="H75" i="2"/>
  <c r="D75" i="2"/>
  <c r="O74" i="2"/>
  <c r="N74" i="2"/>
  <c r="K74" i="2"/>
  <c r="J74" i="2"/>
  <c r="I74" i="2"/>
  <c r="G74" i="2"/>
  <c r="F74" i="2"/>
  <c r="E74" i="2"/>
  <c r="O73" i="2"/>
  <c r="N73" i="2"/>
  <c r="H73" i="2"/>
  <c r="D73" i="2"/>
  <c r="D70" i="2" s="1"/>
  <c r="O72" i="2"/>
  <c r="O70" i="2" s="1"/>
  <c r="N72" i="2"/>
  <c r="M72" i="2"/>
  <c r="L72" i="2" s="1"/>
  <c r="H72" i="2"/>
  <c r="D72" i="2"/>
  <c r="L71" i="2"/>
  <c r="H71" i="2"/>
  <c r="D71" i="2"/>
  <c r="N70" i="2"/>
  <c r="K70" i="2"/>
  <c r="J70" i="2"/>
  <c r="I70" i="2"/>
  <c r="G70" i="2"/>
  <c r="F70" i="2"/>
  <c r="E70" i="2"/>
  <c r="O69" i="2"/>
  <c r="N69" i="2"/>
  <c r="M69" i="2"/>
  <c r="L69" i="2" s="1"/>
  <c r="H69" i="2"/>
  <c r="D69" i="2"/>
  <c r="O68" i="2"/>
  <c r="O66" i="2" s="1"/>
  <c r="N68" i="2"/>
  <c r="M68" i="2"/>
  <c r="H68" i="2"/>
  <c r="D68" i="2"/>
  <c r="L67" i="2"/>
  <c r="H67" i="2"/>
  <c r="D67" i="2"/>
  <c r="M66" i="2"/>
  <c r="K66" i="2"/>
  <c r="J66" i="2"/>
  <c r="I66" i="2"/>
  <c r="H66" i="2"/>
  <c r="G66" i="2"/>
  <c r="F66" i="2"/>
  <c r="E66" i="2"/>
  <c r="D66" i="2"/>
  <c r="O65" i="2"/>
  <c r="N65" i="2"/>
  <c r="M65" i="2"/>
  <c r="L65" i="2"/>
  <c r="H65" i="2"/>
  <c r="D65" i="2"/>
  <c r="O64" i="2"/>
  <c r="N64" i="2"/>
  <c r="M64" i="2"/>
  <c r="H64" i="2"/>
  <c r="H62" i="2" s="1"/>
  <c r="D64" i="2"/>
  <c r="D62" i="2" s="1"/>
  <c r="L63" i="2"/>
  <c r="H63" i="2"/>
  <c r="D63" i="2"/>
  <c r="O62" i="2"/>
  <c r="N62" i="2"/>
  <c r="K62" i="2"/>
  <c r="J62" i="2"/>
  <c r="I62" i="2"/>
  <c r="G62" i="2"/>
  <c r="F62" i="2"/>
  <c r="E62" i="2"/>
  <c r="O61" i="2"/>
  <c r="L61" i="2" s="1"/>
  <c r="N61" i="2"/>
  <c r="M61" i="2"/>
  <c r="H61" i="2"/>
  <c r="H58" i="2" s="1"/>
  <c r="D61" i="2"/>
  <c r="O60" i="2"/>
  <c r="N60" i="2"/>
  <c r="M60" i="2"/>
  <c r="L60" i="2" s="1"/>
  <c r="H60" i="2"/>
  <c r="D60" i="2"/>
  <c r="L59" i="2"/>
  <c r="H59" i="2"/>
  <c r="D59" i="2"/>
  <c r="N58" i="2"/>
  <c r="K58" i="2"/>
  <c r="J58" i="2"/>
  <c r="I58" i="2"/>
  <c r="G58" i="2"/>
  <c r="F58" i="2"/>
  <c r="E58" i="2"/>
  <c r="O57" i="2"/>
  <c r="N57" i="2"/>
  <c r="M57" i="2"/>
  <c r="L57" i="2" s="1"/>
  <c r="L54" i="2" s="1"/>
  <c r="H57" i="2"/>
  <c r="D57" i="2"/>
  <c r="O56" i="2"/>
  <c r="N56" i="2"/>
  <c r="M56" i="2"/>
  <c r="L56" i="2"/>
  <c r="H56" i="2"/>
  <c r="D56" i="2"/>
  <c r="L55" i="2"/>
  <c r="H55" i="2"/>
  <c r="D55" i="2"/>
  <c r="N54" i="2"/>
  <c r="K54" i="2"/>
  <c r="J54" i="2"/>
  <c r="I54" i="2"/>
  <c r="H54" i="2"/>
  <c r="G54" i="2"/>
  <c r="F54" i="2"/>
  <c r="E54" i="2"/>
  <c r="D54" i="2"/>
  <c r="O53" i="2"/>
  <c r="N53" i="2"/>
  <c r="H53" i="2"/>
  <c r="M53" i="2" s="1"/>
  <c r="D53" i="2"/>
  <c r="O52" i="2"/>
  <c r="N52" i="2"/>
  <c r="N50" i="2" s="1"/>
  <c r="M52" i="2"/>
  <c r="L52" i="2"/>
  <c r="H52" i="2"/>
  <c r="D52" i="2"/>
  <c r="D50" i="2" s="1"/>
  <c r="L51" i="2"/>
  <c r="H51" i="2"/>
  <c r="D51" i="2"/>
  <c r="O50" i="2"/>
  <c r="K50" i="2"/>
  <c r="J50" i="2"/>
  <c r="I50" i="2"/>
  <c r="G50" i="2"/>
  <c r="F50" i="2"/>
  <c r="E50" i="2"/>
  <c r="O49" i="2"/>
  <c r="O154" i="2" s="1"/>
  <c r="N49" i="2"/>
  <c r="M49" i="2"/>
  <c r="H49" i="2"/>
  <c r="D49" i="2"/>
  <c r="O48" i="2"/>
  <c r="O46" i="2" s="1"/>
  <c r="N48" i="2"/>
  <c r="M48" i="2"/>
  <c r="L48" i="2" s="1"/>
  <c r="H48" i="2"/>
  <c r="D48" i="2"/>
  <c r="L47" i="2"/>
  <c r="H47" i="2"/>
  <c r="D47" i="2"/>
  <c r="N46" i="2"/>
  <c r="K46" i="2"/>
  <c r="J46" i="2"/>
  <c r="J90" i="2" s="1"/>
  <c r="I46" i="2"/>
  <c r="H46" i="2"/>
  <c r="G46" i="2"/>
  <c r="F46" i="2"/>
  <c r="F90" i="2" s="1"/>
  <c r="E46" i="2"/>
  <c r="D46" i="2"/>
  <c r="O45" i="2"/>
  <c r="N45" i="2"/>
  <c r="N153" i="2" s="1"/>
  <c r="M45" i="2"/>
  <c r="M153" i="2" s="1"/>
  <c r="L45" i="2"/>
  <c r="H45" i="2"/>
  <c r="D45" i="2"/>
  <c r="O44" i="2"/>
  <c r="O152" i="2" s="1"/>
  <c r="N44" i="2"/>
  <c r="N152" i="2" s="1"/>
  <c r="M44" i="2"/>
  <c r="M152" i="2" s="1"/>
  <c r="L152" i="2" s="1"/>
  <c r="L44" i="2"/>
  <c r="H44" i="2"/>
  <c r="D44" i="2"/>
  <c r="O43" i="2"/>
  <c r="O151" i="2" s="1"/>
  <c r="N43" i="2"/>
  <c r="N151" i="2" s="1"/>
  <c r="M43" i="2"/>
  <c r="M151" i="2" s="1"/>
  <c r="L151" i="2" s="1"/>
  <c r="L43" i="2"/>
  <c r="H43" i="2"/>
  <c r="D43" i="2"/>
  <c r="O42" i="2"/>
  <c r="O150" i="2" s="1"/>
  <c r="N42" i="2"/>
  <c r="N150" i="2" s="1"/>
  <c r="M42" i="2"/>
  <c r="M150" i="2" s="1"/>
  <c r="L150" i="2" s="1"/>
  <c r="H42" i="2"/>
  <c r="D42" i="2"/>
  <c r="O41" i="2"/>
  <c r="O146" i="2" s="1"/>
  <c r="N41" i="2"/>
  <c r="M41" i="2"/>
  <c r="L41" i="2" s="1"/>
  <c r="H41" i="2"/>
  <c r="D41" i="2"/>
  <c r="O40" i="2"/>
  <c r="O145" i="2" s="1"/>
  <c r="N40" i="2"/>
  <c r="N145" i="2" s="1"/>
  <c r="M40" i="2"/>
  <c r="M145" i="2" s="1"/>
  <c r="L145" i="2" s="1"/>
  <c r="L40" i="2"/>
  <c r="H40" i="2"/>
  <c r="D40" i="2"/>
  <c r="O39" i="2"/>
  <c r="O144" i="2" s="1"/>
  <c r="N39" i="2"/>
  <c r="N144" i="2" s="1"/>
  <c r="M39" i="2"/>
  <c r="M144" i="2" s="1"/>
  <c r="L144" i="2" s="1"/>
  <c r="L39" i="2"/>
  <c r="H39" i="2"/>
  <c r="D39" i="2"/>
  <c r="O38" i="2"/>
  <c r="O143" i="2" s="1"/>
  <c r="N38" i="2"/>
  <c r="N143" i="2" s="1"/>
  <c r="M38" i="2"/>
  <c r="M143" i="2" s="1"/>
  <c r="L143" i="2" s="1"/>
  <c r="H38" i="2"/>
  <c r="D38" i="2"/>
  <c r="O37" i="2"/>
  <c r="O142" i="2" s="1"/>
  <c r="N37" i="2"/>
  <c r="N142" i="2" s="1"/>
  <c r="M37" i="2"/>
  <c r="M142" i="2" s="1"/>
  <c r="L142" i="2" s="1"/>
  <c r="L37" i="2"/>
  <c r="H37" i="2"/>
  <c r="D37" i="2"/>
  <c r="O36" i="2"/>
  <c r="O141" i="2" s="1"/>
  <c r="N36" i="2"/>
  <c r="N141" i="2" s="1"/>
  <c r="M36" i="2"/>
  <c r="M141" i="2" s="1"/>
  <c r="L141" i="2" s="1"/>
  <c r="L36" i="2"/>
  <c r="H36" i="2"/>
  <c r="D36" i="2"/>
  <c r="O35" i="2"/>
  <c r="O140" i="2" s="1"/>
  <c r="N35" i="2"/>
  <c r="N140" i="2" s="1"/>
  <c r="M35" i="2"/>
  <c r="M140" i="2" s="1"/>
  <c r="L140" i="2" s="1"/>
  <c r="L35" i="2"/>
  <c r="H35" i="2"/>
  <c r="D35" i="2"/>
  <c r="O34" i="2"/>
  <c r="O139" i="2" s="1"/>
  <c r="N34" i="2"/>
  <c r="N139" i="2" s="1"/>
  <c r="M34" i="2"/>
  <c r="M139" i="2" s="1"/>
  <c r="L139" i="2" s="1"/>
  <c r="H34" i="2"/>
  <c r="D34" i="2"/>
  <c r="O33" i="2"/>
  <c r="O138" i="2" s="1"/>
  <c r="N33" i="2"/>
  <c r="N138" i="2" s="1"/>
  <c r="M33" i="2"/>
  <c r="L33" i="2" s="1"/>
  <c r="H33" i="2"/>
  <c r="D33" i="2"/>
  <c r="O32" i="2"/>
  <c r="O137" i="2" s="1"/>
  <c r="N32" i="2"/>
  <c r="N137" i="2" s="1"/>
  <c r="M32" i="2"/>
  <c r="M137" i="2" s="1"/>
  <c r="L137" i="2" s="1"/>
  <c r="H32" i="2"/>
  <c r="D32" i="2"/>
  <c r="O31" i="2"/>
  <c r="O136" i="2" s="1"/>
  <c r="N31" i="2"/>
  <c r="N136" i="2" s="1"/>
  <c r="M31" i="2"/>
  <c r="M136" i="2" s="1"/>
  <c r="L136" i="2" s="1"/>
  <c r="L31" i="2"/>
  <c r="H31" i="2"/>
  <c r="D31" i="2"/>
  <c r="O30" i="2"/>
  <c r="O135" i="2" s="1"/>
  <c r="N30" i="2"/>
  <c r="N135" i="2" s="1"/>
  <c r="M30" i="2"/>
  <c r="H30" i="2"/>
  <c r="H28" i="2" s="1"/>
  <c r="D30" i="2"/>
  <c r="D28" i="2" s="1"/>
  <c r="R29" i="2"/>
  <c r="O28" i="2"/>
  <c r="M28" i="2"/>
  <c r="K28" i="2"/>
  <c r="K90" i="2" s="1"/>
  <c r="J28" i="2"/>
  <c r="I28" i="2"/>
  <c r="I90" i="2" s="1"/>
  <c r="G28" i="2"/>
  <c r="G90" i="2" s="1"/>
  <c r="F28" i="2"/>
  <c r="E28" i="2"/>
  <c r="E90" i="2" s="1"/>
  <c r="K229" i="1"/>
  <c r="J229" i="1"/>
  <c r="I229" i="1"/>
  <c r="H229" i="1"/>
  <c r="G229" i="1"/>
  <c r="F229" i="1"/>
  <c r="E229" i="1"/>
  <c r="D229" i="1"/>
  <c r="L228" i="1"/>
  <c r="K228" i="1"/>
  <c r="J228" i="1"/>
  <c r="I228" i="1"/>
  <c r="H228" i="1"/>
  <c r="G228" i="1"/>
  <c r="F228" i="1"/>
  <c r="E228" i="1"/>
  <c r="D228" i="1"/>
  <c r="K225" i="1"/>
  <c r="J225" i="1"/>
  <c r="I225" i="1"/>
  <c r="H225" i="1"/>
  <c r="G225" i="1"/>
  <c r="F225" i="1"/>
  <c r="E225" i="1"/>
  <c r="D225" i="1"/>
  <c r="O223" i="1"/>
  <c r="N223" i="1"/>
  <c r="M223" i="1"/>
  <c r="L223" i="1"/>
  <c r="H223" i="1"/>
  <c r="D223" i="1"/>
  <c r="O222" i="1"/>
  <c r="N222" i="1"/>
  <c r="M222" i="1"/>
  <c r="H222" i="1"/>
  <c r="D222" i="1"/>
  <c r="O221" i="1"/>
  <c r="N221" i="1"/>
  <c r="M221" i="1"/>
  <c r="L221" i="1" s="1"/>
  <c r="H221" i="1"/>
  <c r="D221" i="1"/>
  <c r="O220" i="1"/>
  <c r="N220" i="1"/>
  <c r="M220" i="1"/>
  <c r="H220" i="1"/>
  <c r="D220" i="1"/>
  <c r="D224" i="1" s="1"/>
  <c r="O219" i="1"/>
  <c r="O228" i="1" s="1"/>
  <c r="N219" i="1"/>
  <c r="N228" i="1" s="1"/>
  <c r="M219" i="1"/>
  <c r="M228" i="1" s="1"/>
  <c r="L219" i="1"/>
  <c r="L217" i="1" s="1"/>
  <c r="H219" i="1"/>
  <c r="D219" i="1"/>
  <c r="O218" i="1"/>
  <c r="O217" i="1" s="1"/>
  <c r="N218" i="1"/>
  <c r="N217" i="1" s="1"/>
  <c r="N224" i="1" s="1"/>
  <c r="M218" i="1"/>
  <c r="L218" i="1" s="1"/>
  <c r="H218" i="1"/>
  <c r="D218" i="1"/>
  <c r="M217" i="1"/>
  <c r="M224" i="1" s="1"/>
  <c r="K217" i="1"/>
  <c r="K224" i="1" s="1"/>
  <c r="J217" i="1"/>
  <c r="J224" i="1" s="1"/>
  <c r="I217" i="1"/>
  <c r="G217" i="1"/>
  <c r="G224" i="1" s="1"/>
  <c r="F217" i="1"/>
  <c r="F224" i="1" s="1"/>
  <c r="E217" i="1"/>
  <c r="E224" i="1" s="1"/>
  <c r="D217" i="1"/>
  <c r="K215" i="1"/>
  <c r="J215" i="1"/>
  <c r="I215" i="1"/>
  <c r="G215" i="1"/>
  <c r="F215" i="1"/>
  <c r="E215" i="1"/>
  <c r="O214" i="1"/>
  <c r="N214" i="1"/>
  <c r="M214" i="1"/>
  <c r="L214" i="1" s="1"/>
  <c r="H214" i="1"/>
  <c r="D214" i="1"/>
  <c r="O213" i="1"/>
  <c r="N213" i="1"/>
  <c r="M213" i="1"/>
  <c r="H213" i="1"/>
  <c r="D213" i="1"/>
  <c r="O212" i="1"/>
  <c r="N212" i="1"/>
  <c r="M212" i="1"/>
  <c r="L212" i="1"/>
  <c r="H212" i="1"/>
  <c r="D212" i="1"/>
  <c r="O211" i="1"/>
  <c r="N211" i="1"/>
  <c r="M211" i="1"/>
  <c r="H211" i="1"/>
  <c r="D211" i="1"/>
  <c r="O210" i="1"/>
  <c r="N210" i="1"/>
  <c r="M210" i="1"/>
  <c r="L210" i="1" s="1"/>
  <c r="H210" i="1"/>
  <c r="D210" i="1"/>
  <c r="O209" i="1"/>
  <c r="N209" i="1"/>
  <c r="M209" i="1"/>
  <c r="L209" i="1" s="1"/>
  <c r="H209" i="1"/>
  <c r="D209" i="1"/>
  <c r="O208" i="1"/>
  <c r="N208" i="1"/>
  <c r="M208" i="1"/>
  <c r="L208" i="1"/>
  <c r="H208" i="1"/>
  <c r="D208" i="1"/>
  <c r="O207" i="1"/>
  <c r="N207" i="1"/>
  <c r="M207" i="1"/>
  <c r="L207" i="1" s="1"/>
  <c r="H207" i="1"/>
  <c r="D207" i="1"/>
  <c r="O206" i="1"/>
  <c r="N206" i="1"/>
  <c r="M206" i="1"/>
  <c r="L206" i="1" s="1"/>
  <c r="H206" i="1"/>
  <c r="D206" i="1"/>
  <c r="O205" i="1"/>
  <c r="N205" i="1"/>
  <c r="M205" i="1"/>
  <c r="L205" i="1" s="1"/>
  <c r="H205" i="1"/>
  <c r="D205" i="1"/>
  <c r="O204" i="1"/>
  <c r="N204" i="1"/>
  <c r="M204" i="1"/>
  <c r="L204" i="1"/>
  <c r="H204" i="1"/>
  <c r="D204" i="1"/>
  <c r="O203" i="1"/>
  <c r="N203" i="1"/>
  <c r="M203" i="1"/>
  <c r="H203" i="1"/>
  <c r="D203" i="1"/>
  <c r="O202" i="1"/>
  <c r="N202" i="1"/>
  <c r="M202" i="1"/>
  <c r="L202" i="1" s="1"/>
  <c r="H202" i="1"/>
  <c r="D202" i="1"/>
  <c r="O201" i="1"/>
  <c r="N201" i="1"/>
  <c r="M201" i="1"/>
  <c r="H201" i="1"/>
  <c r="D201" i="1"/>
  <c r="O200" i="1"/>
  <c r="N200" i="1"/>
  <c r="M200" i="1"/>
  <c r="L200" i="1"/>
  <c r="H200" i="1"/>
  <c r="D200" i="1"/>
  <c r="J198" i="1"/>
  <c r="O197" i="1"/>
  <c r="N197" i="1"/>
  <c r="M197" i="1"/>
  <c r="H197" i="1"/>
  <c r="D197" i="1"/>
  <c r="D195" i="1" s="1"/>
  <c r="D198" i="1" s="1"/>
  <c r="O196" i="1"/>
  <c r="N196" i="1"/>
  <c r="M196" i="1"/>
  <c r="L196" i="1" s="1"/>
  <c r="H196" i="1"/>
  <c r="D196" i="1"/>
  <c r="K195" i="1"/>
  <c r="K198" i="1" s="1"/>
  <c r="J195" i="1"/>
  <c r="I195" i="1"/>
  <c r="I198" i="1" s="1"/>
  <c r="G195" i="1"/>
  <c r="G198" i="1" s="1"/>
  <c r="F195" i="1"/>
  <c r="N195" i="1" s="1"/>
  <c r="N198" i="1" s="1"/>
  <c r="E195" i="1"/>
  <c r="E198" i="1" s="1"/>
  <c r="K193" i="1"/>
  <c r="G193" i="1"/>
  <c r="O192" i="1"/>
  <c r="N192" i="1"/>
  <c r="M192" i="1"/>
  <c r="L192" i="1" s="1"/>
  <c r="H192" i="1"/>
  <c r="D192" i="1"/>
  <c r="O191" i="1"/>
  <c r="N191" i="1"/>
  <c r="M191" i="1"/>
  <c r="L191" i="1"/>
  <c r="H191" i="1"/>
  <c r="D191" i="1"/>
  <c r="O190" i="1"/>
  <c r="N190" i="1"/>
  <c r="M190" i="1"/>
  <c r="H190" i="1"/>
  <c r="D190" i="1"/>
  <c r="O189" i="1"/>
  <c r="N189" i="1"/>
  <c r="M189" i="1"/>
  <c r="L189" i="1" s="1"/>
  <c r="H189" i="1"/>
  <c r="D189" i="1"/>
  <c r="O188" i="1"/>
  <c r="N188" i="1"/>
  <c r="M188" i="1"/>
  <c r="L188" i="1" s="1"/>
  <c r="H188" i="1"/>
  <c r="D188" i="1"/>
  <c r="O187" i="1"/>
  <c r="N187" i="1"/>
  <c r="M187" i="1"/>
  <c r="L187" i="1"/>
  <c r="H187" i="1"/>
  <c r="D187" i="1"/>
  <c r="O186" i="1"/>
  <c r="N186" i="1"/>
  <c r="M186" i="1"/>
  <c r="L186" i="1" s="1"/>
  <c r="H186" i="1"/>
  <c r="D186" i="1"/>
  <c r="O185" i="1"/>
  <c r="N185" i="1"/>
  <c r="M185" i="1"/>
  <c r="L185" i="1" s="1"/>
  <c r="H185" i="1"/>
  <c r="D185" i="1"/>
  <c r="O184" i="1"/>
  <c r="N184" i="1"/>
  <c r="M184" i="1"/>
  <c r="H184" i="1"/>
  <c r="D184" i="1"/>
  <c r="O183" i="1"/>
  <c r="N183" i="1"/>
  <c r="M183" i="1"/>
  <c r="L183" i="1"/>
  <c r="H183" i="1"/>
  <c r="D183" i="1"/>
  <c r="O182" i="1"/>
  <c r="N182" i="1"/>
  <c r="M182" i="1"/>
  <c r="H182" i="1"/>
  <c r="D182" i="1"/>
  <c r="O181" i="1"/>
  <c r="N181" i="1"/>
  <c r="M181" i="1"/>
  <c r="L181" i="1" s="1"/>
  <c r="H181" i="1"/>
  <c r="D181" i="1"/>
  <c r="O180" i="1"/>
  <c r="N180" i="1"/>
  <c r="M180" i="1"/>
  <c r="H180" i="1"/>
  <c r="D180" i="1"/>
  <c r="O179" i="1"/>
  <c r="N179" i="1"/>
  <c r="M179" i="1"/>
  <c r="L179" i="1"/>
  <c r="H179" i="1"/>
  <c r="D179" i="1"/>
  <c r="O178" i="1"/>
  <c r="N178" i="1"/>
  <c r="M178" i="1"/>
  <c r="L178" i="1" s="1"/>
  <c r="H178" i="1"/>
  <c r="D178" i="1"/>
  <c r="O177" i="1"/>
  <c r="N177" i="1"/>
  <c r="M177" i="1"/>
  <c r="L177" i="1" s="1"/>
  <c r="H177" i="1"/>
  <c r="D177" i="1"/>
  <c r="O176" i="1"/>
  <c r="N176" i="1"/>
  <c r="M176" i="1"/>
  <c r="L176" i="1" s="1"/>
  <c r="H176" i="1"/>
  <c r="D176" i="1"/>
  <c r="O175" i="1"/>
  <c r="N175" i="1"/>
  <c r="M175" i="1"/>
  <c r="L175" i="1"/>
  <c r="H175" i="1"/>
  <c r="D175" i="1"/>
  <c r="O174" i="1"/>
  <c r="N174" i="1"/>
  <c r="M174" i="1"/>
  <c r="H174" i="1"/>
  <c r="D174" i="1"/>
  <c r="O173" i="1"/>
  <c r="N173" i="1"/>
  <c r="M173" i="1"/>
  <c r="L173" i="1" s="1"/>
  <c r="H173" i="1"/>
  <c r="D173" i="1"/>
  <c r="O172" i="1"/>
  <c r="N172" i="1"/>
  <c r="M172" i="1"/>
  <c r="L172" i="1" s="1"/>
  <c r="H172" i="1"/>
  <c r="D172" i="1"/>
  <c r="O171" i="1"/>
  <c r="N171" i="1"/>
  <c r="M171" i="1"/>
  <c r="L171" i="1"/>
  <c r="H171" i="1"/>
  <c r="D171" i="1"/>
  <c r="O170" i="1"/>
  <c r="N170" i="1"/>
  <c r="M170" i="1"/>
  <c r="L170" i="1" s="1"/>
  <c r="H170" i="1"/>
  <c r="D170" i="1"/>
  <c r="O169" i="1"/>
  <c r="N169" i="1"/>
  <c r="M169" i="1"/>
  <c r="L169" i="1" s="1"/>
  <c r="H169" i="1"/>
  <c r="D169" i="1"/>
  <c r="O168" i="1"/>
  <c r="N168" i="1"/>
  <c r="M168" i="1"/>
  <c r="H168" i="1"/>
  <c r="D168" i="1"/>
  <c r="O167" i="1"/>
  <c r="N167" i="1"/>
  <c r="M167" i="1"/>
  <c r="L167" i="1"/>
  <c r="H167" i="1"/>
  <c r="D167" i="1"/>
  <c r="O166" i="1"/>
  <c r="N166" i="1"/>
  <c r="M166" i="1"/>
  <c r="H166" i="1"/>
  <c r="D166" i="1"/>
  <c r="O165" i="1"/>
  <c r="N165" i="1"/>
  <c r="M165" i="1"/>
  <c r="L165" i="1" s="1"/>
  <c r="H165" i="1"/>
  <c r="D165" i="1"/>
  <c r="O164" i="1"/>
  <c r="N164" i="1"/>
  <c r="M164" i="1"/>
  <c r="H164" i="1"/>
  <c r="D164" i="1"/>
  <c r="O163" i="1"/>
  <c r="N163" i="1"/>
  <c r="M163" i="1"/>
  <c r="L163" i="1"/>
  <c r="H163" i="1"/>
  <c r="D163" i="1"/>
  <c r="O162" i="1"/>
  <c r="N162" i="1"/>
  <c r="M162" i="1"/>
  <c r="L162" i="1" s="1"/>
  <c r="H162" i="1"/>
  <c r="D162" i="1"/>
  <c r="O161" i="1"/>
  <c r="N161" i="1"/>
  <c r="M161" i="1"/>
  <c r="L161" i="1" s="1"/>
  <c r="H161" i="1"/>
  <c r="D161" i="1"/>
  <c r="O160" i="1"/>
  <c r="N160" i="1"/>
  <c r="M160" i="1"/>
  <c r="L160" i="1" s="1"/>
  <c r="H160" i="1"/>
  <c r="D160" i="1"/>
  <c r="O159" i="1"/>
  <c r="N159" i="1"/>
  <c r="M159" i="1"/>
  <c r="L159" i="1"/>
  <c r="H159" i="1"/>
  <c r="D159" i="1"/>
  <c r="O158" i="1"/>
  <c r="N158" i="1"/>
  <c r="M158" i="1"/>
  <c r="H158" i="1"/>
  <c r="D158" i="1"/>
  <c r="O157" i="1"/>
  <c r="N157" i="1"/>
  <c r="M157" i="1"/>
  <c r="L157" i="1" s="1"/>
  <c r="H157" i="1"/>
  <c r="D157" i="1"/>
  <c r="O156" i="1"/>
  <c r="O154" i="1" s="1"/>
  <c r="O193" i="1" s="1"/>
  <c r="N156" i="1"/>
  <c r="M156" i="1"/>
  <c r="L156" i="1" s="1"/>
  <c r="H156" i="1"/>
  <c r="D156" i="1"/>
  <c r="D154" i="1" s="1"/>
  <c r="O155" i="1"/>
  <c r="N155" i="1"/>
  <c r="M155" i="1"/>
  <c r="M154" i="1" s="1"/>
  <c r="L155" i="1"/>
  <c r="H155" i="1"/>
  <c r="H154" i="1" s="1"/>
  <c r="D155" i="1"/>
  <c r="N154" i="1"/>
  <c r="K154" i="1"/>
  <c r="J154" i="1"/>
  <c r="J193" i="1" s="1"/>
  <c r="I154" i="1"/>
  <c r="I193" i="1" s="1"/>
  <c r="G154" i="1"/>
  <c r="F154" i="1"/>
  <c r="F193" i="1" s="1"/>
  <c r="E154" i="1"/>
  <c r="E193" i="1" s="1"/>
  <c r="K152" i="1"/>
  <c r="J152" i="1"/>
  <c r="I152" i="1"/>
  <c r="G152" i="1"/>
  <c r="F152" i="1"/>
  <c r="E152" i="1"/>
  <c r="O151" i="1"/>
  <c r="O152" i="1" s="1"/>
  <c r="N151" i="1"/>
  <c r="N152" i="1" s="1"/>
  <c r="M151" i="1"/>
  <c r="L151" i="1" s="1"/>
  <c r="H151" i="1"/>
  <c r="D151" i="1"/>
  <c r="O150" i="1"/>
  <c r="N150" i="1"/>
  <c r="M150" i="1"/>
  <c r="H150" i="1"/>
  <c r="D150" i="1"/>
  <c r="D152" i="1" s="1"/>
  <c r="O148" i="1"/>
  <c r="K148" i="1"/>
  <c r="J148" i="1"/>
  <c r="I148" i="1"/>
  <c r="G148" i="1"/>
  <c r="F148" i="1"/>
  <c r="E148" i="1"/>
  <c r="O146" i="1"/>
  <c r="N146" i="1"/>
  <c r="M146" i="1"/>
  <c r="H146" i="1"/>
  <c r="D146" i="1"/>
  <c r="O145" i="1"/>
  <c r="N145" i="1"/>
  <c r="M145" i="1"/>
  <c r="L145" i="1"/>
  <c r="H145" i="1"/>
  <c r="D145" i="1"/>
  <c r="O144" i="1"/>
  <c r="N144" i="1"/>
  <c r="N143" i="1" s="1"/>
  <c r="M144" i="1"/>
  <c r="L144" i="1" s="1"/>
  <c r="H144" i="1"/>
  <c r="D144" i="1"/>
  <c r="M143" i="1"/>
  <c r="K143" i="1"/>
  <c r="I143" i="1"/>
  <c r="H143" i="1"/>
  <c r="G143" i="1"/>
  <c r="F143" i="1"/>
  <c r="E143" i="1"/>
  <c r="D143" i="1"/>
  <c r="O142" i="1"/>
  <c r="N142" i="1"/>
  <c r="M142" i="1"/>
  <c r="L142" i="1"/>
  <c r="H142" i="1"/>
  <c r="D142" i="1"/>
  <c r="O141" i="1"/>
  <c r="N141" i="1"/>
  <c r="N139" i="1" s="1"/>
  <c r="M141" i="1"/>
  <c r="L141" i="1" s="1"/>
  <c r="H141" i="1"/>
  <c r="D141" i="1"/>
  <c r="D139" i="1" s="1"/>
  <c r="O140" i="1"/>
  <c r="N140" i="1"/>
  <c r="M140" i="1"/>
  <c r="H140" i="1"/>
  <c r="H139" i="1" s="1"/>
  <c r="D140" i="1"/>
  <c r="K139" i="1"/>
  <c r="J139" i="1"/>
  <c r="I139" i="1"/>
  <c r="G139" i="1"/>
  <c r="F139" i="1"/>
  <c r="E139" i="1"/>
  <c r="O138" i="1"/>
  <c r="N138" i="1"/>
  <c r="M138" i="1"/>
  <c r="L138" i="1" s="1"/>
  <c r="H138" i="1"/>
  <c r="D138" i="1"/>
  <c r="O137" i="1"/>
  <c r="N137" i="1"/>
  <c r="M137" i="1"/>
  <c r="L137" i="1"/>
  <c r="H137" i="1"/>
  <c r="D137" i="1"/>
  <c r="O136" i="1"/>
  <c r="N136" i="1"/>
  <c r="N135" i="1" s="1"/>
  <c r="M136" i="1"/>
  <c r="H136" i="1"/>
  <c r="D136" i="1"/>
  <c r="O135" i="1"/>
  <c r="K135" i="1"/>
  <c r="J135" i="1"/>
  <c r="I135" i="1"/>
  <c r="H135" i="1"/>
  <c r="G135" i="1"/>
  <c r="F135" i="1"/>
  <c r="E135" i="1"/>
  <c r="O134" i="1"/>
  <c r="L134" i="1" s="1"/>
  <c r="N134" i="1"/>
  <c r="M134" i="1"/>
  <c r="H134" i="1"/>
  <c r="D134" i="1"/>
  <c r="O133" i="1"/>
  <c r="N133" i="1"/>
  <c r="M133" i="1"/>
  <c r="L133" i="1" s="1"/>
  <c r="H133" i="1"/>
  <c r="D133" i="1"/>
  <c r="D131" i="1" s="1"/>
  <c r="O132" i="1"/>
  <c r="N132" i="1"/>
  <c r="M132" i="1"/>
  <c r="L132" i="1"/>
  <c r="H132" i="1"/>
  <c r="D132" i="1"/>
  <c r="N131" i="1"/>
  <c r="M131" i="1"/>
  <c r="K131" i="1"/>
  <c r="J131" i="1"/>
  <c r="I131" i="1"/>
  <c r="G131" i="1"/>
  <c r="F131" i="1"/>
  <c r="E131" i="1"/>
  <c r="O130" i="1"/>
  <c r="N130" i="1"/>
  <c r="M130" i="1"/>
  <c r="L130" i="1" s="1"/>
  <c r="H130" i="1"/>
  <c r="D130" i="1"/>
  <c r="O129" i="1"/>
  <c r="N129" i="1"/>
  <c r="M129" i="1"/>
  <c r="H129" i="1"/>
  <c r="H127" i="1" s="1"/>
  <c r="D129" i="1"/>
  <c r="O128" i="1"/>
  <c r="N128" i="1"/>
  <c r="M128" i="1"/>
  <c r="H128" i="1"/>
  <c r="D128" i="1"/>
  <c r="D127" i="1" s="1"/>
  <c r="K127" i="1"/>
  <c r="J127" i="1"/>
  <c r="I127" i="1"/>
  <c r="G127" i="1"/>
  <c r="F127" i="1"/>
  <c r="E127" i="1"/>
  <c r="O126" i="1"/>
  <c r="N126" i="1"/>
  <c r="M126" i="1"/>
  <c r="L126" i="1"/>
  <c r="H126" i="1"/>
  <c r="D126" i="1"/>
  <c r="O125" i="1"/>
  <c r="N125" i="1"/>
  <c r="M125" i="1"/>
  <c r="L125" i="1" s="1"/>
  <c r="H125" i="1"/>
  <c r="D125" i="1"/>
  <c r="D123" i="1" s="1"/>
  <c r="O124" i="1"/>
  <c r="N124" i="1"/>
  <c r="M124" i="1"/>
  <c r="H124" i="1"/>
  <c r="H123" i="1" s="1"/>
  <c r="D124" i="1"/>
  <c r="N123" i="1"/>
  <c r="M123" i="1"/>
  <c r="K123" i="1"/>
  <c r="J123" i="1"/>
  <c r="I123" i="1"/>
  <c r="G123" i="1"/>
  <c r="F123" i="1"/>
  <c r="E123" i="1"/>
  <c r="O122" i="1"/>
  <c r="N122" i="1"/>
  <c r="M122" i="1"/>
  <c r="L122" i="1" s="1"/>
  <c r="H122" i="1"/>
  <c r="D122" i="1"/>
  <c r="D119" i="1" s="1"/>
  <c r="O121" i="1"/>
  <c r="N121" i="1"/>
  <c r="M121" i="1"/>
  <c r="L121" i="1"/>
  <c r="H121" i="1"/>
  <c r="D121" i="1"/>
  <c r="O120" i="1"/>
  <c r="N120" i="1"/>
  <c r="N119" i="1" s="1"/>
  <c r="M120" i="1"/>
  <c r="H120" i="1"/>
  <c r="D120" i="1"/>
  <c r="O119" i="1"/>
  <c r="K119" i="1"/>
  <c r="J119" i="1"/>
  <c r="I119" i="1"/>
  <c r="H119" i="1"/>
  <c r="G119" i="1"/>
  <c r="F119" i="1"/>
  <c r="E119" i="1"/>
  <c r="O118" i="1"/>
  <c r="L118" i="1" s="1"/>
  <c r="N118" i="1"/>
  <c r="M118" i="1"/>
  <c r="H118" i="1"/>
  <c r="D118" i="1"/>
  <c r="O117" i="1"/>
  <c r="N117" i="1"/>
  <c r="N115" i="1" s="1"/>
  <c r="M117" i="1"/>
  <c r="L117" i="1" s="1"/>
  <c r="H117" i="1"/>
  <c r="D117" i="1"/>
  <c r="D115" i="1" s="1"/>
  <c r="O116" i="1"/>
  <c r="N116" i="1"/>
  <c r="M116" i="1"/>
  <c r="L116" i="1"/>
  <c r="H116" i="1"/>
  <c r="D116" i="1"/>
  <c r="M115" i="1"/>
  <c r="K115" i="1"/>
  <c r="J115" i="1"/>
  <c r="I115" i="1"/>
  <c r="G115" i="1"/>
  <c r="F115" i="1"/>
  <c r="E115" i="1"/>
  <c r="O114" i="1"/>
  <c r="N114" i="1"/>
  <c r="M114" i="1"/>
  <c r="L114" i="1" s="1"/>
  <c r="H114" i="1"/>
  <c r="D114" i="1"/>
  <c r="O113" i="1"/>
  <c r="N113" i="1"/>
  <c r="M113" i="1"/>
  <c r="H113" i="1"/>
  <c r="D113" i="1"/>
  <c r="O112" i="1"/>
  <c r="N112" i="1"/>
  <c r="M112" i="1"/>
  <c r="H112" i="1"/>
  <c r="D112" i="1"/>
  <c r="K111" i="1"/>
  <c r="J111" i="1"/>
  <c r="I111" i="1"/>
  <c r="H111" i="1"/>
  <c r="G111" i="1"/>
  <c r="F111" i="1"/>
  <c r="E111" i="1"/>
  <c r="D111" i="1"/>
  <c r="O110" i="1"/>
  <c r="N110" i="1"/>
  <c r="M110" i="1"/>
  <c r="L110" i="1"/>
  <c r="H110" i="1"/>
  <c r="D110" i="1"/>
  <c r="O109" i="1"/>
  <c r="N109" i="1"/>
  <c r="N107" i="1" s="1"/>
  <c r="M109" i="1"/>
  <c r="L109" i="1" s="1"/>
  <c r="H109" i="1"/>
  <c r="D109" i="1"/>
  <c r="O108" i="1"/>
  <c r="N108" i="1"/>
  <c r="M108" i="1"/>
  <c r="H108" i="1"/>
  <c r="H107" i="1" s="1"/>
  <c r="D108" i="1"/>
  <c r="K107" i="1"/>
  <c r="J107" i="1"/>
  <c r="I107" i="1"/>
  <c r="G107" i="1"/>
  <c r="F107" i="1"/>
  <c r="E107" i="1"/>
  <c r="D107" i="1"/>
  <c r="O106" i="1"/>
  <c r="N106" i="1"/>
  <c r="M106" i="1"/>
  <c r="L106" i="1"/>
  <c r="H106" i="1"/>
  <c r="D106" i="1"/>
  <c r="O105" i="1"/>
  <c r="N105" i="1"/>
  <c r="M105" i="1"/>
  <c r="L105" i="1"/>
  <c r="H105" i="1"/>
  <c r="H103" i="1" s="1"/>
  <c r="D105" i="1"/>
  <c r="O104" i="1"/>
  <c r="N104" i="1"/>
  <c r="M104" i="1"/>
  <c r="M103" i="1" s="1"/>
  <c r="L104" i="1"/>
  <c r="L103" i="1" s="1"/>
  <c r="H104" i="1"/>
  <c r="D104" i="1"/>
  <c r="O103" i="1"/>
  <c r="N103" i="1"/>
  <c r="K103" i="1"/>
  <c r="K147" i="1" s="1"/>
  <c r="J103" i="1"/>
  <c r="I103" i="1"/>
  <c r="G103" i="1"/>
  <c r="F103" i="1"/>
  <c r="O102" i="1"/>
  <c r="N102" i="1"/>
  <c r="M102" i="1"/>
  <c r="L102" i="1" s="1"/>
  <c r="H102" i="1"/>
  <c r="D102" i="1"/>
  <c r="O101" i="1"/>
  <c r="N101" i="1"/>
  <c r="M101" i="1"/>
  <c r="L101" i="1"/>
  <c r="H101" i="1"/>
  <c r="D101" i="1"/>
  <c r="O100" i="1"/>
  <c r="O229" i="1" s="1"/>
  <c r="N100" i="1"/>
  <c r="M100" i="1"/>
  <c r="H100" i="1"/>
  <c r="H148" i="1" s="1"/>
  <c r="D100" i="1"/>
  <c r="O99" i="1"/>
  <c r="O98" i="1" s="1"/>
  <c r="N99" i="1"/>
  <c r="M99" i="1"/>
  <c r="L99" i="1" s="1"/>
  <c r="H99" i="1"/>
  <c r="D99" i="1"/>
  <c r="M98" i="1"/>
  <c r="M95" i="1" s="1"/>
  <c r="K98" i="1"/>
  <c r="J98" i="1"/>
  <c r="I98" i="1"/>
  <c r="H98" i="1" s="1"/>
  <c r="G98" i="1"/>
  <c r="G95" i="1" s="1"/>
  <c r="G147" i="1" s="1"/>
  <c r="F98" i="1"/>
  <c r="E98" i="1"/>
  <c r="O97" i="1"/>
  <c r="N97" i="1"/>
  <c r="M97" i="1"/>
  <c r="H97" i="1"/>
  <c r="D97" i="1"/>
  <c r="O96" i="1"/>
  <c r="N96" i="1"/>
  <c r="M96" i="1"/>
  <c r="H96" i="1"/>
  <c r="D96" i="1"/>
  <c r="K95" i="1"/>
  <c r="J95" i="1"/>
  <c r="J147" i="1" s="1"/>
  <c r="I95" i="1"/>
  <c r="F95" i="1"/>
  <c r="E95" i="1"/>
  <c r="E147" i="1" s="1"/>
  <c r="O92" i="1"/>
  <c r="N92" i="1"/>
  <c r="M92" i="1"/>
  <c r="H92" i="1"/>
  <c r="D92" i="1"/>
  <c r="O91" i="1"/>
  <c r="N91" i="1"/>
  <c r="M91" i="1"/>
  <c r="H91" i="1"/>
  <c r="D91" i="1"/>
  <c r="O90" i="1"/>
  <c r="N90" i="1"/>
  <c r="M90" i="1"/>
  <c r="L90" i="1" s="1"/>
  <c r="H90" i="1"/>
  <c r="D90" i="1"/>
  <c r="O89" i="1"/>
  <c r="N89" i="1"/>
  <c r="M89" i="1"/>
  <c r="L89" i="1" s="1"/>
  <c r="H89" i="1"/>
  <c r="D89" i="1"/>
  <c r="O88" i="1"/>
  <c r="N88" i="1"/>
  <c r="M88" i="1"/>
  <c r="H88" i="1"/>
  <c r="D88" i="1"/>
  <c r="O87" i="1"/>
  <c r="N87" i="1"/>
  <c r="K87" i="1"/>
  <c r="J87" i="1"/>
  <c r="I87" i="1"/>
  <c r="G87" i="1"/>
  <c r="F87" i="1"/>
  <c r="E87" i="1"/>
  <c r="D87" i="1" s="1"/>
  <c r="O86" i="1"/>
  <c r="N86" i="1"/>
  <c r="M86" i="1"/>
  <c r="L86" i="1" s="1"/>
  <c r="H86" i="1"/>
  <c r="D86" i="1"/>
  <c r="O85" i="1"/>
  <c r="N85" i="1"/>
  <c r="M85" i="1"/>
  <c r="L85" i="1" s="1"/>
  <c r="H85" i="1"/>
  <c r="D85" i="1"/>
  <c r="O84" i="1"/>
  <c r="N84" i="1"/>
  <c r="M84" i="1"/>
  <c r="H84" i="1"/>
  <c r="D84" i="1"/>
  <c r="O83" i="1"/>
  <c r="O82" i="1" s="1"/>
  <c r="N83" i="1"/>
  <c r="M83" i="1"/>
  <c r="H83" i="1"/>
  <c r="D83" i="1"/>
  <c r="N82" i="1"/>
  <c r="K82" i="1"/>
  <c r="J82" i="1"/>
  <c r="I82" i="1"/>
  <c r="G82" i="1"/>
  <c r="F82" i="1"/>
  <c r="E82" i="1"/>
  <c r="O81" i="1"/>
  <c r="N81" i="1"/>
  <c r="M81" i="1"/>
  <c r="L81" i="1" s="1"/>
  <c r="H81" i="1"/>
  <c r="D81" i="1"/>
  <c r="O80" i="1"/>
  <c r="N80" i="1"/>
  <c r="M80" i="1"/>
  <c r="L80" i="1"/>
  <c r="H80" i="1"/>
  <c r="D80" i="1"/>
  <c r="O79" i="1"/>
  <c r="N79" i="1"/>
  <c r="N77" i="1" s="1"/>
  <c r="M79" i="1"/>
  <c r="L79" i="1" s="1"/>
  <c r="H79" i="1"/>
  <c r="D79" i="1"/>
  <c r="O78" i="1"/>
  <c r="N78" i="1"/>
  <c r="M78" i="1"/>
  <c r="L78" i="1" s="1"/>
  <c r="L77" i="1" s="1"/>
  <c r="H78" i="1"/>
  <c r="D78" i="1"/>
  <c r="O77" i="1"/>
  <c r="K77" i="1"/>
  <c r="J77" i="1"/>
  <c r="I77" i="1"/>
  <c r="G77" i="1"/>
  <c r="F77" i="1"/>
  <c r="E77" i="1"/>
  <c r="D77" i="1" s="1"/>
  <c r="O76" i="1"/>
  <c r="N76" i="1"/>
  <c r="M76" i="1"/>
  <c r="L76" i="1" s="1"/>
  <c r="H76" i="1"/>
  <c r="D76" i="1"/>
  <c r="O75" i="1"/>
  <c r="N75" i="1"/>
  <c r="M75" i="1"/>
  <c r="L75" i="1" s="1"/>
  <c r="H75" i="1"/>
  <c r="D75" i="1"/>
  <c r="O74" i="1"/>
  <c r="N74" i="1"/>
  <c r="M74" i="1"/>
  <c r="H74" i="1"/>
  <c r="D74" i="1"/>
  <c r="O73" i="1"/>
  <c r="N73" i="1"/>
  <c r="M73" i="1"/>
  <c r="M71" i="1" s="1"/>
  <c r="L73" i="1"/>
  <c r="H73" i="1"/>
  <c r="D73" i="1"/>
  <c r="O72" i="1"/>
  <c r="N72" i="1"/>
  <c r="N71" i="1" s="1"/>
  <c r="M72" i="1"/>
  <c r="H72" i="1"/>
  <c r="D72" i="1"/>
  <c r="O71" i="1"/>
  <c r="K71" i="1"/>
  <c r="J71" i="1"/>
  <c r="I71" i="1"/>
  <c r="H71" i="1"/>
  <c r="G71" i="1"/>
  <c r="F71" i="1"/>
  <c r="E71" i="1"/>
  <c r="D71" i="1"/>
  <c r="O70" i="1"/>
  <c r="N70" i="1"/>
  <c r="M70" i="1"/>
  <c r="L70" i="1"/>
  <c r="H70" i="1"/>
  <c r="D70" i="1"/>
  <c r="O69" i="1"/>
  <c r="N69" i="1"/>
  <c r="M69" i="1"/>
  <c r="L69" i="1" s="1"/>
  <c r="H69" i="1"/>
  <c r="D69" i="1"/>
  <c r="O68" i="1"/>
  <c r="N68" i="1"/>
  <c r="M68" i="1"/>
  <c r="L68" i="1" s="1"/>
  <c r="H68" i="1"/>
  <c r="D68" i="1"/>
  <c r="O67" i="1"/>
  <c r="O66" i="1" s="1"/>
  <c r="N67" i="1"/>
  <c r="M67" i="1"/>
  <c r="H67" i="1"/>
  <c r="D67" i="1"/>
  <c r="K66" i="1"/>
  <c r="J66" i="1"/>
  <c r="I66" i="1"/>
  <c r="H66" i="1" s="1"/>
  <c r="G66" i="1"/>
  <c r="F66" i="1"/>
  <c r="E66" i="1"/>
  <c r="D66" i="1" s="1"/>
  <c r="O65" i="1"/>
  <c r="O61" i="1" s="1"/>
  <c r="N65" i="1"/>
  <c r="M65" i="1"/>
  <c r="L65" i="1" s="1"/>
  <c r="L61" i="1" s="1"/>
  <c r="H65" i="1"/>
  <c r="D65" i="1"/>
  <c r="O64" i="1"/>
  <c r="N64" i="1"/>
  <c r="M64" i="1"/>
  <c r="L64" i="1" s="1"/>
  <c r="H64" i="1"/>
  <c r="D64" i="1"/>
  <c r="O63" i="1"/>
  <c r="N63" i="1"/>
  <c r="M63" i="1"/>
  <c r="L63" i="1"/>
  <c r="H63" i="1"/>
  <c r="D63" i="1"/>
  <c r="O62" i="1"/>
  <c r="N62" i="1"/>
  <c r="N61" i="1" s="1"/>
  <c r="M62" i="1"/>
  <c r="L62" i="1" s="1"/>
  <c r="H62" i="1"/>
  <c r="D62" i="1"/>
  <c r="K61" i="1"/>
  <c r="J61" i="1"/>
  <c r="I61" i="1"/>
  <c r="H61" i="1"/>
  <c r="G61" i="1"/>
  <c r="F61" i="1"/>
  <c r="E61" i="1"/>
  <c r="D61" i="1"/>
  <c r="O60" i="1"/>
  <c r="N60" i="1"/>
  <c r="M60" i="1"/>
  <c r="L60" i="1"/>
  <c r="H60" i="1"/>
  <c r="D60" i="1"/>
  <c r="O59" i="1"/>
  <c r="N59" i="1"/>
  <c r="M59" i="1"/>
  <c r="H59" i="1"/>
  <c r="D59" i="1"/>
  <c r="O58" i="1"/>
  <c r="N58" i="1"/>
  <c r="M58" i="1"/>
  <c r="L58" i="1" s="1"/>
  <c r="H58" i="1"/>
  <c r="D58" i="1"/>
  <c r="O57" i="1"/>
  <c r="O56" i="1" s="1"/>
  <c r="N57" i="1"/>
  <c r="M57" i="1"/>
  <c r="L57" i="1" s="1"/>
  <c r="H57" i="1"/>
  <c r="D57" i="1"/>
  <c r="M56" i="1"/>
  <c r="K56" i="1"/>
  <c r="J56" i="1"/>
  <c r="I56" i="1"/>
  <c r="I93" i="1" s="1"/>
  <c r="G56" i="1"/>
  <c r="F56" i="1"/>
  <c r="E56" i="1"/>
  <c r="D56" i="1" s="1"/>
  <c r="O55" i="1"/>
  <c r="N55" i="1"/>
  <c r="M55" i="1"/>
  <c r="L55" i="1" s="1"/>
  <c r="H55" i="1"/>
  <c r="D55" i="1"/>
  <c r="O54" i="1"/>
  <c r="N54" i="1"/>
  <c r="M54" i="1"/>
  <c r="H54" i="1"/>
  <c r="D54" i="1"/>
  <c r="O53" i="1"/>
  <c r="N53" i="1"/>
  <c r="M53" i="1"/>
  <c r="M51" i="1" s="1"/>
  <c r="L53" i="1"/>
  <c r="H53" i="1"/>
  <c r="D53" i="1"/>
  <c r="O52" i="1"/>
  <c r="N52" i="1"/>
  <c r="N51" i="1" s="1"/>
  <c r="M52" i="1"/>
  <c r="H52" i="1"/>
  <c r="D52" i="1"/>
  <c r="O51" i="1"/>
  <c r="K51" i="1"/>
  <c r="J51" i="1"/>
  <c r="I51" i="1"/>
  <c r="H51" i="1"/>
  <c r="G51" i="1"/>
  <c r="F51" i="1"/>
  <c r="E51" i="1"/>
  <c r="D51" i="1"/>
  <c r="O50" i="1"/>
  <c r="N50" i="1"/>
  <c r="M50" i="1"/>
  <c r="L50" i="1"/>
  <c r="H50" i="1"/>
  <c r="D50" i="1"/>
  <c r="O49" i="1"/>
  <c r="N49" i="1"/>
  <c r="M49" i="1"/>
  <c r="L49" i="1"/>
  <c r="H49" i="1"/>
  <c r="D49" i="1"/>
  <c r="O48" i="1"/>
  <c r="N48" i="1"/>
  <c r="M48" i="1"/>
  <c r="L48" i="1"/>
  <c r="H48" i="1"/>
  <c r="D48" i="1"/>
  <c r="O47" i="1"/>
  <c r="N47" i="1"/>
  <c r="M47" i="1"/>
  <c r="L47" i="1"/>
  <c r="H47" i="1"/>
  <c r="D47" i="1"/>
  <c r="O46" i="1"/>
  <c r="O45" i="1" s="1"/>
  <c r="N46" i="1"/>
  <c r="N45" i="1" s="1"/>
  <c r="M46" i="1"/>
  <c r="L46" i="1"/>
  <c r="H46" i="1"/>
  <c r="D46" i="1"/>
  <c r="M45" i="1"/>
  <c r="L45" i="1"/>
  <c r="K45" i="1"/>
  <c r="J45" i="1"/>
  <c r="I45" i="1"/>
  <c r="H45" i="1"/>
  <c r="G45" i="1"/>
  <c r="F45" i="1"/>
  <c r="E45" i="1"/>
  <c r="D45" i="1"/>
  <c r="O44" i="1"/>
  <c r="N44" i="1"/>
  <c r="M44" i="1"/>
  <c r="L44" i="1"/>
  <c r="H44" i="1"/>
  <c r="D44" i="1"/>
  <c r="O43" i="1"/>
  <c r="N43" i="1"/>
  <c r="M43" i="1"/>
  <c r="L43" i="1" s="1"/>
  <c r="H43" i="1"/>
  <c r="D43" i="1"/>
  <c r="O42" i="1"/>
  <c r="O40" i="1" s="1"/>
  <c r="N42" i="1"/>
  <c r="M42" i="1"/>
  <c r="L42" i="1" s="1"/>
  <c r="H42" i="1"/>
  <c r="D42" i="1"/>
  <c r="O41" i="1"/>
  <c r="N41" i="1"/>
  <c r="M41" i="1"/>
  <c r="M40" i="1" s="1"/>
  <c r="L41" i="1"/>
  <c r="L40" i="1" s="1"/>
  <c r="H41" i="1"/>
  <c r="D41" i="1"/>
  <c r="N40" i="1"/>
  <c r="K40" i="1"/>
  <c r="J40" i="1"/>
  <c r="I40" i="1"/>
  <c r="H40" i="1"/>
  <c r="G40" i="1"/>
  <c r="F40" i="1"/>
  <c r="E40" i="1"/>
  <c r="D40" i="1"/>
  <c r="O39" i="1"/>
  <c r="N39" i="1"/>
  <c r="M39" i="1"/>
  <c r="L39" i="1" s="1"/>
  <c r="H39" i="1"/>
  <c r="D39" i="1"/>
  <c r="O38" i="1"/>
  <c r="N38" i="1"/>
  <c r="M38" i="1"/>
  <c r="L38" i="1"/>
  <c r="H38" i="1"/>
  <c r="D38" i="1"/>
  <c r="O37" i="1"/>
  <c r="N37" i="1"/>
  <c r="M37" i="1"/>
  <c r="L37" i="1" s="1"/>
  <c r="H37" i="1"/>
  <c r="D37" i="1"/>
  <c r="O36" i="1"/>
  <c r="N36" i="1"/>
  <c r="M36" i="1"/>
  <c r="L36" i="1"/>
  <c r="H36" i="1"/>
  <c r="D36" i="1"/>
  <c r="O35" i="1"/>
  <c r="O34" i="1" s="1"/>
  <c r="N35" i="1"/>
  <c r="M35" i="1"/>
  <c r="L35" i="1" s="1"/>
  <c r="L34" i="1" s="1"/>
  <c r="H35" i="1"/>
  <c r="D35" i="1"/>
  <c r="N34" i="1"/>
  <c r="K34" i="1"/>
  <c r="J34" i="1"/>
  <c r="I34" i="1"/>
  <c r="H34" i="1"/>
  <c r="G34" i="1"/>
  <c r="F34" i="1"/>
  <c r="E34" i="1"/>
  <c r="D34" i="1"/>
  <c r="O33" i="1"/>
  <c r="N33" i="1"/>
  <c r="M33" i="1"/>
  <c r="L33" i="1" s="1"/>
  <c r="H33" i="1"/>
  <c r="D33" i="1"/>
  <c r="O32" i="1"/>
  <c r="N32" i="1"/>
  <c r="M32" i="1"/>
  <c r="L32" i="1" s="1"/>
  <c r="H32" i="1"/>
  <c r="D32" i="1"/>
  <c r="O31" i="1"/>
  <c r="N31" i="1"/>
  <c r="M31" i="1"/>
  <c r="L31" i="1"/>
  <c r="H31" i="1"/>
  <c r="D31" i="1"/>
  <c r="O30" i="1"/>
  <c r="O29" i="1" s="1"/>
  <c r="N30" i="1"/>
  <c r="M30" i="1"/>
  <c r="L30" i="1" s="1"/>
  <c r="H30" i="1"/>
  <c r="D30" i="1"/>
  <c r="Q29" i="1"/>
  <c r="N29" i="1"/>
  <c r="K29" i="1"/>
  <c r="K93" i="1" s="1"/>
  <c r="J29" i="1"/>
  <c r="J93" i="1" s="1"/>
  <c r="J226" i="1" s="1"/>
  <c r="I29" i="1"/>
  <c r="H29" i="1"/>
  <c r="G29" i="1"/>
  <c r="G93" i="1" s="1"/>
  <c r="G226" i="1" s="1"/>
  <c r="F29" i="1"/>
  <c r="F93" i="1" s="1"/>
  <c r="E29" i="1"/>
  <c r="D29" i="1"/>
  <c r="O28" i="1"/>
  <c r="N28" i="1"/>
  <c r="M28" i="1"/>
  <c r="L28" i="1" s="1"/>
  <c r="H28" i="1"/>
  <c r="D28" i="1"/>
  <c r="K91" i="14"/>
  <c r="G91" i="14"/>
  <c r="C91" i="14"/>
  <c r="K90" i="14"/>
  <c r="G90" i="14"/>
  <c r="C90" i="14"/>
  <c r="K89" i="14"/>
  <c r="G89" i="14"/>
  <c r="C89" i="14"/>
  <c r="K88" i="14"/>
  <c r="G88" i="14"/>
  <c r="C88" i="14"/>
  <c r="K87" i="14"/>
  <c r="G87" i="14"/>
  <c r="C87" i="14"/>
  <c r="C86" i="14"/>
  <c r="K85" i="14"/>
  <c r="G85" i="14"/>
  <c r="C85" i="14"/>
  <c r="K84" i="14"/>
  <c r="G84" i="14"/>
  <c r="C84" i="14"/>
  <c r="K83" i="14"/>
  <c r="G83" i="14"/>
  <c r="C83" i="14"/>
  <c r="K82" i="14"/>
  <c r="G82" i="14"/>
  <c r="C82" i="14"/>
  <c r="K81" i="14"/>
  <c r="G81" i="14"/>
  <c r="C81" i="14"/>
  <c r="K80" i="14"/>
  <c r="G80" i="14"/>
  <c r="C80" i="14"/>
  <c r="K79" i="14"/>
  <c r="G79" i="14"/>
  <c r="C79" i="14"/>
  <c r="K78" i="14"/>
  <c r="G78" i="14"/>
  <c r="C78" i="14"/>
  <c r="K77" i="14"/>
  <c r="G77" i="14"/>
  <c r="C77" i="14"/>
  <c r="K76" i="14"/>
  <c r="G76" i="14"/>
  <c r="C76" i="14"/>
  <c r="K75" i="14"/>
  <c r="G75" i="14"/>
  <c r="C75" i="14"/>
  <c r="K74" i="14"/>
  <c r="G74" i="14"/>
  <c r="C74" i="14"/>
  <c r="K73" i="14"/>
  <c r="G73" i="14"/>
  <c r="C73" i="14"/>
  <c r="K72" i="14"/>
  <c r="G72" i="14"/>
  <c r="C72" i="14"/>
  <c r="K71" i="14"/>
  <c r="G71" i="14"/>
  <c r="C71" i="14"/>
  <c r="K70" i="14"/>
  <c r="G70" i="14"/>
  <c r="C70" i="14"/>
  <c r="K69" i="14"/>
  <c r="G69" i="14"/>
  <c r="C69" i="14"/>
  <c r="K68" i="14"/>
  <c r="G68" i="14"/>
  <c r="C68" i="14"/>
  <c r="K67" i="14"/>
  <c r="G67" i="14"/>
  <c r="C67" i="14"/>
  <c r="K66" i="14"/>
  <c r="G66" i="14"/>
  <c r="C66" i="14"/>
  <c r="K65" i="14"/>
  <c r="G65" i="14"/>
  <c r="C65" i="14"/>
  <c r="K64" i="14"/>
  <c r="G64" i="14"/>
  <c r="C64" i="14"/>
  <c r="K63" i="14"/>
  <c r="G63" i="14"/>
  <c r="C63" i="14"/>
  <c r="K62" i="14"/>
  <c r="G62" i="14"/>
  <c r="C62" i="14"/>
  <c r="K61" i="14"/>
  <c r="G61" i="14"/>
  <c r="C61" i="14"/>
  <c r="K60" i="14"/>
  <c r="G60" i="14"/>
  <c r="C60" i="14"/>
  <c r="K59" i="14"/>
  <c r="G59" i="14"/>
  <c r="C59" i="14"/>
  <c r="K58" i="14"/>
  <c r="G58" i="14"/>
  <c r="C58" i="14"/>
  <c r="K57" i="14"/>
  <c r="G57" i="14"/>
  <c r="C57" i="14"/>
  <c r="K56" i="14"/>
  <c r="G56" i="14"/>
  <c r="C56" i="14"/>
  <c r="K55" i="14"/>
  <c r="G55" i="14"/>
  <c r="C55" i="14"/>
  <c r="C54" i="14"/>
  <c r="C53" i="14"/>
  <c r="K52" i="14"/>
  <c r="G52" i="14"/>
  <c r="C52" i="14"/>
  <c r="K51" i="14"/>
  <c r="G51" i="14"/>
  <c r="C51" i="14"/>
  <c r="K50" i="14"/>
  <c r="G50" i="14"/>
  <c r="C50" i="14"/>
  <c r="K49" i="14"/>
  <c r="G49" i="14"/>
  <c r="C49" i="14"/>
  <c r="K48" i="14"/>
  <c r="G48" i="14"/>
  <c r="C48" i="14"/>
  <c r="K47" i="14"/>
  <c r="G47" i="14"/>
  <c r="C47" i="14"/>
  <c r="K46" i="14"/>
  <c r="G46" i="14"/>
  <c r="C46" i="14"/>
  <c r="K45" i="14"/>
  <c r="G45" i="14"/>
  <c r="C45" i="14"/>
  <c r="C44" i="14"/>
  <c r="K43" i="14"/>
  <c r="G43" i="14"/>
  <c r="C43" i="14"/>
  <c r="K42" i="14"/>
  <c r="G42" i="14"/>
  <c r="C42" i="14"/>
  <c r="K41" i="14"/>
  <c r="G41" i="14"/>
  <c r="C41" i="14"/>
  <c r="K40" i="14"/>
  <c r="G40" i="14"/>
  <c r="C40" i="14"/>
  <c r="K39" i="14"/>
  <c r="G39" i="14"/>
  <c r="C39" i="14"/>
  <c r="K38" i="14"/>
  <c r="G38" i="14"/>
  <c r="C38" i="14"/>
  <c r="K37" i="14"/>
  <c r="G37" i="14"/>
  <c r="C37" i="14"/>
  <c r="K36" i="14"/>
  <c r="G36" i="14"/>
  <c r="C36" i="14"/>
  <c r="K35" i="14"/>
  <c r="G35" i="14"/>
  <c r="C35" i="14"/>
  <c r="K34" i="14"/>
  <c r="G34" i="14"/>
  <c r="C34" i="14"/>
  <c r="K33" i="14"/>
  <c r="G33" i="14"/>
  <c r="C33" i="14"/>
  <c r="K32" i="14"/>
  <c r="G32" i="14"/>
  <c r="C32" i="14"/>
  <c r="K31" i="14"/>
  <c r="G31" i="14"/>
  <c r="C31" i="14"/>
  <c r="K30" i="14"/>
  <c r="G30" i="14"/>
  <c r="C30" i="14"/>
  <c r="K29" i="14"/>
  <c r="G29" i="14"/>
  <c r="C29" i="14"/>
  <c r="K28" i="14"/>
  <c r="G28" i="14"/>
  <c r="C28" i="14"/>
  <c r="N92" i="14" s="1"/>
  <c r="M92" i="14" s="1"/>
  <c r="L92" i="14" s="1"/>
  <c r="K27" i="14"/>
  <c r="K92" i="14" s="1"/>
  <c r="J92" i="14" s="1"/>
  <c r="I92" i="14" s="1"/>
  <c r="H92" i="14" s="1"/>
  <c r="G27" i="14"/>
  <c r="G92" i="14" s="1"/>
  <c r="F92" i="14" s="1"/>
  <c r="E92" i="14" s="1"/>
  <c r="D92" i="14" s="1"/>
  <c r="C27" i="14"/>
  <c r="C92" i="14" s="1"/>
  <c r="K113" i="12"/>
  <c r="J113" i="12"/>
  <c r="I113" i="12"/>
  <c r="H113" i="12"/>
  <c r="G113" i="12"/>
  <c r="F113" i="12"/>
  <c r="E113" i="12"/>
  <c r="O112" i="12"/>
  <c r="N112" i="12"/>
  <c r="M112" i="12"/>
  <c r="L112" i="12"/>
  <c r="H112" i="12"/>
  <c r="D112" i="12"/>
  <c r="O111" i="12"/>
  <c r="N111" i="12"/>
  <c r="M111" i="12"/>
  <c r="L111" i="12" s="1"/>
  <c r="H111" i="12"/>
  <c r="D111" i="12"/>
  <c r="O110" i="12"/>
  <c r="N110" i="12"/>
  <c r="M110" i="12"/>
  <c r="M113" i="12" s="1"/>
  <c r="L110" i="12"/>
  <c r="H110" i="12"/>
  <c r="D110" i="12"/>
  <c r="O109" i="12"/>
  <c r="O113" i="12" s="1"/>
  <c r="N109" i="12"/>
  <c r="N113" i="12" s="1"/>
  <c r="M109" i="12"/>
  <c r="L109" i="12" s="1"/>
  <c r="H109" i="12"/>
  <c r="D109" i="12"/>
  <c r="D113" i="12" s="1"/>
  <c r="K107" i="12"/>
  <c r="J107" i="12"/>
  <c r="I107" i="12"/>
  <c r="H107" i="12"/>
  <c r="G107" i="12"/>
  <c r="F107" i="12"/>
  <c r="E107" i="12"/>
  <c r="O106" i="12"/>
  <c r="N106" i="12"/>
  <c r="M106" i="12"/>
  <c r="L106" i="12"/>
  <c r="H106" i="12"/>
  <c r="D106" i="12"/>
  <c r="O105" i="12"/>
  <c r="N105" i="12"/>
  <c r="M105" i="12"/>
  <c r="L105" i="12" s="1"/>
  <c r="H105" i="12"/>
  <c r="D105" i="12"/>
  <c r="O104" i="12"/>
  <c r="N104" i="12"/>
  <c r="M104" i="12"/>
  <c r="L104" i="12"/>
  <c r="H104" i="12"/>
  <c r="D104" i="12"/>
  <c r="O103" i="12"/>
  <c r="N103" i="12"/>
  <c r="M103" i="12"/>
  <c r="L103" i="12" s="1"/>
  <c r="H103" i="12"/>
  <c r="D103" i="12"/>
  <c r="O102" i="12"/>
  <c r="N102" i="12"/>
  <c r="M102" i="12"/>
  <c r="L102" i="12"/>
  <c r="H102" i="12"/>
  <c r="D102" i="12"/>
  <c r="O101" i="12"/>
  <c r="N101" i="12"/>
  <c r="M101" i="12"/>
  <c r="L101" i="12" s="1"/>
  <c r="H101" i="12"/>
  <c r="D101" i="12"/>
  <c r="O100" i="12"/>
  <c r="N100" i="12"/>
  <c r="M100" i="12"/>
  <c r="L100" i="12"/>
  <c r="H100" i="12"/>
  <c r="D100" i="12"/>
  <c r="O99" i="12"/>
  <c r="N99" i="12"/>
  <c r="M99" i="12"/>
  <c r="L99" i="12" s="1"/>
  <c r="H99" i="12"/>
  <c r="D99" i="12"/>
  <c r="O98" i="12"/>
  <c r="N98" i="12"/>
  <c r="M98" i="12"/>
  <c r="L98" i="12"/>
  <c r="H98" i="12"/>
  <c r="D98" i="12"/>
  <c r="O97" i="12"/>
  <c r="N97" i="12"/>
  <c r="M97" i="12"/>
  <c r="L97" i="12" s="1"/>
  <c r="H97" i="12"/>
  <c r="D97" i="12"/>
  <c r="O96" i="12"/>
  <c r="N96" i="12"/>
  <c r="M96" i="12"/>
  <c r="L96" i="12"/>
  <c r="H96" i="12"/>
  <c r="D96" i="12"/>
  <c r="O95" i="12"/>
  <c r="N95" i="12"/>
  <c r="M95" i="12"/>
  <c r="L95" i="12" s="1"/>
  <c r="H95" i="12"/>
  <c r="D95" i="12"/>
  <c r="O94" i="12"/>
  <c r="N94" i="12"/>
  <c r="M94" i="12"/>
  <c r="M107" i="12" s="1"/>
  <c r="L94" i="12"/>
  <c r="H94" i="12"/>
  <c r="D94" i="12"/>
  <c r="O93" i="12"/>
  <c r="O107" i="12" s="1"/>
  <c r="N93" i="12"/>
  <c r="N107" i="12" s="1"/>
  <c r="M93" i="12"/>
  <c r="L93" i="12" s="1"/>
  <c r="H93" i="12"/>
  <c r="D93" i="12"/>
  <c r="D107" i="12" s="1"/>
  <c r="K91" i="12"/>
  <c r="J91" i="12"/>
  <c r="I91" i="12"/>
  <c r="H91" i="12"/>
  <c r="G91" i="12"/>
  <c r="F91" i="12"/>
  <c r="E91" i="12"/>
  <c r="O90" i="12"/>
  <c r="N90" i="12"/>
  <c r="M90" i="12"/>
  <c r="L90" i="12"/>
  <c r="H90" i="12"/>
  <c r="D90" i="12"/>
  <c r="O89" i="12"/>
  <c r="N89" i="12"/>
  <c r="M89" i="12"/>
  <c r="L89" i="12" s="1"/>
  <c r="H89" i="12"/>
  <c r="D89" i="12"/>
  <c r="O88" i="12"/>
  <c r="N88" i="12"/>
  <c r="M88" i="12"/>
  <c r="L88" i="12"/>
  <c r="H88" i="12"/>
  <c r="D88" i="12"/>
  <c r="O87" i="12"/>
  <c r="N87" i="12"/>
  <c r="M87" i="12"/>
  <c r="L87" i="12" s="1"/>
  <c r="H87" i="12"/>
  <c r="D87" i="12"/>
  <c r="O86" i="12"/>
  <c r="N86" i="12"/>
  <c r="M86" i="12"/>
  <c r="L86" i="12"/>
  <c r="H86" i="12"/>
  <c r="D86" i="12"/>
  <c r="O85" i="12"/>
  <c r="N85" i="12"/>
  <c r="M85" i="12"/>
  <c r="L85" i="12" s="1"/>
  <c r="H85" i="12"/>
  <c r="D85" i="12"/>
  <c r="O84" i="12"/>
  <c r="N84" i="12"/>
  <c r="M84" i="12"/>
  <c r="L84" i="12"/>
  <c r="H84" i="12"/>
  <c r="D84" i="12"/>
  <c r="O83" i="12"/>
  <c r="N83" i="12"/>
  <c r="M83" i="12"/>
  <c r="L83" i="12" s="1"/>
  <c r="H83" i="12"/>
  <c r="D83" i="12"/>
  <c r="O82" i="12"/>
  <c r="N82" i="12"/>
  <c r="M82" i="12"/>
  <c r="L82" i="12"/>
  <c r="H82" i="12"/>
  <c r="D82" i="12"/>
  <c r="O81" i="12"/>
  <c r="N81" i="12"/>
  <c r="M81" i="12"/>
  <c r="L81" i="12" s="1"/>
  <c r="H81" i="12"/>
  <c r="D81" i="12"/>
  <c r="O80" i="12"/>
  <c r="N80" i="12"/>
  <c r="M80" i="12"/>
  <c r="L80" i="12"/>
  <c r="H80" i="12"/>
  <c r="D80" i="12"/>
  <c r="O79" i="12"/>
  <c r="N79" i="12"/>
  <c r="M79" i="12"/>
  <c r="L79" i="12" s="1"/>
  <c r="H79" i="12"/>
  <c r="D79" i="12"/>
  <c r="O78" i="12"/>
  <c r="N78" i="12"/>
  <c r="M78" i="12"/>
  <c r="L78" i="12"/>
  <c r="H78" i="12"/>
  <c r="D78" i="12"/>
  <c r="O77" i="12"/>
  <c r="N77" i="12"/>
  <c r="M77" i="12"/>
  <c r="L77" i="12" s="1"/>
  <c r="H77" i="12"/>
  <c r="D77" i="12"/>
  <c r="O76" i="12"/>
  <c r="N76" i="12"/>
  <c r="M76" i="12"/>
  <c r="L76" i="12"/>
  <c r="H76" i="12"/>
  <c r="D76" i="12"/>
  <c r="O75" i="12"/>
  <c r="N75" i="12"/>
  <c r="M75" i="12"/>
  <c r="L75" i="12" s="1"/>
  <c r="H75" i="12"/>
  <c r="D75" i="12"/>
  <c r="O74" i="12"/>
  <c r="N74" i="12"/>
  <c r="M74" i="12"/>
  <c r="L74" i="12"/>
  <c r="H74" i="12"/>
  <c r="D74" i="12"/>
  <c r="O73" i="12"/>
  <c r="N73" i="12"/>
  <c r="M73" i="12"/>
  <c r="L73" i="12" s="1"/>
  <c r="H73" i="12"/>
  <c r="D73" i="12"/>
  <c r="O72" i="12"/>
  <c r="N72" i="12"/>
  <c r="M72" i="12"/>
  <c r="L72" i="12"/>
  <c r="H72" i="12"/>
  <c r="D72" i="12"/>
  <c r="O71" i="12"/>
  <c r="N71" i="12"/>
  <c r="M71" i="12"/>
  <c r="L71" i="12" s="1"/>
  <c r="H71" i="12"/>
  <c r="D71" i="12"/>
  <c r="O70" i="12"/>
  <c r="N70" i="12"/>
  <c r="M70" i="12"/>
  <c r="L70" i="12"/>
  <c r="H70" i="12"/>
  <c r="D70" i="12"/>
  <c r="O69" i="12"/>
  <c r="N69" i="12"/>
  <c r="M69" i="12"/>
  <c r="L69" i="12" s="1"/>
  <c r="H69" i="12"/>
  <c r="D69" i="12"/>
  <c r="O68" i="12"/>
  <c r="N68" i="12"/>
  <c r="M68" i="12"/>
  <c r="L68" i="12"/>
  <c r="H68" i="12"/>
  <c r="D68" i="12"/>
  <c r="O67" i="12"/>
  <c r="N67" i="12"/>
  <c r="M67" i="12"/>
  <c r="L67" i="12" s="1"/>
  <c r="H67" i="12"/>
  <c r="D67" i="12"/>
  <c r="O66" i="12"/>
  <c r="N66" i="12"/>
  <c r="M66" i="12"/>
  <c r="L66" i="12"/>
  <c r="H66" i="12"/>
  <c r="D66" i="12"/>
  <c r="O65" i="12"/>
  <c r="N65" i="12"/>
  <c r="M65" i="12"/>
  <c r="L65" i="12" s="1"/>
  <c r="H65" i="12"/>
  <c r="D65" i="12"/>
  <c r="O64" i="12"/>
  <c r="N64" i="12"/>
  <c r="M64" i="12"/>
  <c r="L64" i="12"/>
  <c r="H64" i="12"/>
  <c r="D64" i="12"/>
  <c r="O63" i="12"/>
  <c r="N63" i="12"/>
  <c r="M63" i="12"/>
  <c r="L63" i="12" s="1"/>
  <c r="H63" i="12"/>
  <c r="D63" i="12"/>
  <c r="O62" i="12"/>
  <c r="N62" i="12"/>
  <c r="M62" i="12"/>
  <c r="L62" i="12"/>
  <c r="H62" i="12"/>
  <c r="D62" i="12"/>
  <c r="O61" i="12"/>
  <c r="N61" i="12"/>
  <c r="M61" i="12"/>
  <c r="L61" i="12" s="1"/>
  <c r="H61" i="12"/>
  <c r="D61" i="12"/>
  <c r="O60" i="12"/>
  <c r="N60" i="12"/>
  <c r="M60" i="12"/>
  <c r="L60" i="12"/>
  <c r="H60" i="12"/>
  <c r="D60" i="12"/>
  <c r="O59" i="12"/>
  <c r="N59" i="12"/>
  <c r="M59" i="12"/>
  <c r="L59" i="12" s="1"/>
  <c r="H59" i="12"/>
  <c r="D59" i="12"/>
  <c r="O58" i="12"/>
  <c r="N58" i="12"/>
  <c r="M58" i="12"/>
  <c r="L58" i="12"/>
  <c r="H58" i="12"/>
  <c r="D58" i="12"/>
  <c r="O57" i="12"/>
  <c r="N57" i="12"/>
  <c r="M57" i="12"/>
  <c r="L57" i="12" s="1"/>
  <c r="H57" i="12"/>
  <c r="D57" i="12"/>
  <c r="D91" i="12" s="1"/>
  <c r="O56" i="12"/>
  <c r="O91" i="12" s="1"/>
  <c r="N56" i="12"/>
  <c r="N91" i="12" s="1"/>
  <c r="M56" i="12"/>
  <c r="M91" i="12" s="1"/>
  <c r="L56" i="12"/>
  <c r="H56" i="12"/>
  <c r="D56" i="12"/>
  <c r="K54" i="12"/>
  <c r="J54" i="12"/>
  <c r="I54" i="12"/>
  <c r="G54" i="12"/>
  <c r="F54" i="12"/>
  <c r="E54" i="12"/>
  <c r="O53" i="12"/>
  <c r="O54" i="12" s="1"/>
  <c r="N53" i="12"/>
  <c r="N54" i="12" s="1"/>
  <c r="M53" i="12"/>
  <c r="L53" i="12" s="1"/>
  <c r="H53" i="12"/>
  <c r="D53" i="12"/>
  <c r="O52" i="12"/>
  <c r="N52" i="12"/>
  <c r="M52" i="12"/>
  <c r="M54" i="12" s="1"/>
  <c r="L52" i="12"/>
  <c r="L54" i="12" s="1"/>
  <c r="H52" i="12"/>
  <c r="H54" i="12" s="1"/>
  <c r="D52" i="12"/>
  <c r="D54" i="12" s="1"/>
  <c r="K50" i="12"/>
  <c r="J50" i="12"/>
  <c r="I50" i="12"/>
  <c r="G50" i="12"/>
  <c r="F50" i="12"/>
  <c r="E50" i="12"/>
  <c r="O49" i="12"/>
  <c r="N49" i="12"/>
  <c r="M49" i="12"/>
  <c r="L49" i="12" s="1"/>
  <c r="H49" i="12"/>
  <c r="D49" i="12"/>
  <c r="O48" i="12"/>
  <c r="N48" i="12"/>
  <c r="M48" i="12"/>
  <c r="L48" i="12"/>
  <c r="H48" i="12"/>
  <c r="D48" i="12"/>
  <c r="O47" i="12"/>
  <c r="N47" i="12"/>
  <c r="M47" i="12"/>
  <c r="L47" i="12" s="1"/>
  <c r="H47" i="12"/>
  <c r="D47" i="12"/>
  <c r="O46" i="12"/>
  <c r="N46" i="12"/>
  <c r="M46" i="12"/>
  <c r="L46" i="12"/>
  <c r="H46" i="12"/>
  <c r="D46" i="12"/>
  <c r="O45" i="12"/>
  <c r="N45" i="12"/>
  <c r="M45" i="12"/>
  <c r="L45" i="12" s="1"/>
  <c r="H45" i="12"/>
  <c r="D45" i="12"/>
  <c r="O44" i="12"/>
  <c r="N44" i="12"/>
  <c r="M44" i="12"/>
  <c r="L44" i="12"/>
  <c r="H44" i="12"/>
  <c r="D44" i="12"/>
  <c r="O43" i="12"/>
  <c r="N43" i="12"/>
  <c r="M43" i="12"/>
  <c r="L43" i="12" s="1"/>
  <c r="H43" i="12"/>
  <c r="D43" i="12"/>
  <c r="O42" i="12"/>
  <c r="N42" i="12"/>
  <c r="M42" i="12"/>
  <c r="L42" i="12"/>
  <c r="H42" i="12"/>
  <c r="D42" i="12"/>
  <c r="O41" i="12"/>
  <c r="N41" i="12"/>
  <c r="M41" i="12"/>
  <c r="L41" i="12" s="1"/>
  <c r="H41" i="12"/>
  <c r="D41" i="12"/>
  <c r="O40" i="12"/>
  <c r="N40" i="12"/>
  <c r="M40" i="12"/>
  <c r="L40" i="12"/>
  <c r="H40" i="12"/>
  <c r="D40" i="12"/>
  <c r="O39" i="12"/>
  <c r="O50" i="12" s="1"/>
  <c r="N39" i="12"/>
  <c r="N50" i="12" s="1"/>
  <c r="M39" i="12"/>
  <c r="M50" i="12" s="1"/>
  <c r="H39" i="12"/>
  <c r="H50" i="12" s="1"/>
  <c r="D39" i="12"/>
  <c r="D50" i="12" s="1"/>
  <c r="K37" i="12"/>
  <c r="K114" i="12" s="1"/>
  <c r="J37" i="12"/>
  <c r="J114" i="12" s="1"/>
  <c r="I37" i="12"/>
  <c r="I114" i="12" s="1"/>
  <c r="H37" i="12"/>
  <c r="H114" i="12" s="1"/>
  <c r="G37" i="12"/>
  <c r="G114" i="12" s="1"/>
  <c r="F37" i="12"/>
  <c r="F114" i="12" s="1"/>
  <c r="E37" i="12"/>
  <c r="E114" i="12" s="1"/>
  <c r="O36" i="12"/>
  <c r="N36" i="12"/>
  <c r="M36" i="12"/>
  <c r="L36" i="12"/>
  <c r="H36" i="12"/>
  <c r="D36" i="12"/>
  <c r="O35" i="12"/>
  <c r="N35" i="12"/>
  <c r="M35" i="12"/>
  <c r="L35" i="12" s="1"/>
  <c r="H35" i="12"/>
  <c r="D35" i="12"/>
  <c r="O34" i="12"/>
  <c r="N34" i="12"/>
  <c r="M34" i="12"/>
  <c r="L34" i="12"/>
  <c r="H34" i="12"/>
  <c r="D34" i="12"/>
  <c r="O33" i="12"/>
  <c r="N33" i="12"/>
  <c r="M33" i="12"/>
  <c r="L33" i="12" s="1"/>
  <c r="H33" i="12"/>
  <c r="D33" i="12"/>
  <c r="O32" i="12"/>
  <c r="N32" i="12"/>
  <c r="M32" i="12"/>
  <c r="L32" i="12"/>
  <c r="H32" i="12"/>
  <c r="D32" i="12"/>
  <c r="M31" i="12"/>
  <c r="L31" i="12"/>
  <c r="H31" i="12"/>
  <c r="D31" i="12"/>
  <c r="O30" i="12"/>
  <c r="N30" i="12"/>
  <c r="M30" i="12"/>
  <c r="L30" i="12" s="1"/>
  <c r="H30" i="12"/>
  <c r="D30" i="12"/>
  <c r="O29" i="12"/>
  <c r="N29" i="12"/>
  <c r="M29" i="12"/>
  <c r="L29" i="12"/>
  <c r="H29" i="12"/>
  <c r="D29" i="12"/>
  <c r="O28" i="12"/>
  <c r="N28" i="12"/>
  <c r="M28" i="12"/>
  <c r="L28" i="12" s="1"/>
  <c r="H28" i="12"/>
  <c r="D28" i="12"/>
  <c r="O27" i="12"/>
  <c r="N27" i="12"/>
  <c r="M27" i="12"/>
  <c r="M37" i="12" s="1"/>
  <c r="L27" i="12"/>
  <c r="H27" i="12"/>
  <c r="D27" i="12"/>
  <c r="O26" i="12"/>
  <c r="O37" i="12" s="1"/>
  <c r="N26" i="12"/>
  <c r="N37" i="12" s="1"/>
  <c r="N114" i="12" s="1"/>
  <c r="M26" i="12"/>
  <c r="L26" i="12" s="1"/>
  <c r="L37" i="12" s="1"/>
  <c r="H26" i="12"/>
  <c r="D26" i="12"/>
  <c r="D37" i="12" s="1"/>
  <c r="E110" i="11"/>
  <c r="E109" i="11"/>
  <c r="E108" i="11"/>
  <c r="E105" i="11" s="1"/>
  <c r="E107" i="11"/>
  <c r="E106" i="11"/>
  <c r="D105" i="11"/>
  <c r="D84" i="11" s="1"/>
  <c r="D59" i="11" s="1"/>
  <c r="D58" i="11" s="1"/>
  <c r="C105" i="11"/>
  <c r="E104" i="11"/>
  <c r="E103" i="11"/>
  <c r="E102" i="11"/>
  <c r="E101" i="11"/>
  <c r="E100" i="11"/>
  <c r="E99" i="11"/>
  <c r="E98" i="11"/>
  <c r="E97" i="11"/>
  <c r="E96" i="11"/>
  <c r="E95" i="11"/>
  <c r="E94" i="11"/>
  <c r="E93" i="11"/>
  <c r="E92" i="11"/>
  <c r="E91" i="11"/>
  <c r="E90" i="11"/>
  <c r="E89" i="11"/>
  <c r="E88" i="11"/>
  <c r="E87" i="11"/>
  <c r="E86" i="11"/>
  <c r="E85" i="11" s="1"/>
  <c r="D85" i="11"/>
  <c r="C85" i="11"/>
  <c r="C84" i="11" s="1"/>
  <c r="E82" i="11"/>
  <c r="E81" i="11"/>
  <c r="E80" i="11"/>
  <c r="E79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 s="1"/>
  <c r="D60" i="11"/>
  <c r="C60" i="11"/>
  <c r="C59" i="11" s="1"/>
  <c r="C58" i="11" s="1"/>
  <c r="E57" i="11"/>
  <c r="E56" i="11"/>
  <c r="E55" i="11"/>
  <c r="E54" i="11"/>
  <c r="E53" i="11" s="1"/>
  <c r="E52" i="11" s="1"/>
  <c r="D53" i="11"/>
  <c r="D52" i="11" s="1"/>
  <c r="C53" i="11"/>
  <c r="C52" i="11" s="1"/>
  <c r="E51" i="11"/>
  <c r="E50" i="11"/>
  <c r="E49" i="11"/>
  <c r="E48" i="11"/>
  <c r="E47" i="11"/>
  <c r="E44" i="11" s="1"/>
  <c r="E46" i="11"/>
  <c r="E45" i="11"/>
  <c r="D44" i="11"/>
  <c r="D39" i="11" s="1"/>
  <c r="C44" i="11"/>
  <c r="E43" i="11"/>
  <c r="E42" i="11"/>
  <c r="E41" i="11"/>
  <c r="E40" i="11" s="1"/>
  <c r="D40" i="11"/>
  <c r="C40" i="11"/>
  <c r="C39" i="11" s="1"/>
  <c r="E38" i="11"/>
  <c r="E37" i="11"/>
  <c r="E36" i="11"/>
  <c r="E35" i="11" s="1"/>
  <c r="D35" i="11"/>
  <c r="C35" i="11"/>
  <c r="E34" i="11"/>
  <c r="E33" i="11"/>
  <c r="E32" i="11"/>
  <c r="E31" i="11"/>
  <c r="D31" i="11"/>
  <c r="C31" i="11"/>
  <c r="E30" i="11"/>
  <c r="E29" i="11"/>
  <c r="E28" i="11"/>
  <c r="E27" i="11" s="1"/>
  <c r="E26" i="11" s="1"/>
  <c r="D27" i="11"/>
  <c r="D26" i="11" s="1"/>
  <c r="D25" i="11" s="1"/>
  <c r="C27" i="11"/>
  <c r="C26" i="11" s="1"/>
  <c r="C25" i="11" s="1"/>
  <c r="C111" i="11" s="1"/>
  <c r="K34" i="10" l="1"/>
  <c r="Q37" i="10" s="1"/>
  <c r="F34" i="10"/>
  <c r="C27" i="10"/>
  <c r="C34" i="10" s="1"/>
  <c r="L37" i="7"/>
  <c r="Q28" i="7"/>
  <c r="O114" i="7"/>
  <c r="M37" i="7"/>
  <c r="M114" i="7" s="1"/>
  <c r="L91" i="7"/>
  <c r="L39" i="7"/>
  <c r="N270" i="4"/>
  <c r="G76" i="4"/>
  <c r="D76" i="4" s="1"/>
  <c r="R87" i="4"/>
  <c r="R88" i="4"/>
  <c r="M267" i="4"/>
  <c r="L178" i="4"/>
  <c r="L267" i="4" s="1"/>
  <c r="K272" i="4"/>
  <c r="H249" i="4"/>
  <c r="H272" i="4" s="1"/>
  <c r="K261" i="4"/>
  <c r="I270" i="4"/>
  <c r="I262" i="4" s="1"/>
  <c r="E83" i="4"/>
  <c r="D78" i="4"/>
  <c r="D83" i="4" s="1"/>
  <c r="N271" i="4"/>
  <c r="M192" i="4"/>
  <c r="L192" i="4" s="1"/>
  <c r="D192" i="4"/>
  <c r="E189" i="4"/>
  <c r="L233" i="4"/>
  <c r="M28" i="4"/>
  <c r="L30" i="4"/>
  <c r="D270" i="4"/>
  <c r="L33" i="4"/>
  <c r="L41" i="4"/>
  <c r="L49" i="4"/>
  <c r="L57" i="4"/>
  <c r="L63" i="4"/>
  <c r="M68" i="4"/>
  <c r="L68" i="4" s="1"/>
  <c r="M72" i="4"/>
  <c r="L72" i="4" s="1"/>
  <c r="L73" i="4"/>
  <c r="K76" i="4"/>
  <c r="L88" i="4"/>
  <c r="N183" i="4"/>
  <c r="L92" i="4"/>
  <c r="M268" i="4"/>
  <c r="L104" i="4"/>
  <c r="L129" i="4"/>
  <c r="L137" i="4"/>
  <c r="L145" i="4"/>
  <c r="L153" i="4"/>
  <c r="L161" i="4"/>
  <c r="H271" i="4"/>
  <c r="L182" i="4"/>
  <c r="M179" i="4"/>
  <c r="L179" i="4" s="1"/>
  <c r="K189" i="4"/>
  <c r="H213" i="4"/>
  <c r="M213" i="4"/>
  <c r="L213" i="4" s="1"/>
  <c r="F247" i="4"/>
  <c r="G272" i="4"/>
  <c r="D249" i="4"/>
  <c r="D272" i="4" s="1"/>
  <c r="O249" i="4"/>
  <c r="G261" i="4"/>
  <c r="O261" i="4"/>
  <c r="N256" i="4"/>
  <c r="N261" i="4" s="1"/>
  <c r="O28" i="4"/>
  <c r="O76" i="4" s="1"/>
  <c r="O99" i="4"/>
  <c r="L99" i="4" s="1"/>
  <c r="H229" i="4"/>
  <c r="M229" i="4"/>
  <c r="L229" i="4" s="1"/>
  <c r="E270" i="4"/>
  <c r="I76" i="4"/>
  <c r="L268" i="4"/>
  <c r="O126" i="4"/>
  <c r="L126" i="4" s="1"/>
  <c r="O221" i="4"/>
  <c r="F76" i="4"/>
  <c r="J76" i="4"/>
  <c r="N28" i="4"/>
  <c r="N76" i="4" s="1"/>
  <c r="G270" i="4"/>
  <c r="K270" i="4"/>
  <c r="M60" i="4"/>
  <c r="L60" i="4" s="1"/>
  <c r="M64" i="4"/>
  <c r="L64" i="4" s="1"/>
  <c r="L65" i="4"/>
  <c r="H68" i="4"/>
  <c r="L69" i="4"/>
  <c r="H72" i="4"/>
  <c r="H270" i="4" s="1"/>
  <c r="L74" i="4"/>
  <c r="M78" i="4"/>
  <c r="L80" i="4"/>
  <c r="M265" i="4"/>
  <c r="N266" i="4"/>
  <c r="N78" i="4"/>
  <c r="N83" i="4" s="1"/>
  <c r="F183" i="4"/>
  <c r="J183" i="4"/>
  <c r="L93" i="4"/>
  <c r="D268" i="4"/>
  <c r="L101" i="4"/>
  <c r="O103" i="4"/>
  <c r="O270" i="4" s="1"/>
  <c r="L105" i="4"/>
  <c r="L135" i="4"/>
  <c r="L143" i="4"/>
  <c r="H192" i="4"/>
  <c r="N201" i="4"/>
  <c r="O205" i="4"/>
  <c r="O271" i="4" s="1"/>
  <c r="H209" i="4"/>
  <c r="M217" i="4"/>
  <c r="L217" i="4" s="1"/>
  <c r="L221" i="4"/>
  <c r="L224" i="4"/>
  <c r="L231" i="4"/>
  <c r="O237" i="4"/>
  <c r="L237" i="4" s="1"/>
  <c r="H241" i="4"/>
  <c r="H256" i="4"/>
  <c r="H261" i="4" s="1"/>
  <c r="I261" i="4"/>
  <c r="M256" i="4"/>
  <c r="H265" i="4"/>
  <c r="G183" i="4"/>
  <c r="K183" i="4"/>
  <c r="O90" i="4"/>
  <c r="M271" i="4"/>
  <c r="G267" i="4"/>
  <c r="G262" i="4" s="1"/>
  <c r="O178" i="4"/>
  <c r="O267" i="4" s="1"/>
  <c r="F264" i="4"/>
  <c r="N189" i="4"/>
  <c r="N247" i="4" s="1"/>
  <c r="M193" i="4"/>
  <c r="L193" i="4" s="1"/>
  <c r="I247" i="4"/>
  <c r="N249" i="4"/>
  <c r="N272" i="4" s="1"/>
  <c r="F272" i="4"/>
  <c r="M90" i="4"/>
  <c r="H268" i="4"/>
  <c r="O268" i="4"/>
  <c r="L151" i="4"/>
  <c r="L159" i="4"/>
  <c r="L172" i="4"/>
  <c r="J262" i="4"/>
  <c r="H201" i="4"/>
  <c r="L209" i="4"/>
  <c r="L225" i="4"/>
  <c r="L241" i="4"/>
  <c r="D256" i="4"/>
  <c r="E261" i="4"/>
  <c r="D175" i="4"/>
  <c r="D183" i="4" s="1"/>
  <c r="H178" i="4"/>
  <c r="H267" i="4" s="1"/>
  <c r="L185" i="4"/>
  <c r="L187" i="4" s="1"/>
  <c r="D193" i="4"/>
  <c r="D271" i="4" s="1"/>
  <c r="N193" i="4"/>
  <c r="D201" i="4"/>
  <c r="D209" i="4"/>
  <c r="D225" i="4"/>
  <c r="D241" i="4"/>
  <c r="G247" i="4"/>
  <c r="L60" i="3"/>
  <c r="Q30" i="3"/>
  <c r="Q32" i="3" s="1"/>
  <c r="Q28" i="3"/>
  <c r="L53" i="2"/>
  <c r="M50" i="2"/>
  <c r="M135" i="2"/>
  <c r="L30" i="2"/>
  <c r="L58" i="2"/>
  <c r="L50" i="2"/>
  <c r="H133" i="2"/>
  <c r="O122" i="2"/>
  <c r="N28" i="2"/>
  <c r="N133" i="2"/>
  <c r="L32" i="2"/>
  <c r="L34" i="2"/>
  <c r="N146" i="2"/>
  <c r="L42" i="2"/>
  <c r="R37" i="2" s="1"/>
  <c r="M46" i="2"/>
  <c r="N154" i="2"/>
  <c r="O54" i="2"/>
  <c r="O90" i="2" s="1"/>
  <c r="M58" i="2"/>
  <c r="N66" i="2"/>
  <c r="L84" i="2"/>
  <c r="L82" i="2" s="1"/>
  <c r="H88" i="2"/>
  <c r="L94" i="2"/>
  <c r="M92" i="2"/>
  <c r="M96" i="2" s="1"/>
  <c r="L95" i="2"/>
  <c r="M138" i="2"/>
  <c r="L138" i="2" s="1"/>
  <c r="M146" i="2"/>
  <c r="L146" i="2" s="1"/>
  <c r="M73" i="2"/>
  <c r="H70" i="2"/>
  <c r="L76" i="2"/>
  <c r="L74" i="2" s="1"/>
  <c r="M77" i="2"/>
  <c r="L77" i="2" s="1"/>
  <c r="H74" i="2"/>
  <c r="G154" i="2"/>
  <c r="D154" i="2" s="1"/>
  <c r="D133" i="2" s="1"/>
  <c r="D86" i="2"/>
  <c r="H122" i="2"/>
  <c r="L100" i="2"/>
  <c r="L104" i="2"/>
  <c r="L108" i="2"/>
  <c r="L112" i="2"/>
  <c r="L116" i="2"/>
  <c r="L120" i="2"/>
  <c r="H124" i="2"/>
  <c r="H132" i="2" s="1"/>
  <c r="L38" i="2"/>
  <c r="O153" i="2"/>
  <c r="L153" i="2" s="1"/>
  <c r="L49" i="2"/>
  <c r="H50" i="2"/>
  <c r="H90" i="2" s="1"/>
  <c r="M54" i="2"/>
  <c r="O58" i="2"/>
  <c r="D58" i="2"/>
  <c r="D90" i="2" s="1"/>
  <c r="L64" i="2"/>
  <c r="L62" i="2" s="1"/>
  <c r="L68" i="2"/>
  <c r="L66" i="2" s="1"/>
  <c r="N82" i="2"/>
  <c r="L88" i="2"/>
  <c r="R30" i="2" s="1"/>
  <c r="O92" i="2"/>
  <c r="O96" i="2" s="1"/>
  <c r="D122" i="2"/>
  <c r="K133" i="2"/>
  <c r="N122" i="2"/>
  <c r="L126" i="2"/>
  <c r="L124" i="2" s="1"/>
  <c r="L132" i="2" s="1"/>
  <c r="D124" i="2"/>
  <c r="D132" i="2" s="1"/>
  <c r="M149" i="2"/>
  <c r="L149" i="2" s="1"/>
  <c r="M62" i="2"/>
  <c r="M78" i="2"/>
  <c r="L98" i="2"/>
  <c r="K226" i="1"/>
  <c r="L29" i="1"/>
  <c r="Q38" i="1"/>
  <c r="O95" i="1"/>
  <c r="O93" i="1"/>
  <c r="I226" i="1"/>
  <c r="H226" i="1" s="1"/>
  <c r="L56" i="1"/>
  <c r="L54" i="1"/>
  <c r="Q34" i="1" s="1"/>
  <c r="M66" i="1"/>
  <c r="L67" i="1"/>
  <c r="L66" i="1" s="1"/>
  <c r="L74" i="1"/>
  <c r="M77" i="1"/>
  <c r="H82" i="1"/>
  <c r="L83" i="1"/>
  <c r="M87" i="1"/>
  <c r="L91" i="1"/>
  <c r="E93" i="1"/>
  <c r="E226" i="1" s="1"/>
  <c r="D226" i="1" s="1"/>
  <c r="L96" i="1"/>
  <c r="N229" i="1"/>
  <c r="N98" i="1"/>
  <c r="N148" i="1"/>
  <c r="D103" i="1"/>
  <c r="L113" i="1"/>
  <c r="O111" i="1"/>
  <c r="L128" i="1"/>
  <c r="M127" i="1"/>
  <c r="O139" i="1"/>
  <c r="L140" i="1"/>
  <c r="L139" i="1" s="1"/>
  <c r="M152" i="1"/>
  <c r="L150" i="1"/>
  <c r="L154" i="1"/>
  <c r="D193" i="1"/>
  <c r="L164" i="1"/>
  <c r="L180" i="1"/>
  <c r="H215" i="1"/>
  <c r="L213" i="1"/>
  <c r="L220" i="1"/>
  <c r="L224" i="1" s="1"/>
  <c r="D93" i="1"/>
  <c r="M29" i="1"/>
  <c r="M34" i="1"/>
  <c r="M93" i="1" s="1"/>
  <c r="L52" i="1"/>
  <c r="L51" i="1" s="1"/>
  <c r="H56" i="1"/>
  <c r="L59" i="1"/>
  <c r="N66" i="1"/>
  <c r="L72" i="1"/>
  <c r="L71" i="1" s="1"/>
  <c r="H77" i="1"/>
  <c r="D82" i="1"/>
  <c r="L84" i="1"/>
  <c r="H87" i="1"/>
  <c r="H93" i="1" s="1"/>
  <c r="L88" i="1"/>
  <c r="L87" i="1" s="1"/>
  <c r="L92" i="1"/>
  <c r="L112" i="1"/>
  <c r="L111" i="1" s="1"/>
  <c r="M111" i="1"/>
  <c r="M147" i="1" s="1"/>
  <c r="O123" i="1"/>
  <c r="L124" i="1"/>
  <c r="L123" i="1" s="1"/>
  <c r="D135" i="1"/>
  <c r="L146" i="1"/>
  <c r="L143" i="1" s="1"/>
  <c r="N193" i="1"/>
  <c r="L168" i="1"/>
  <c r="L184" i="1"/>
  <c r="N215" i="1"/>
  <c r="L201" i="1"/>
  <c r="N95" i="1"/>
  <c r="N147" i="1" s="1"/>
  <c r="O107" i="1"/>
  <c r="L108" i="1"/>
  <c r="L107" i="1" s="1"/>
  <c r="F198" i="1"/>
  <c r="F226" i="1" s="1"/>
  <c r="M215" i="1"/>
  <c r="L225" i="1"/>
  <c r="N56" i="1"/>
  <c r="N93" i="1" s="1"/>
  <c r="N226" i="1" s="1"/>
  <c r="M61" i="1"/>
  <c r="M82" i="1"/>
  <c r="F147" i="1"/>
  <c r="L115" i="1"/>
  <c r="L129" i="1"/>
  <c r="O127" i="1"/>
  <c r="L131" i="1"/>
  <c r="H152" i="1"/>
  <c r="O195" i="1"/>
  <c r="O198" i="1" s="1"/>
  <c r="D215" i="1"/>
  <c r="H217" i="1"/>
  <c r="H224" i="1" s="1"/>
  <c r="I224" i="1"/>
  <c r="L97" i="1"/>
  <c r="Q31" i="1" s="1"/>
  <c r="M148" i="1"/>
  <c r="L100" i="1"/>
  <c r="L148" i="1" s="1"/>
  <c r="M107" i="1"/>
  <c r="N111" i="1"/>
  <c r="H131" i="1"/>
  <c r="O131" i="1"/>
  <c r="L136" i="1"/>
  <c r="L135" i="1" s="1"/>
  <c r="M135" i="1"/>
  <c r="M139" i="1"/>
  <c r="O143" i="1"/>
  <c r="M193" i="1"/>
  <c r="L158" i="1"/>
  <c r="L166" i="1"/>
  <c r="L174" i="1"/>
  <c r="Q37" i="1" s="1"/>
  <c r="L182" i="1"/>
  <c r="L190" i="1"/>
  <c r="L197" i="1"/>
  <c r="Q36" i="1" s="1"/>
  <c r="L203" i="1"/>
  <c r="L215" i="1" s="1"/>
  <c r="L211" i="1"/>
  <c r="O224" i="1"/>
  <c r="L222" i="1"/>
  <c r="M225" i="1"/>
  <c r="I147" i="1"/>
  <c r="H95" i="1"/>
  <c r="D148" i="1"/>
  <c r="D98" i="1"/>
  <c r="D95" i="1" s="1"/>
  <c r="D147" i="1" s="1"/>
  <c r="H115" i="1"/>
  <c r="O115" i="1"/>
  <c r="L120" i="1"/>
  <c r="L119" i="1" s="1"/>
  <c r="M119" i="1"/>
  <c r="N127" i="1"/>
  <c r="H193" i="1"/>
  <c r="O215" i="1"/>
  <c r="M229" i="1"/>
  <c r="L229" i="1" s="1"/>
  <c r="H195" i="1"/>
  <c r="H198" i="1" s="1"/>
  <c r="N225" i="1"/>
  <c r="M195" i="1"/>
  <c r="O225" i="1"/>
  <c r="L91" i="12"/>
  <c r="L107" i="12"/>
  <c r="L113" i="12"/>
  <c r="D114" i="12"/>
  <c r="O114" i="12"/>
  <c r="M114" i="12"/>
  <c r="L39" i="12"/>
  <c r="L50" i="12" s="1"/>
  <c r="L114" i="12" s="1"/>
  <c r="D111" i="11"/>
  <c r="E25" i="11"/>
  <c r="E39" i="11"/>
  <c r="E59" i="11"/>
  <c r="E58" i="11" s="1"/>
  <c r="E84" i="11"/>
  <c r="L50" i="7" l="1"/>
  <c r="Q34" i="7"/>
  <c r="Q39" i="7"/>
  <c r="L114" i="7"/>
  <c r="Q43" i="7" s="1"/>
  <c r="L270" i="4"/>
  <c r="L103" i="4"/>
  <c r="M83" i="4"/>
  <c r="L78" i="4"/>
  <c r="L83" i="4" s="1"/>
  <c r="H76" i="4"/>
  <c r="M270" i="4"/>
  <c r="F262" i="4"/>
  <c r="O183" i="4"/>
  <c r="L256" i="4"/>
  <c r="L261" i="4" s="1"/>
  <c r="M261" i="4"/>
  <c r="L265" i="4"/>
  <c r="R85" i="4"/>
  <c r="N264" i="4"/>
  <c r="N262" i="4" s="1"/>
  <c r="K247" i="4"/>
  <c r="K264" i="4"/>
  <c r="K262" i="4" s="1"/>
  <c r="O189" i="4"/>
  <c r="H189" i="4"/>
  <c r="E264" i="4"/>
  <c r="E262" i="4" s="1"/>
  <c r="M189" i="4"/>
  <c r="D189" i="4"/>
  <c r="E247" i="4"/>
  <c r="D261" i="4"/>
  <c r="M183" i="4"/>
  <c r="L90" i="4"/>
  <c r="L205" i="4"/>
  <c r="L271" i="4" s="1"/>
  <c r="O272" i="4"/>
  <c r="L249" i="4"/>
  <c r="M76" i="4"/>
  <c r="L76" i="4" s="1"/>
  <c r="L28" i="4"/>
  <c r="R81" i="4" s="1"/>
  <c r="Q34" i="3"/>
  <c r="L92" i="2"/>
  <c r="L96" i="2" s="1"/>
  <c r="R34" i="2"/>
  <c r="L135" i="2"/>
  <c r="L122" i="2"/>
  <c r="L73" i="2"/>
  <c r="L70" i="2" s="1"/>
  <c r="M70" i="2"/>
  <c r="G133" i="2"/>
  <c r="N90" i="2"/>
  <c r="M74" i="2"/>
  <c r="M90" i="2" s="1"/>
  <c r="O133" i="2"/>
  <c r="L46" i="2"/>
  <c r="M154" i="2"/>
  <c r="L154" i="2" s="1"/>
  <c r="R28" i="2"/>
  <c r="L28" i="2"/>
  <c r="M226" i="1"/>
  <c r="L152" i="1"/>
  <c r="Q35" i="1"/>
  <c r="L82" i="1"/>
  <c r="L93" i="1" s="1"/>
  <c r="M198" i="1"/>
  <c r="L195" i="1"/>
  <c r="L198" i="1" s="1"/>
  <c r="L127" i="1"/>
  <c r="H147" i="1"/>
  <c r="Q30" i="1"/>
  <c r="L98" i="1"/>
  <c r="Q33" i="1" s="1"/>
  <c r="L193" i="1"/>
  <c r="Q28" i="1"/>
  <c r="O147" i="1"/>
  <c r="O226" i="1" s="1"/>
  <c r="E111" i="11"/>
  <c r="Q41" i="7" l="1"/>
  <c r="H247" i="4"/>
  <c r="H264" i="4"/>
  <c r="H262" i="4" s="1"/>
  <c r="R93" i="4"/>
  <c r="R264" i="4" s="1"/>
  <c r="L183" i="4"/>
  <c r="D247" i="4"/>
  <c r="D264" i="4"/>
  <c r="D262" i="4" s="1"/>
  <c r="O247" i="4"/>
  <c r="O264" i="4"/>
  <c r="O262" i="4" s="1"/>
  <c r="R94" i="4"/>
  <c r="L272" i="4"/>
  <c r="M247" i="4"/>
  <c r="L189" i="4"/>
  <c r="M264" i="4"/>
  <c r="M262" i="4" s="1"/>
  <c r="M133" i="2"/>
  <c r="L90" i="2"/>
  <c r="L133" i="2"/>
  <c r="R31" i="2"/>
  <c r="R38" i="2" s="1"/>
  <c r="R40" i="2" s="1"/>
  <c r="Q39" i="1"/>
  <c r="L95" i="1"/>
  <c r="L147" i="1" s="1"/>
  <c r="L226" i="1"/>
  <c r="Q43" i="1" s="1"/>
  <c r="L247" i="4" l="1"/>
  <c r="R90" i="4"/>
  <c r="R96" i="4" s="1"/>
  <c r="L264" i="4"/>
  <c r="L262" i="4" s="1"/>
  <c r="R97" i="4" s="1"/>
  <c r="R270" i="4" s="1"/>
  <c r="R42" i="2"/>
  <c r="Q41" i="1"/>
  <c r="N75" i="15" l="1"/>
  <c r="K69" i="15"/>
  <c r="J69" i="15"/>
  <c r="J67" i="15" s="1"/>
  <c r="I69" i="15"/>
  <c r="G69" i="15"/>
  <c r="F69" i="15"/>
  <c r="F67" i="15" s="1"/>
  <c r="E69" i="15"/>
  <c r="D69" i="15" s="1"/>
  <c r="K67" i="15"/>
  <c r="I67" i="15"/>
  <c r="H67" i="15" s="1"/>
  <c r="G67" i="15"/>
  <c r="E67" i="15"/>
  <c r="D67" i="15" s="1"/>
  <c r="O66" i="15"/>
  <c r="O65" i="15" s="1"/>
  <c r="N66" i="15"/>
  <c r="N65" i="15" s="1"/>
  <c r="M66" i="15"/>
  <c r="M69" i="15" s="1"/>
  <c r="M67" i="15" s="1"/>
  <c r="H66" i="15"/>
  <c r="H69" i="15" s="1"/>
  <c r="D66" i="15"/>
  <c r="M65" i="15"/>
  <c r="K65" i="15"/>
  <c r="J65" i="15"/>
  <c r="I65" i="15"/>
  <c r="H65" i="15"/>
  <c r="G65" i="15"/>
  <c r="F65" i="15"/>
  <c r="E65" i="15"/>
  <c r="D65" i="15"/>
  <c r="K63" i="15"/>
  <c r="J63" i="15"/>
  <c r="I63" i="15"/>
  <c r="H63" i="15"/>
  <c r="G63" i="15"/>
  <c r="F63" i="15"/>
  <c r="E63" i="15"/>
  <c r="D63" i="15"/>
  <c r="K61" i="15"/>
  <c r="J61" i="15"/>
  <c r="I61" i="15"/>
  <c r="H61" i="15" s="1"/>
  <c r="G61" i="15"/>
  <c r="F61" i="15"/>
  <c r="E61" i="15"/>
  <c r="D61" i="15" s="1"/>
  <c r="O60" i="15"/>
  <c r="N60" i="15"/>
  <c r="M60" i="15"/>
  <c r="M59" i="15" s="1"/>
  <c r="H60" i="15"/>
  <c r="D60" i="15"/>
  <c r="O59" i="15"/>
  <c r="N59" i="15"/>
  <c r="K59" i="15"/>
  <c r="J59" i="15"/>
  <c r="I59" i="15"/>
  <c r="H59" i="15"/>
  <c r="G59" i="15"/>
  <c r="D59" i="15" s="1"/>
  <c r="F59" i="15"/>
  <c r="E59" i="15"/>
  <c r="O58" i="15"/>
  <c r="N58" i="15"/>
  <c r="N57" i="15" s="1"/>
  <c r="M58" i="15"/>
  <c r="H58" i="15"/>
  <c r="H57" i="15" s="1"/>
  <c r="D58" i="15"/>
  <c r="M57" i="15"/>
  <c r="K57" i="15"/>
  <c r="J57" i="15"/>
  <c r="I57" i="15"/>
  <c r="G57" i="15"/>
  <c r="F57" i="15"/>
  <c r="E57" i="15"/>
  <c r="D57" i="15"/>
  <c r="O56" i="15"/>
  <c r="N56" i="15"/>
  <c r="M56" i="15"/>
  <c r="M55" i="15" s="1"/>
  <c r="L56" i="15"/>
  <c r="L55" i="15" s="1"/>
  <c r="H56" i="15"/>
  <c r="D56" i="15"/>
  <c r="O55" i="15"/>
  <c r="N55" i="15"/>
  <c r="K55" i="15"/>
  <c r="J55" i="15"/>
  <c r="I55" i="15"/>
  <c r="H55" i="15"/>
  <c r="G55" i="15"/>
  <c r="D55" i="15" s="1"/>
  <c r="F55" i="15"/>
  <c r="E55" i="15"/>
  <c r="O54" i="15"/>
  <c r="N54" i="15"/>
  <c r="N53" i="15" s="1"/>
  <c r="M54" i="15"/>
  <c r="H54" i="15"/>
  <c r="H53" i="15" s="1"/>
  <c r="D54" i="15"/>
  <c r="M53" i="15"/>
  <c r="K53" i="15"/>
  <c r="J53" i="15"/>
  <c r="I53" i="15"/>
  <c r="G53" i="15"/>
  <c r="F53" i="15"/>
  <c r="E53" i="15"/>
  <c r="D53" i="15" s="1"/>
  <c r="O52" i="15"/>
  <c r="N52" i="15"/>
  <c r="M52" i="15"/>
  <c r="M51" i="15" s="1"/>
  <c r="H52" i="15"/>
  <c r="D52" i="15"/>
  <c r="O51" i="15"/>
  <c r="N51" i="15"/>
  <c r="K51" i="15"/>
  <c r="J51" i="15"/>
  <c r="I51" i="15"/>
  <c r="H51" i="15"/>
  <c r="G51" i="15"/>
  <c r="D51" i="15" s="1"/>
  <c r="F51" i="15"/>
  <c r="E51" i="15"/>
  <c r="O50" i="15"/>
  <c r="N50" i="15"/>
  <c r="N49" i="15" s="1"/>
  <c r="M50" i="15"/>
  <c r="H50" i="15"/>
  <c r="H49" i="15" s="1"/>
  <c r="D50" i="15"/>
  <c r="M49" i="15"/>
  <c r="K49" i="15"/>
  <c r="J49" i="15"/>
  <c r="I49" i="15"/>
  <c r="G49" i="15"/>
  <c r="F49" i="15"/>
  <c r="E49" i="15"/>
  <c r="D49" i="15"/>
  <c r="O48" i="15"/>
  <c r="N48" i="15"/>
  <c r="M48" i="15"/>
  <c r="M47" i="15" s="1"/>
  <c r="L48" i="15"/>
  <c r="L47" i="15" s="1"/>
  <c r="H48" i="15"/>
  <c r="D48" i="15"/>
  <c r="O47" i="15"/>
  <c r="N47" i="15"/>
  <c r="K47" i="15"/>
  <c r="J47" i="15"/>
  <c r="I47" i="15"/>
  <c r="H47" i="15"/>
  <c r="G47" i="15"/>
  <c r="D47" i="15" s="1"/>
  <c r="F47" i="15"/>
  <c r="E47" i="15"/>
  <c r="O46" i="15"/>
  <c r="N46" i="15"/>
  <c r="N45" i="15" s="1"/>
  <c r="M46" i="15"/>
  <c r="H46" i="15"/>
  <c r="H45" i="15" s="1"/>
  <c r="D46" i="15"/>
  <c r="M45" i="15"/>
  <c r="K45" i="15"/>
  <c r="J45" i="15"/>
  <c r="I45" i="15"/>
  <c r="G45" i="15"/>
  <c r="F45" i="15"/>
  <c r="E45" i="15"/>
  <c r="D45" i="15" s="1"/>
  <c r="O44" i="15"/>
  <c r="N44" i="15"/>
  <c r="M44" i="15"/>
  <c r="H44" i="15"/>
  <c r="D44" i="15"/>
  <c r="O43" i="15"/>
  <c r="N43" i="15"/>
  <c r="K43" i="15"/>
  <c r="J43" i="15"/>
  <c r="I43" i="15"/>
  <c r="H43" i="15"/>
  <c r="G43" i="15"/>
  <c r="D43" i="15" s="1"/>
  <c r="F43" i="15"/>
  <c r="E43" i="15"/>
  <c r="K41" i="15"/>
  <c r="K73" i="15" s="1"/>
  <c r="J41" i="15"/>
  <c r="J73" i="15" s="1"/>
  <c r="I41" i="15"/>
  <c r="G41" i="15"/>
  <c r="F41" i="15"/>
  <c r="F73" i="15" s="1"/>
  <c r="E41" i="15"/>
  <c r="O40" i="15"/>
  <c r="O74" i="15" s="1"/>
  <c r="N40" i="15"/>
  <c r="N74" i="15" s="1"/>
  <c r="K40" i="15"/>
  <c r="K74" i="15" s="1"/>
  <c r="J40" i="15"/>
  <c r="J38" i="15" s="1"/>
  <c r="I40" i="15"/>
  <c r="I74" i="15" s="1"/>
  <c r="H40" i="15"/>
  <c r="G40" i="15"/>
  <c r="F40" i="15"/>
  <c r="F38" i="15" s="1"/>
  <c r="E40" i="15"/>
  <c r="E74" i="15" s="1"/>
  <c r="K38" i="15"/>
  <c r="I38" i="15"/>
  <c r="G38" i="15"/>
  <c r="D38" i="15" s="1"/>
  <c r="E38" i="15"/>
  <c r="O37" i="15"/>
  <c r="L37" i="15" s="1"/>
  <c r="L41" i="15" s="1"/>
  <c r="N37" i="15"/>
  <c r="N41" i="15" s="1"/>
  <c r="N38" i="15" s="1"/>
  <c r="M37" i="15"/>
  <c r="M41" i="15" s="1"/>
  <c r="H37" i="15"/>
  <c r="D37" i="15"/>
  <c r="O36" i="15"/>
  <c r="N36" i="15"/>
  <c r="M36" i="15"/>
  <c r="L36" i="15"/>
  <c r="H36" i="15"/>
  <c r="D36" i="15"/>
  <c r="K35" i="15"/>
  <c r="J35" i="15"/>
  <c r="I35" i="15"/>
  <c r="G35" i="15"/>
  <c r="D35" i="15" s="1"/>
  <c r="F35" i="15"/>
  <c r="E35" i="15"/>
  <c r="N33" i="15"/>
  <c r="K33" i="15"/>
  <c r="K75" i="15" s="1"/>
  <c r="J33" i="15"/>
  <c r="J75" i="15" s="1"/>
  <c r="I33" i="15"/>
  <c r="I75" i="15" s="1"/>
  <c r="G33" i="15"/>
  <c r="F33" i="15"/>
  <c r="F75" i="15" s="1"/>
  <c r="E33" i="15"/>
  <c r="E75" i="15" s="1"/>
  <c r="K32" i="15"/>
  <c r="J32" i="15"/>
  <c r="I32" i="15"/>
  <c r="G32" i="15"/>
  <c r="F32" i="15"/>
  <c r="E32" i="15"/>
  <c r="K30" i="15"/>
  <c r="H30" i="15" s="1"/>
  <c r="J30" i="15"/>
  <c r="I30" i="15"/>
  <c r="G30" i="15"/>
  <c r="D30" i="15" s="1"/>
  <c r="F30" i="15"/>
  <c r="E30" i="15"/>
  <c r="O29" i="15"/>
  <c r="L29" i="15" s="1"/>
  <c r="L32" i="15" s="1"/>
  <c r="N29" i="15"/>
  <c r="Q21" i="15" s="1"/>
  <c r="M29" i="15"/>
  <c r="M32" i="15" s="1"/>
  <c r="M30" i="15" s="1"/>
  <c r="H29" i="15"/>
  <c r="H28" i="15" s="1"/>
  <c r="D29" i="15"/>
  <c r="N28" i="15"/>
  <c r="M28" i="15"/>
  <c r="J28" i="15"/>
  <c r="I28" i="15"/>
  <c r="I25" i="15" s="1"/>
  <c r="G28" i="15"/>
  <c r="O28" i="15" s="1"/>
  <c r="L28" i="15" s="1"/>
  <c r="F28" i="15"/>
  <c r="E28" i="15"/>
  <c r="E25" i="15" s="1"/>
  <c r="O27" i="15"/>
  <c r="O26" i="15" s="1"/>
  <c r="N27" i="15"/>
  <c r="M27" i="15"/>
  <c r="M33" i="15" s="1"/>
  <c r="M75" i="15" s="1"/>
  <c r="H27" i="15"/>
  <c r="H33" i="15" s="1"/>
  <c r="D27" i="15"/>
  <c r="N26" i="15"/>
  <c r="N25" i="15" s="1"/>
  <c r="M26" i="15"/>
  <c r="H26" i="15"/>
  <c r="G26" i="15"/>
  <c r="D26" i="15" s="1"/>
  <c r="F26" i="15"/>
  <c r="F25" i="15" s="1"/>
  <c r="E26" i="15"/>
  <c r="O25" i="15"/>
  <c r="K25" i="15"/>
  <c r="J25" i="15"/>
  <c r="G25" i="15"/>
  <c r="M23" i="15"/>
  <c r="K23" i="15"/>
  <c r="J23" i="15"/>
  <c r="I23" i="15"/>
  <c r="I73" i="15" s="1"/>
  <c r="H73" i="15" s="1"/>
  <c r="H23" i="15"/>
  <c r="G23" i="15"/>
  <c r="F23" i="15"/>
  <c r="E23" i="15"/>
  <c r="E73" i="15" s="1"/>
  <c r="K22" i="15"/>
  <c r="J22" i="15"/>
  <c r="J20" i="15" s="1"/>
  <c r="I22" i="15"/>
  <c r="G22" i="15"/>
  <c r="F22" i="15"/>
  <c r="F20" i="15" s="1"/>
  <c r="E22" i="15"/>
  <c r="Q20" i="15"/>
  <c r="K20" i="15"/>
  <c r="G20" i="15"/>
  <c r="O19" i="15"/>
  <c r="N19" i="15"/>
  <c r="N18" i="15" s="1"/>
  <c r="M19" i="15"/>
  <c r="M18" i="15" s="1"/>
  <c r="H19" i="15"/>
  <c r="D19" i="15"/>
  <c r="O18" i="15"/>
  <c r="K18" i="15"/>
  <c r="J18" i="15"/>
  <c r="I18" i="15"/>
  <c r="H18" i="15"/>
  <c r="G18" i="15"/>
  <c r="D18" i="15" s="1"/>
  <c r="F18" i="15"/>
  <c r="E18" i="15"/>
  <c r="O17" i="15"/>
  <c r="O23" i="15" s="1"/>
  <c r="N17" i="15"/>
  <c r="N23" i="15" s="1"/>
  <c r="M17" i="15"/>
  <c r="M16" i="15" s="1"/>
  <c r="L17" i="15"/>
  <c r="H17" i="15"/>
  <c r="D17" i="15"/>
  <c r="O16" i="15"/>
  <c r="N16" i="15"/>
  <c r="Q17" i="15" s="1"/>
  <c r="K16" i="15"/>
  <c r="J16" i="15"/>
  <c r="I16" i="15"/>
  <c r="H16" i="15"/>
  <c r="G16" i="15"/>
  <c r="D16" i="15" s="1"/>
  <c r="F16" i="15"/>
  <c r="E16" i="15"/>
  <c r="O15" i="15"/>
  <c r="N15" i="15"/>
  <c r="N22" i="15" s="1"/>
  <c r="M15" i="15"/>
  <c r="H15" i="15"/>
  <c r="D15" i="15"/>
  <c r="N14" i="15"/>
  <c r="M14" i="15"/>
  <c r="K14" i="15"/>
  <c r="J14" i="15"/>
  <c r="I14" i="15"/>
  <c r="G14" i="15"/>
  <c r="F14" i="15"/>
  <c r="E14" i="15"/>
  <c r="D14" i="15" s="1"/>
  <c r="N20" i="15" l="1"/>
  <c r="M43" i="15"/>
  <c r="M63" i="15"/>
  <c r="M61" i="15" s="1"/>
  <c r="F74" i="15"/>
  <c r="L27" i="15"/>
  <c r="G74" i="15"/>
  <c r="D40" i="15"/>
  <c r="N63" i="15"/>
  <c r="N61" i="15" s="1"/>
  <c r="J74" i="15"/>
  <c r="H22" i="15"/>
  <c r="H14" i="15"/>
  <c r="I72" i="15"/>
  <c r="I70" i="15" s="1"/>
  <c r="I20" i="15"/>
  <c r="D25" i="15"/>
  <c r="H25" i="15"/>
  <c r="G72" i="15"/>
  <c r="D32" i="15"/>
  <c r="N32" i="15"/>
  <c r="N30" i="15" s="1"/>
  <c r="G75" i="15"/>
  <c r="D75" i="15" s="1"/>
  <c r="D33" i="15"/>
  <c r="N35" i="15"/>
  <c r="L40" i="15"/>
  <c r="L35" i="15"/>
  <c r="G73" i="15"/>
  <c r="D41" i="15"/>
  <c r="O63" i="15"/>
  <c r="O61" i="15" s="1"/>
  <c r="N69" i="15"/>
  <c r="N67" i="15" s="1"/>
  <c r="F72" i="15"/>
  <c r="F70" i="15" s="1"/>
  <c r="D73" i="15"/>
  <c r="M73" i="15"/>
  <c r="O22" i="15"/>
  <c r="L15" i="15"/>
  <c r="O14" i="15"/>
  <c r="L16" i="15"/>
  <c r="M22" i="15"/>
  <c r="L26" i="15"/>
  <c r="L25" i="15" s="1"/>
  <c r="M25" i="15"/>
  <c r="D28" i="15"/>
  <c r="K72" i="15"/>
  <c r="K70" i="15" s="1"/>
  <c r="H32" i="15"/>
  <c r="O45" i="15"/>
  <c r="L46" i="15"/>
  <c r="L45" i="15" s="1"/>
  <c r="O53" i="15"/>
  <c r="L54" i="15"/>
  <c r="L53" i="15" s="1"/>
  <c r="L19" i="15"/>
  <c r="L18" i="15" s="1"/>
  <c r="E72" i="15"/>
  <c r="D22" i="15"/>
  <c r="E20" i="15"/>
  <c r="D20" i="15" s="1"/>
  <c r="D23" i="15"/>
  <c r="L23" i="15"/>
  <c r="O32" i="15"/>
  <c r="O30" i="15" s="1"/>
  <c r="H75" i="15"/>
  <c r="O33" i="15"/>
  <c r="O75" i="15" s="1"/>
  <c r="O35" i="15"/>
  <c r="M40" i="15"/>
  <c r="M35" i="15"/>
  <c r="H41" i="15"/>
  <c r="H38" i="15" s="1"/>
  <c r="H35" i="15"/>
  <c r="D74" i="15"/>
  <c r="H74" i="15"/>
  <c r="O41" i="15"/>
  <c r="O38" i="15" s="1"/>
  <c r="L44" i="15"/>
  <c r="O49" i="15"/>
  <c r="L50" i="15"/>
  <c r="L49" i="15" s="1"/>
  <c r="L52" i="15"/>
  <c r="L51" i="15" s="1"/>
  <c r="O57" i="15"/>
  <c r="L58" i="15"/>
  <c r="L57" i="15" s="1"/>
  <c r="L60" i="15"/>
  <c r="L59" i="15" s="1"/>
  <c r="J72" i="15"/>
  <c r="J70" i="15" s="1"/>
  <c r="O69" i="15"/>
  <c r="O67" i="15" s="1"/>
  <c r="L66" i="15"/>
  <c r="Q14" i="15" l="1"/>
  <c r="L74" i="15"/>
  <c r="L38" i="15"/>
  <c r="Q22" i="15"/>
  <c r="L43" i="15"/>
  <c r="L63" i="15"/>
  <c r="L61" i="15" s="1"/>
  <c r="M72" i="15"/>
  <c r="M20" i="15"/>
  <c r="L22" i="15"/>
  <c r="L14" i="15"/>
  <c r="Q19" i="15"/>
  <c r="O73" i="15"/>
  <c r="L33" i="15"/>
  <c r="Q18" i="15"/>
  <c r="N72" i="15"/>
  <c r="L69" i="15"/>
  <c r="L67" i="15" s="1"/>
  <c r="L65" i="15"/>
  <c r="Q23" i="15" s="1"/>
  <c r="M74" i="15"/>
  <c r="M38" i="15"/>
  <c r="H72" i="15"/>
  <c r="H70" i="15" s="1"/>
  <c r="H20" i="15"/>
  <c r="E70" i="15"/>
  <c r="D72" i="15"/>
  <c r="O72" i="15"/>
  <c r="O70" i="15" s="1"/>
  <c r="O20" i="15"/>
  <c r="G70" i="15"/>
  <c r="N73" i="15"/>
  <c r="L72" i="15" l="1"/>
  <c r="L70" i="15" s="1"/>
  <c r="L20" i="15"/>
  <c r="L73" i="15"/>
  <c r="L75" i="15"/>
  <c r="L30" i="15"/>
  <c r="Q24" i="15"/>
  <c r="D70" i="15"/>
  <c r="N70" i="15"/>
  <c r="M70" i="15"/>
  <c r="D37" i="8" l="1"/>
  <c r="O38" i="8" l="1"/>
  <c r="H37" i="8"/>
  <c r="H38" i="8" s="1"/>
  <c r="I38" i="8"/>
  <c r="J38" i="8"/>
  <c r="K38" i="8"/>
  <c r="E38" i="8"/>
  <c r="F38" i="8"/>
  <c r="G38" i="8"/>
  <c r="D38" i="8"/>
  <c r="L37" i="8"/>
  <c r="Q28" i="8" s="1"/>
  <c r="M37" i="8"/>
  <c r="M38" i="8" s="1"/>
  <c r="N37" i="8"/>
  <c r="N38" i="8" s="1"/>
  <c r="O37" i="8"/>
  <c r="L38" i="8" l="1"/>
  <c r="J28" i="9" l="1"/>
  <c r="I28" i="9"/>
  <c r="F69" i="9"/>
  <c r="F67" i="9" s="1"/>
  <c r="G69" i="9"/>
  <c r="I69" i="9"/>
  <c r="I67" i="9" s="1"/>
  <c r="J69" i="9"/>
  <c r="J67" i="9" s="1"/>
  <c r="K69" i="9"/>
  <c r="K67" i="9" s="1"/>
  <c r="M69" i="9"/>
  <c r="M67" i="9" s="1"/>
  <c r="E69" i="9"/>
  <c r="E67" i="9" s="1"/>
  <c r="G67" i="9"/>
  <c r="O66" i="9"/>
  <c r="O65" i="9" s="1"/>
  <c r="N66" i="9"/>
  <c r="N69" i="9" s="1"/>
  <c r="N67" i="9" s="1"/>
  <c r="M66" i="9"/>
  <c r="H66" i="9"/>
  <c r="H65" i="9" s="1"/>
  <c r="D66" i="9"/>
  <c r="M65" i="9"/>
  <c r="K65" i="9"/>
  <c r="J65" i="9"/>
  <c r="I65" i="9"/>
  <c r="G65" i="9"/>
  <c r="F65" i="9"/>
  <c r="E65" i="9"/>
  <c r="H69" i="9" l="1"/>
  <c r="D65" i="9"/>
  <c r="N65" i="9"/>
  <c r="O69" i="9"/>
  <c r="O67" i="9" s="1"/>
  <c r="D67" i="9"/>
  <c r="H67" i="9"/>
  <c r="D69" i="9"/>
  <c r="L66" i="9"/>
  <c r="L65" i="9" l="1"/>
  <c r="Q23" i="9" s="1"/>
  <c r="L69" i="9"/>
  <c r="L67" i="9" s="1"/>
  <c r="K63" i="9" l="1"/>
  <c r="K61" i="9" s="1"/>
  <c r="J63" i="9"/>
  <c r="J61" i="9" s="1"/>
  <c r="I63" i="9"/>
  <c r="H63" i="9" s="1"/>
  <c r="F63" i="9"/>
  <c r="F61" i="9" s="1"/>
  <c r="G63" i="9"/>
  <c r="G61" i="9" s="1"/>
  <c r="E63" i="9"/>
  <c r="E61" i="9" s="1"/>
  <c r="D61" i="9" s="1"/>
  <c r="K32" i="9"/>
  <c r="J32" i="9"/>
  <c r="I32" i="9"/>
  <c r="F32" i="9"/>
  <c r="G32" i="9"/>
  <c r="E32" i="9"/>
  <c r="G26" i="9"/>
  <c r="F26" i="9"/>
  <c r="E26" i="9"/>
  <c r="J22" i="9"/>
  <c r="J72" i="9" s="1"/>
  <c r="K22" i="9"/>
  <c r="J23" i="9"/>
  <c r="K23" i="9"/>
  <c r="I23" i="9"/>
  <c r="I22" i="9"/>
  <c r="I72" i="9" s="1"/>
  <c r="F22" i="9"/>
  <c r="F72" i="9" s="1"/>
  <c r="G22" i="9"/>
  <c r="G72" i="9" s="1"/>
  <c r="F23" i="9"/>
  <c r="G23" i="9"/>
  <c r="E23" i="9"/>
  <c r="E22" i="9"/>
  <c r="F14" i="9"/>
  <c r="G14" i="9"/>
  <c r="I14" i="9"/>
  <c r="J14" i="9"/>
  <c r="K14" i="9"/>
  <c r="E14" i="9"/>
  <c r="Q30" i="8"/>
  <c r="Q27" i="8"/>
  <c r="E72" i="9" l="1"/>
  <c r="D72" i="9" s="1"/>
  <c r="K72" i="9"/>
  <c r="I20" i="9"/>
  <c r="G20" i="9"/>
  <c r="K20" i="9"/>
  <c r="F20" i="9"/>
  <c r="I61" i="9"/>
  <c r="H61" i="9" s="1"/>
  <c r="H32" i="9"/>
  <c r="E20" i="9"/>
  <c r="J20" i="9"/>
  <c r="K41" i="8"/>
  <c r="J41" i="8"/>
  <c r="I41" i="8"/>
  <c r="G41" i="8"/>
  <c r="F41" i="8"/>
  <c r="E41" i="8"/>
  <c r="O40" i="8"/>
  <c r="N40" i="8"/>
  <c r="N41" i="8" s="1"/>
  <c r="M40" i="8"/>
  <c r="M41" i="8" s="1"/>
  <c r="H40" i="8"/>
  <c r="H41" i="8" s="1"/>
  <c r="D40" i="8"/>
  <c r="D41" i="8" s="1"/>
  <c r="I25" i="8"/>
  <c r="J25" i="8"/>
  <c r="I22" i="8"/>
  <c r="J22" i="8"/>
  <c r="K22" i="8"/>
  <c r="K25" i="8" s="1"/>
  <c r="F22" i="8"/>
  <c r="F25" i="8" s="1"/>
  <c r="G22" i="8"/>
  <c r="G25" i="8" s="1"/>
  <c r="E22" i="8"/>
  <c r="E25" i="8" s="1"/>
  <c r="M31" i="8"/>
  <c r="I31" i="8"/>
  <c r="J31" i="8"/>
  <c r="K31" i="8"/>
  <c r="E31" i="8"/>
  <c r="F31" i="8"/>
  <c r="G31" i="8"/>
  <c r="O30" i="8"/>
  <c r="O31" i="8" s="1"/>
  <c r="N30" i="8"/>
  <c r="N31" i="8" s="1"/>
  <c r="M30" i="8"/>
  <c r="H30" i="8"/>
  <c r="H31" i="8" s="1"/>
  <c r="D30" i="8"/>
  <c r="D31" i="8" s="1"/>
  <c r="L40" i="8" l="1"/>
  <c r="L41" i="8" s="1"/>
  <c r="O41" i="8"/>
  <c r="L30" i="8"/>
  <c r="E16" i="9"/>
  <c r="L31" i="8" l="1"/>
  <c r="Q29" i="8"/>
  <c r="H36" i="8" l="1"/>
  <c r="E42" i="8"/>
  <c r="F42" i="8"/>
  <c r="J42" i="8"/>
  <c r="Q27" i="6"/>
  <c r="Q26" i="6"/>
  <c r="Q25" i="6"/>
  <c r="Q23" i="6"/>
  <c r="D23" i="9"/>
  <c r="I59" i="9"/>
  <c r="J59" i="9"/>
  <c r="K59" i="9"/>
  <c r="I57" i="9"/>
  <c r="J57" i="9"/>
  <c r="K57" i="9"/>
  <c r="I55" i="9"/>
  <c r="J55" i="9"/>
  <c r="K55" i="9"/>
  <c r="I53" i="9"/>
  <c r="J53" i="9"/>
  <c r="K53" i="9"/>
  <c r="I51" i="9"/>
  <c r="J51" i="9"/>
  <c r="K51" i="9"/>
  <c r="I49" i="9"/>
  <c r="J49" i="9"/>
  <c r="K49" i="9"/>
  <c r="I47" i="9"/>
  <c r="J47" i="9"/>
  <c r="K47" i="9"/>
  <c r="I45" i="9"/>
  <c r="J45" i="9"/>
  <c r="K45" i="9"/>
  <c r="I43" i="9"/>
  <c r="J43" i="9"/>
  <c r="K43" i="9"/>
  <c r="I40" i="9"/>
  <c r="I74" i="9" s="1"/>
  <c r="J40" i="9"/>
  <c r="J74" i="9" s="1"/>
  <c r="K40" i="9"/>
  <c r="K74" i="9" s="1"/>
  <c r="I41" i="9"/>
  <c r="I73" i="9" s="1"/>
  <c r="J41" i="9"/>
  <c r="J73" i="9" s="1"/>
  <c r="K41" i="9"/>
  <c r="K73" i="9" s="1"/>
  <c r="I35" i="9"/>
  <c r="J35" i="9"/>
  <c r="K35" i="9"/>
  <c r="O60" i="9"/>
  <c r="O59" i="9" s="1"/>
  <c r="N60" i="9"/>
  <c r="N59" i="9" s="1"/>
  <c r="M60" i="9"/>
  <c r="M59" i="9" s="1"/>
  <c r="H60" i="9"/>
  <c r="H59" i="9" s="1"/>
  <c r="O58" i="9"/>
  <c r="O57" i="9" s="1"/>
  <c r="N58" i="9"/>
  <c r="N57" i="9" s="1"/>
  <c r="M58" i="9"/>
  <c r="M57" i="9" s="1"/>
  <c r="H58" i="9"/>
  <c r="H57" i="9" s="1"/>
  <c r="O56" i="9"/>
  <c r="O55" i="9" s="1"/>
  <c r="N56" i="9"/>
  <c r="N55" i="9" s="1"/>
  <c r="M56" i="9"/>
  <c r="M55" i="9" s="1"/>
  <c r="H56" i="9"/>
  <c r="H55" i="9" s="1"/>
  <c r="O54" i="9"/>
  <c r="O53" i="9" s="1"/>
  <c r="N54" i="9"/>
  <c r="N53" i="9" s="1"/>
  <c r="M54" i="9"/>
  <c r="H54" i="9"/>
  <c r="H53" i="9" s="1"/>
  <c r="O52" i="9"/>
  <c r="N52" i="9"/>
  <c r="N51" i="9" s="1"/>
  <c r="M52" i="9"/>
  <c r="M51" i="9" s="1"/>
  <c r="H52" i="9"/>
  <c r="H51" i="9" s="1"/>
  <c r="O50" i="9"/>
  <c r="O49" i="9" s="1"/>
  <c r="N50" i="9"/>
  <c r="N49" i="9" s="1"/>
  <c r="M50" i="9"/>
  <c r="M49" i="9" s="1"/>
  <c r="H50" i="9"/>
  <c r="O48" i="9"/>
  <c r="O47" i="9" s="1"/>
  <c r="N48" i="9"/>
  <c r="N47" i="9" s="1"/>
  <c r="M48" i="9"/>
  <c r="M47" i="9" s="1"/>
  <c r="H48" i="9"/>
  <c r="H47" i="9" s="1"/>
  <c r="O46" i="9"/>
  <c r="O45" i="9" s="1"/>
  <c r="N46" i="9"/>
  <c r="N45" i="9" s="1"/>
  <c r="M46" i="9"/>
  <c r="M45" i="9" s="1"/>
  <c r="H46" i="9"/>
  <c r="H45" i="9" s="1"/>
  <c r="O44" i="9"/>
  <c r="O63" i="9" s="1"/>
  <c r="O61" i="9" s="1"/>
  <c r="N44" i="9"/>
  <c r="M44" i="9"/>
  <c r="H44" i="9"/>
  <c r="H43" i="9" s="1"/>
  <c r="O37" i="9"/>
  <c r="O41" i="9" s="1"/>
  <c r="N37" i="9"/>
  <c r="N41" i="9" s="1"/>
  <c r="M37" i="9"/>
  <c r="H37" i="9"/>
  <c r="H41" i="9" s="1"/>
  <c r="O36" i="9"/>
  <c r="O40" i="9" s="1"/>
  <c r="O74" i="9" s="1"/>
  <c r="N36" i="9"/>
  <c r="N40" i="9" s="1"/>
  <c r="N74" i="9" s="1"/>
  <c r="M36" i="9"/>
  <c r="M40" i="9" s="1"/>
  <c r="M74" i="9" s="1"/>
  <c r="H36" i="9"/>
  <c r="H40" i="9" s="1"/>
  <c r="I33" i="9"/>
  <c r="I75" i="9" s="1"/>
  <c r="H75" i="9" s="1"/>
  <c r="J33" i="9"/>
  <c r="J75" i="9" s="1"/>
  <c r="K33" i="9"/>
  <c r="K75" i="9" s="1"/>
  <c r="O29" i="9"/>
  <c r="O32" i="9" s="1"/>
  <c r="N29" i="9"/>
  <c r="M29" i="9"/>
  <c r="M32" i="9" s="1"/>
  <c r="H29" i="9"/>
  <c r="H28" i="9" s="1"/>
  <c r="O27" i="9"/>
  <c r="N27" i="9"/>
  <c r="M27" i="9"/>
  <c r="M26" i="9" s="1"/>
  <c r="H27" i="9"/>
  <c r="H33" i="9" s="1"/>
  <c r="H26" i="9"/>
  <c r="O19" i="9"/>
  <c r="O18" i="9" s="1"/>
  <c r="N19" i="9"/>
  <c r="N18" i="9" s="1"/>
  <c r="M19" i="9"/>
  <c r="M18" i="9" s="1"/>
  <c r="H19" i="9"/>
  <c r="H18" i="9" s="1"/>
  <c r="O17" i="9"/>
  <c r="N17" i="9"/>
  <c r="M17" i="9"/>
  <c r="H17" i="9"/>
  <c r="I18" i="9"/>
  <c r="J18" i="9"/>
  <c r="K18" i="9"/>
  <c r="I16" i="9"/>
  <c r="J16" i="9"/>
  <c r="K16" i="9"/>
  <c r="H15" i="9"/>
  <c r="M15" i="9"/>
  <c r="N15" i="9"/>
  <c r="O15" i="9"/>
  <c r="I28" i="8"/>
  <c r="J28" i="8"/>
  <c r="K28" i="8"/>
  <c r="I34" i="8"/>
  <c r="I42" i="8" s="1"/>
  <c r="J34" i="8"/>
  <c r="K34" i="8"/>
  <c r="O36" i="8"/>
  <c r="N36" i="8"/>
  <c r="M36" i="8"/>
  <c r="O33" i="8"/>
  <c r="O34" i="8" s="1"/>
  <c r="N33" i="8"/>
  <c r="N34" i="8" s="1"/>
  <c r="M33" i="8"/>
  <c r="H33" i="8"/>
  <c r="H34" i="8" s="1"/>
  <c r="O27" i="8"/>
  <c r="O28" i="8" s="1"/>
  <c r="N27" i="8"/>
  <c r="N28" i="8" s="1"/>
  <c r="M27" i="8"/>
  <c r="H27" i="8"/>
  <c r="H28" i="8" s="1"/>
  <c r="H24" i="8"/>
  <c r="H22" i="8" s="1"/>
  <c r="M24" i="8"/>
  <c r="N24" i="8"/>
  <c r="O24" i="8"/>
  <c r="O23" i="8"/>
  <c r="N23" i="8"/>
  <c r="N22" i="8" s="1"/>
  <c r="M23" i="8"/>
  <c r="H23" i="8"/>
  <c r="I24" i="6"/>
  <c r="J24" i="6"/>
  <c r="K24" i="6"/>
  <c r="I21" i="6"/>
  <c r="J21" i="6"/>
  <c r="J25" i="6" s="1"/>
  <c r="K21" i="6"/>
  <c r="O23" i="6"/>
  <c r="O24" i="6" s="1"/>
  <c r="N23" i="6"/>
  <c r="N24" i="6" s="1"/>
  <c r="M23" i="6"/>
  <c r="M24" i="6" s="1"/>
  <c r="H23" i="6"/>
  <c r="H24" i="6" s="1"/>
  <c r="O20" i="6"/>
  <c r="O21" i="6" s="1"/>
  <c r="N20" i="6"/>
  <c r="N21" i="6" s="1"/>
  <c r="M20" i="6"/>
  <c r="H20" i="6"/>
  <c r="H21" i="6" s="1"/>
  <c r="D60" i="9"/>
  <c r="G59" i="9"/>
  <c r="F59" i="9"/>
  <c r="E59" i="9"/>
  <c r="D58" i="9"/>
  <c r="G57" i="9"/>
  <c r="F57" i="9"/>
  <c r="E57" i="9"/>
  <c r="D56" i="9"/>
  <c r="G55" i="9"/>
  <c r="F55" i="9"/>
  <c r="E55" i="9"/>
  <c r="D54" i="9"/>
  <c r="G53" i="9"/>
  <c r="F53" i="9"/>
  <c r="E53" i="9"/>
  <c r="D52" i="9"/>
  <c r="G51" i="9"/>
  <c r="F51" i="9"/>
  <c r="E51" i="9"/>
  <c r="D50" i="9"/>
  <c r="G49" i="9"/>
  <c r="F49" i="9"/>
  <c r="E49" i="9"/>
  <c r="D48" i="9"/>
  <c r="G47" i="9"/>
  <c r="F47" i="9"/>
  <c r="E47" i="9"/>
  <c r="D46" i="9"/>
  <c r="G45" i="9"/>
  <c r="F45" i="9"/>
  <c r="E45" i="9"/>
  <c r="D44" i="9"/>
  <c r="G43" i="9"/>
  <c r="F43" i="9"/>
  <c r="E43" i="9"/>
  <c r="G41" i="9"/>
  <c r="G73" i="9" s="1"/>
  <c r="F41" i="9"/>
  <c r="F73" i="9" s="1"/>
  <c r="E41" i="9"/>
  <c r="E73" i="9" s="1"/>
  <c r="G40" i="9"/>
  <c r="G74" i="9" s="1"/>
  <c r="D74" i="9" s="1"/>
  <c r="F40" i="9"/>
  <c r="F74" i="9" s="1"/>
  <c r="E40" i="9"/>
  <c r="E74" i="9" s="1"/>
  <c r="D37" i="9"/>
  <c r="D36" i="9"/>
  <c r="G35" i="9"/>
  <c r="F35" i="9"/>
  <c r="E35" i="9"/>
  <c r="G33" i="9"/>
  <c r="G75" i="9" s="1"/>
  <c r="D75" i="9" s="1"/>
  <c r="F33" i="9"/>
  <c r="F75" i="9" s="1"/>
  <c r="E33" i="9"/>
  <c r="E75" i="9" s="1"/>
  <c r="D29" i="9"/>
  <c r="G28" i="9"/>
  <c r="G25" i="9" s="1"/>
  <c r="F28" i="9"/>
  <c r="E28" i="9"/>
  <c r="D27" i="9"/>
  <c r="D19" i="9"/>
  <c r="G18" i="9"/>
  <c r="F18" i="9"/>
  <c r="E18" i="9"/>
  <c r="D17" i="9"/>
  <c r="G16" i="9"/>
  <c r="D16" i="9" s="1"/>
  <c r="F16" i="9"/>
  <c r="D15" i="9"/>
  <c r="D33" i="8"/>
  <c r="D34" i="8" s="1"/>
  <c r="D27" i="8"/>
  <c r="D28" i="8" s="1"/>
  <c r="E24" i="6"/>
  <c r="F24" i="6"/>
  <c r="G24" i="6"/>
  <c r="E21" i="6"/>
  <c r="F21" i="6"/>
  <c r="G21" i="6"/>
  <c r="D23" i="6"/>
  <c r="D24" i="6" s="1"/>
  <c r="D20" i="6"/>
  <c r="D21" i="6" s="1"/>
  <c r="D36" i="8"/>
  <c r="G34" i="8"/>
  <c r="G42" i="8" s="1"/>
  <c r="F34" i="8"/>
  <c r="E34" i="8"/>
  <c r="G28" i="8"/>
  <c r="E28" i="8"/>
  <c r="F28" i="8"/>
  <c r="D24" i="8"/>
  <c r="D22" i="8" s="1"/>
  <c r="D23" i="8"/>
  <c r="L23" i="6"/>
  <c r="E70" i="9" l="1"/>
  <c r="F70" i="9"/>
  <c r="H73" i="9"/>
  <c r="K70" i="9"/>
  <c r="J70" i="9"/>
  <c r="I70" i="9"/>
  <c r="D73" i="9"/>
  <c r="G70" i="9"/>
  <c r="H74" i="9"/>
  <c r="K42" i="8"/>
  <c r="E30" i="9"/>
  <c r="J30" i="9"/>
  <c r="F30" i="9"/>
  <c r="H16" i="9"/>
  <c r="H23" i="9"/>
  <c r="I30" i="9"/>
  <c r="G30" i="9"/>
  <c r="H22" i="9"/>
  <c r="H72" i="9" s="1"/>
  <c r="H14" i="9"/>
  <c r="E25" i="9"/>
  <c r="F25" i="9"/>
  <c r="N32" i="9"/>
  <c r="Q21" i="9"/>
  <c r="K30" i="9"/>
  <c r="N43" i="9"/>
  <c r="N63" i="9"/>
  <c r="N61" i="9" s="1"/>
  <c r="M43" i="9"/>
  <c r="M63" i="9"/>
  <c r="M61" i="9" s="1"/>
  <c r="N33" i="9"/>
  <c r="N75" i="9" s="1"/>
  <c r="N26" i="9"/>
  <c r="O33" i="9"/>
  <c r="O75" i="9" s="1"/>
  <c r="O26" i="9"/>
  <c r="L26" i="9" s="1"/>
  <c r="O14" i="9"/>
  <c r="O22" i="9"/>
  <c r="N16" i="9"/>
  <c r="N23" i="9"/>
  <c r="M14" i="9"/>
  <c r="M22" i="9"/>
  <c r="M72" i="9" s="1"/>
  <c r="M16" i="9"/>
  <c r="M23" i="9"/>
  <c r="N14" i="9"/>
  <c r="N22" i="9"/>
  <c r="N72" i="9" s="1"/>
  <c r="O16" i="9"/>
  <c r="O23" i="9"/>
  <c r="O73" i="9" s="1"/>
  <c r="L29" i="9"/>
  <c r="L32" i="9" s="1"/>
  <c r="L50" i="9"/>
  <c r="L49" i="9" s="1"/>
  <c r="I38" i="9"/>
  <c r="K38" i="9"/>
  <c r="D57" i="9"/>
  <c r="O22" i="8"/>
  <c r="O25" i="8" s="1"/>
  <c r="M22" i="8"/>
  <c r="M25" i="8" s="1"/>
  <c r="G38" i="9"/>
  <c r="L58" i="9"/>
  <c r="L57" i="9" s="1"/>
  <c r="L19" i="9"/>
  <c r="L18" i="9" s="1"/>
  <c r="O38" i="9"/>
  <c r="N35" i="9"/>
  <c r="E38" i="9"/>
  <c r="M35" i="9"/>
  <c r="D40" i="9"/>
  <c r="D53" i="9"/>
  <c r="L52" i="9"/>
  <c r="L51" i="9" s="1"/>
  <c r="L36" i="9"/>
  <c r="O35" i="9"/>
  <c r="D18" i="9"/>
  <c r="L60" i="9"/>
  <c r="L59" i="9" s="1"/>
  <c r="O51" i="9"/>
  <c r="L17" i="9"/>
  <c r="L56" i="9"/>
  <c r="L55" i="9" s="1"/>
  <c r="D55" i="9"/>
  <c r="L46" i="9"/>
  <c r="L45" i="9" s="1"/>
  <c r="L48" i="9"/>
  <c r="L47" i="9" s="1"/>
  <c r="F38" i="9"/>
  <c r="L36" i="8"/>
  <c r="N42" i="8"/>
  <c r="L24" i="8"/>
  <c r="Q25" i="8" s="1"/>
  <c r="L20" i="6"/>
  <c r="L21" i="6" s="1"/>
  <c r="F25" i="6"/>
  <c r="H25" i="8"/>
  <c r="H35" i="9"/>
  <c r="M33" i="9"/>
  <c r="M75" i="9" s="1"/>
  <c r="L27" i="9"/>
  <c r="E25" i="6"/>
  <c r="N25" i="6"/>
  <c r="K25" i="6"/>
  <c r="L15" i="9"/>
  <c r="D41" i="9"/>
  <c r="O25" i="6"/>
  <c r="M21" i="6"/>
  <c r="M25" i="6" s="1"/>
  <c r="D26" i="9"/>
  <c r="D28" i="9"/>
  <c r="D43" i="9"/>
  <c r="D45" i="9"/>
  <c r="D49" i="9"/>
  <c r="M34" i="8"/>
  <c r="L33" i="8"/>
  <c r="H49" i="9"/>
  <c r="H38" i="9"/>
  <c r="D59" i="9"/>
  <c r="D32" i="9"/>
  <c r="D47" i="9"/>
  <c r="D35" i="9"/>
  <c r="H25" i="6"/>
  <c r="I25" i="6"/>
  <c r="N25" i="8"/>
  <c r="D25" i="6"/>
  <c r="N38" i="9"/>
  <c r="M41" i="9"/>
  <c r="L37" i="9"/>
  <c r="L41" i="9" s="1"/>
  <c r="Q24" i="6"/>
  <c r="L24" i="6"/>
  <c r="D33" i="9"/>
  <c r="L27" i="8"/>
  <c r="M28" i="8"/>
  <c r="D63" i="9"/>
  <c r="D22" i="9"/>
  <c r="G25" i="6"/>
  <c r="D51" i="9"/>
  <c r="O43" i="9"/>
  <c r="L44" i="9"/>
  <c r="L23" i="8"/>
  <c r="D25" i="8"/>
  <c r="D42" i="8" s="1"/>
  <c r="M53" i="9"/>
  <c r="L54" i="9"/>
  <c r="L53" i="9" s="1"/>
  <c r="J38" i="9"/>
  <c r="M42" i="8" l="1"/>
  <c r="L22" i="8"/>
  <c r="L25" i="6"/>
  <c r="Q22" i="6"/>
  <c r="Q28" i="6" s="1"/>
  <c r="Q30" i="6" s="1"/>
  <c r="H42" i="8"/>
  <c r="O42" i="8"/>
  <c r="D70" i="9"/>
  <c r="O72" i="9"/>
  <c r="O70" i="9" s="1"/>
  <c r="Q20" i="9"/>
  <c r="M73" i="9"/>
  <c r="M70" i="9" s="1"/>
  <c r="N73" i="9"/>
  <c r="N70" i="9" s="1"/>
  <c r="H70" i="9"/>
  <c r="L34" i="8"/>
  <c r="Q24" i="8"/>
  <c r="Q22" i="9"/>
  <c r="Q19" i="9"/>
  <c r="Q17" i="9"/>
  <c r="H30" i="9"/>
  <c r="L33" i="9"/>
  <c r="L75" i="9" s="1"/>
  <c r="Q18" i="9"/>
  <c r="Q14" i="9"/>
  <c r="H20" i="9"/>
  <c r="L43" i="9"/>
  <c r="L63" i="9"/>
  <c r="L61" i="9" s="1"/>
  <c r="O30" i="9"/>
  <c r="N30" i="9"/>
  <c r="M30" i="9"/>
  <c r="N20" i="9"/>
  <c r="L14" i="9"/>
  <c r="L22" i="9"/>
  <c r="L72" i="9" s="1"/>
  <c r="L16" i="9"/>
  <c r="L23" i="9"/>
  <c r="D14" i="9"/>
  <c r="D38" i="9"/>
  <c r="L35" i="9"/>
  <c r="M20" i="9"/>
  <c r="L40" i="9"/>
  <c r="L74" i="9" s="1"/>
  <c r="D20" i="9"/>
  <c r="D25" i="9"/>
  <c r="D30" i="9"/>
  <c r="L28" i="8"/>
  <c r="M38" i="9"/>
  <c r="O20" i="9"/>
  <c r="L25" i="8"/>
  <c r="Q31" i="8" l="1"/>
  <c r="L42" i="8"/>
  <c r="L73" i="9"/>
  <c r="L70" i="9" s="1"/>
  <c r="L30" i="9"/>
  <c r="Q24" i="9"/>
  <c r="Q32" i="6"/>
  <c r="L38" i="9"/>
  <c r="L20" i="9"/>
  <c r="Q33" i="8" l="1"/>
  <c r="K25" i="9" l="1"/>
  <c r="I25" i="9"/>
  <c r="O28" i="9"/>
  <c r="O25" i="9" s="1"/>
  <c r="J25" i="9"/>
  <c r="N28" i="9"/>
  <c r="N25" i="9" s="1"/>
  <c r="M28" i="9"/>
  <c r="M25" i="9"/>
  <c r="H25" i="9" l="1"/>
  <c r="L28" i="9"/>
  <c r="L25" i="9" s="1"/>
</calcChain>
</file>

<file path=xl/sharedStrings.xml><?xml version="1.0" encoding="utf-8"?>
<sst xmlns="http://schemas.openxmlformats.org/spreadsheetml/2006/main" count="2893" uniqueCount="582">
  <si>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</si>
  <si>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</si>
  <si>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</si>
  <si>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</si>
  <si>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</si>
  <si>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</si>
  <si>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</si>
  <si>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</si>
  <si>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</si>
  <si>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</si>
  <si>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</si>
  <si>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</si>
  <si>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</si>
  <si>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</si>
  <si>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</si>
  <si>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</si>
  <si>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</si>
  <si>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</si>
  <si>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</si>
  <si>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</si>
  <si>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</si>
  <si>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</si>
  <si>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</si>
  <si>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</si>
  <si>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</si>
  <si>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</si>
  <si>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</si>
  <si>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</si>
  <si>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</si>
  <si>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</si>
  <si>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</si>
  <si>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</si>
  <si>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</si>
  <si>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</si>
  <si>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</si>
  <si>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</si>
  <si>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</si>
  <si>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</si>
  <si>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</si>
  <si>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</si>
  <si>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</si>
  <si>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</si>
  <si>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</si>
  <si>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</si>
  <si>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</si>
  <si>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</si>
  <si>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</si>
  <si>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</si>
  <si>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</si>
  <si>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</si>
  <si>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</si>
  <si>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</si>
  <si>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</si>
  <si>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</si>
  <si>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</si>
  <si>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</si>
  <si>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</si>
  <si>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</si>
  <si>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</si>
  <si>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</si>
  <si>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</si>
  <si>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</si>
  <si>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</si>
  <si>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</si>
  <si>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</si>
  <si>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</si>
  <si>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</si>
  <si>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</si>
  <si>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</si>
  <si>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</si>
  <si>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</si>
  <si>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</si>
  <si>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</si>
  <si>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</si>
  <si>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</si>
  <si>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</si>
  <si>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</si>
  <si>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</si>
  <si>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</si>
  <si>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</si>
  <si>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</si>
  <si>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</si>
  <si>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</si>
  <si>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</si>
  <si>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</si>
  <si>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</si>
  <si>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</si>
  <si>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</si>
  <si>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</si>
  <si>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</si>
  <si>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</si>
  <si>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</si>
  <si>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</si>
  <si>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</si>
  <si>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</si>
  <si>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</si>
  <si>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</si>
  <si>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</si>
  <si>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</si>
  <si>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</si>
  <si>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</si>
  <si>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</si>
  <si>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</si>
  <si>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</si>
  <si>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</si>
  <si>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</si>
  <si>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</si>
  <si>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</si>
  <si>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</si>
  <si>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</si>
  <si>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</si>
  <si>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</si>
  <si>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</si>
  <si>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</si>
  <si>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</si>
  <si>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</si>
  <si>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</si>
  <si>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</si>
  <si>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</si>
  <si>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</si>
  <si>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</si>
  <si>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</si>
  <si>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</si>
  <si>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</si>
  <si>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</si>
  <si>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</si>
  <si>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</si>
  <si>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</si>
  <si>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</si>
  <si>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</si>
  <si>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</si>
  <si>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</si>
  <si>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</si>
  <si>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</si>
  <si>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</si>
  <si>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</si>
  <si>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</si>
  <si>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</si>
  <si>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</si>
  <si>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</si>
  <si>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</si>
  <si>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</si>
  <si>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</si>
  <si>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</si>
  <si>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</si>
  <si>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</si>
  <si>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</si>
  <si>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</si>
  <si>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</si>
  <si>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</si>
  <si>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</si>
  <si>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</si>
  <si>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</si>
  <si>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</si>
  <si>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</si>
  <si>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</si>
  <si>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</si>
  <si>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</si>
  <si>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</si>
  <si>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</si>
  <si>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</si>
  <si>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</si>
  <si>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</si>
  <si>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</si>
  <si>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</si>
  <si>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</si>
  <si>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</si>
  <si>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</si>
  <si>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</si>
  <si>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</si>
  <si>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</si>
  <si>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</si>
  <si>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</si>
  <si>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</si>
  <si>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</si>
  <si>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</si>
  <si>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</si>
  <si>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</si>
  <si>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</si>
  <si>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</si>
  <si>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</si>
  <si>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</si>
  <si>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</si>
  <si>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</si>
  <si>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</si>
  <si>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</si>
  <si>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</si>
  <si>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</si>
  <si>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</si>
  <si>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</si>
  <si>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</si>
  <si>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</si>
  <si>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</si>
  <si>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</si>
  <si>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</si>
  <si>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102.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</si>
  <si>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</si>
  <si>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</si>
  <si>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</si>
  <si>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</si>
  <si>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</si>
  <si>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</si>
  <si>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</si>
  <si>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</si>
  <si>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</si>
  <si>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</si>
  <si>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</si>
  <si>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</si>
  <si>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</si>
  <si>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</si>
  <si>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</si>
  <si>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</si>
  <si>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gyvenamajai vietai deklaruoti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</si>
  <si>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</si>
  <si>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</si>
  <si>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</si>
  <si>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</si>
  <si>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</si>
  <si>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</si>
  <si>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</si>
  <si>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</si>
  <si>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</si>
  <si>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</si>
  <si>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</si>
  <si>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</si>
  <si>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</si>
  <si>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</si>
  <si>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</si>
  <si>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</si>
  <si>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 xml:space="preserve">ASIGNAVIMAI  </t>
  </si>
  <si>
    <t>iš jų – savarankiškos funkcijos</t>
  </si>
  <si>
    <t>iš jų – seniūnijos pajamos</t>
  </si>
  <si>
    <t>Iš viso 01 programai</t>
  </si>
  <si>
    <t>aplinkos apsaugos rėmimo specialioji programa</t>
  </si>
  <si>
    <t>Iš viso 02 programai</t>
  </si>
  <si>
    <t>biudžetinių įstaigų pajamos</t>
  </si>
  <si>
    <t>Iš viso 03 programai</t>
  </si>
  <si>
    <t>iš jų – įstaigos pajamos</t>
  </si>
  <si>
    <t>Iš viso 04 programai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</si>
  <si>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</si>
  <si>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</si>
  <si>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</si>
  <si>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</si>
  <si>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</si>
  <si>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</si>
  <si>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</si>
  <si>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1.1.1.1.</t>
  </si>
  <si>
    <t>1.1.1.2.</t>
  </si>
  <si>
    <t>1.1.1.3.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</si>
  <si>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</si>
  <si>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</si>
  <si>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</si>
  <si>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</si>
  <si>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</si>
  <si>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</si>
  <si>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</si>
  <si>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</si>
  <si>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</si>
  <si>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</si>
  <si>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</si>
  <si>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</si>
  <si>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</si>
  <si>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</si>
  <si>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</si>
  <si>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</si>
  <si>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</si>
  <si>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</si>
  <si>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</si>
  <si>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</si>
  <si>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</si>
  <si>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</si>
  <si>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</si>
  <si>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</si>
  <si>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</si>
  <si>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</si>
  <si>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</si>
  <si>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</si>
  <si>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</si>
  <si>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</si>
  <si>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</si>
  <si>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</si>
  <si>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</si>
  <si>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</si>
  <si>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</si>
  <si>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</si>
  <si>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</si>
  <si>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</si>
  <si>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</si>
  <si>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</si>
  <si>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</si>
  <si>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</si>
  <si>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</si>
  <si>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</si>
  <si>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</si>
  <si>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</si>
  <si>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</si>
  <si>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</si>
  <si>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</si>
  <si>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</si>
  <si>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</si>
  <si>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</si>
  <si>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</si>
  <si>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</si>
  <si>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</si>
  <si>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</si>
  <si>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</si>
  <si>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</si>
  <si>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4.3.</t>
  </si>
  <si>
    <t xml:space="preserve">VISI MOKESČIAI,  PAJAMOS  IR DOTACIJOS </t>
  </si>
  <si>
    <t>Gyventojų pajamų mokestis, iš viso:</t>
  </si>
  <si>
    <t>Gyventojų pajamų mokestis (gautas iš VMI)</t>
  </si>
  <si>
    <t>Gyventojų pajamų mokestis savivaldybių išlaidų struktūros skirtumams išlyginti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</si>
  <si>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</si>
  <si>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</si>
  <si>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</si>
  <si>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</si>
  <si>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</si>
  <si>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</si>
  <si>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</si>
  <si>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</si>
  <si>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</si>
  <si>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</si>
  <si>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</si>
  <si>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</si>
  <si>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Gyventojų pajamų mokestis savivaldybių pajamoms iš gyventojų pajamų mokesčiui išlyginti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</si>
  <si>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</si>
  <si>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</si>
  <si>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</si>
  <si>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</si>
  <si>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</si>
  <si>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</si>
  <si>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</si>
  <si>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</si>
  <si>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</si>
  <si>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</si>
  <si>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</si>
  <si>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>Europos Sąjungos finansinės paramos lėšos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</si>
  <si>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</si>
  <si>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</si>
  <si>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</si>
  <si>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</si>
  <si>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rajono savivaldybės Žemaitės dramos teatro, kultūros centro ir Karolinos Praniauskaitės viešosios bibliotekos pastato Telšiuose, Respublikos g. 18/Katedros a. 1, avarinei būklei likviduoti ir rekonstruoti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</si>
  <si>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</si>
  <si>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</si>
  <si>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</si>
  <si>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</si>
  <si>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</si>
  <si>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</si>
  <si>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</si>
  <si>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</si>
  <si>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</si>
  <si>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</si>
  <si>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</si>
  <si>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</si>
  <si>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</si>
  <si>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</si>
  <si>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</si>
  <si>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</si>
  <si>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</si>
  <si>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</si>
  <si>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</si>
  <si>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</si>
  <si>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</si>
  <si>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</si>
  <si>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</si>
  <si>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</si>
  <si>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</si>
  <si>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</si>
  <si>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</si>
  <si>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</si>
  <si>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>bendrosios dotacijos kompensacija</t>
  </si>
  <si>
    <t xml:space="preserve"> savarankiškos funkcijos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</si>
  <si>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</si>
  <si>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</si>
  <si>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</si>
  <si>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</si>
  <si>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</si>
  <si>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4.1.3.1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</si>
  <si>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</si>
  <si>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</si>
  <si>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</si>
  <si>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</si>
  <si>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</si>
  <si>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</si>
  <si>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</si>
  <si>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</si>
  <si>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</si>
  <si>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</si>
  <si>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</si>
  <si>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</si>
  <si>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</si>
  <si>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</si>
  <si>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</si>
  <si>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</si>
  <si>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</si>
  <si>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</si>
  <si>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</si>
  <si>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</si>
  <si>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</si>
  <si>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</si>
  <si>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</si>
  <si>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</si>
  <si>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</si>
  <si>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</si>
  <si>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</si>
  <si>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</si>
  <si>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</si>
  <si>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</si>
  <si>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</si>
  <si>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</si>
  <si>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4.1.3.1.6.</t>
  </si>
  <si>
    <t>4.1.3.1.7.</t>
  </si>
  <si>
    <t>4.1.3.1.8.</t>
  </si>
  <si>
    <t>Pagal teisės aktus savivaldybėms perduotoms įstaigoms išlaikyti</t>
  </si>
  <si>
    <t>kultūros ir meno darbuotojų darbo užmokesčiui padidinti</t>
  </si>
  <si>
    <t>minimaliai mėnesinei algai padidinti</t>
  </si>
  <si>
    <t>Kitos dotacijos ir lėšos iš kitų valdymo lygių, iš jų: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</si>
  <si>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</si>
  <si>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</si>
  <si>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</si>
  <si>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</si>
  <si>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</si>
  <si>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</si>
  <si>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Varnių  kultūros centras</t>
  </si>
  <si>
    <t>Varnių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</si>
  <si>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</si>
  <si>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</si>
  <si>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</si>
  <si>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4.1.3.6.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</si>
  <si>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</si>
  <si>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</si>
  <si>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</si>
  <si>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</si>
  <si>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</si>
  <si>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</si>
  <si>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</si>
  <si>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 xml:space="preserve">Telšių rajono savivaldybės tarybos 2016 m. sausio 28 d. </t>
  </si>
  <si>
    <t xml:space="preserve">  TELŠIŲ RAJONO SAVIVALDYBĖS 2016 METŲ BIUDŽETO PAJAMOS</t>
  </si>
  <si>
    <t>2016 METŲ BIUDŽETINIŲ ĮSTAIGŲ PAJAMŲ ĮMOKOS Į SAVIVALDYBĖS BIUDŽETĄ PAGAL ASIGNAVIMŲ VALDYTOJUS</t>
  </si>
  <si>
    <t>2016 METŲ SPECIALIOJI TIKSLINĖ DOTACIJA VALSTYBINĖMS (PERDUOTOMS SAVIVALDYBĖMS) FUNKCIJOMS ATLIKTI PAGAL ASIGNAVIMŲ VALDYTOJUS</t>
  </si>
  <si>
    <t>2016 METŲ KITA TIKSLINĖ DOTACIJA PAGAL ASIGNAVIMŲ VALDYTOJUS</t>
  </si>
  <si>
    <t>2016 METŲ APLINKOS APSAUGOS SPECIALIOJI PROGRAMA PAGAL ASIGNAVIMŲ VALDYTOJAMS</t>
  </si>
  <si>
    <t>2016 METŲ ASIGNAVIMAI IŠ BIUDŽETINIŲ ĮSTAIGŲ PAJAMŲ PAGAL ASIGNAVIMŲ VALDYTOJUS</t>
  </si>
  <si>
    <t>2016 METŲ SKOLINTOS LĖŠOS INVESTICINIAMS PROJEKTAMS FINANSUOTI PAGAL ASIGNAVIMŲ VALDYTOJUS</t>
  </si>
  <si>
    <t>2016 METŲ ASIGNAVIMAI  PAGAL PROGRAMAS</t>
  </si>
  <si>
    <t>APYVARTINĖS LĖŠOS 2016 M. SAUSIO 1D. ESANČIAM ĮSISKOLINIMUI UŽ SUTEIKTAS PASLAUGAS, ATLIKTUS DARBUS IR ĮSIGYTAS PREKES PADENGTI, TIKSLINĖMS PROGRAMOMS FINANSUOTI</t>
  </si>
  <si>
    <t>Tūkst. Eur</t>
  </si>
  <si>
    <t>skolintos lėšos</t>
  </si>
  <si>
    <t>iš jų – skolintos lėšos</t>
  </si>
  <si>
    <t xml:space="preserve">      įstaigos pajamos</t>
  </si>
  <si>
    <t>iš jų – aplinkos apsaugos rėmimo specialioji programa</t>
  </si>
  <si>
    <t>Bendrosios dotacijos kompensacija savivaldybės biudžetui</t>
  </si>
  <si>
    <t>Duomenims suteiktos valstybės pagalbos registrui teikti</t>
  </si>
  <si>
    <t>Telšių sporto ir rekreacijos centro Birutės g. 60, Telšiai, rekontruoti</t>
  </si>
  <si>
    <t>iš jų: neformaliojo vaikų švietimui</t>
  </si>
  <si>
    <t>sprendimo Nr. T1-21</t>
  </si>
  <si>
    <t xml:space="preserve"> (Telšių rajono savivaldybės tarybos 2016 m. kovo 31 d.</t>
  </si>
  <si>
    <t xml:space="preserve">        (Telšių rajono savivaldybės tarybos 2016 m. kovo 31 d.</t>
  </si>
  <si>
    <t xml:space="preserve">            (Telšių rajono savivaldybės tarybos 2016 m. kovo 31 d.</t>
  </si>
  <si>
    <t xml:space="preserve">               (Telšių rajono savivaldybės tarybos 2016 m. kovo 31 d.</t>
  </si>
  <si>
    <t>Iš viso 07 programai</t>
  </si>
  <si>
    <t xml:space="preserve">           (Telšių rajono savivaldybės tarybos 2016 m. balandžio 28 d.</t>
  </si>
  <si>
    <t xml:space="preserve"> (Telšių rajono savivaldybės tarybos 2016 m. balandžio 28 d.</t>
  </si>
  <si>
    <t xml:space="preserve">        (Telšių rajono savivaldybės tarybos 2016 m. balandžio 28 d.</t>
  </si>
  <si>
    <t xml:space="preserve">       sprendimo Nr. T1-103  redakcija)</t>
  </si>
  <si>
    <t xml:space="preserve">            (Telšių rajono savivaldybės tarybos 2016 m. balandžio 28  d.</t>
  </si>
  <si>
    <t xml:space="preserve">               sprendimo Nr. T1- 103  redakcija)</t>
  </si>
  <si>
    <t xml:space="preserve">  (Telšių rajono savivaldybės tarybos 2016 m. balandžio 28 d.</t>
  </si>
  <si>
    <t xml:space="preserve"> (Telšių rajono savivaldybės tarybos 2016 m. gegužės 26 d.</t>
  </si>
  <si>
    <t>4.1.3.1.9.</t>
  </si>
  <si>
    <t>4.1.3.1.10.</t>
  </si>
  <si>
    <t>4.1.3.1.11.</t>
  </si>
  <si>
    <t>4.1.3.1.12.</t>
  </si>
  <si>
    <t>4.1.3.1.13.</t>
  </si>
  <si>
    <t>Telšių „Džiugo“ gimnazijai, Sedos g. 29, Telšiai</t>
  </si>
  <si>
    <t>Telšių „Kranto“ progimnazijai, Masčio g. 14, Telšiai</t>
  </si>
  <si>
    <t>Telšių r. Žarėnų „Minijos“ pagrindinei mokyklai, Mokyklos g. 7, Žarėnų mstl., Telšių r. sav.</t>
  </si>
  <si>
    <t>Telšių menų mokyklai, Respublikos g. 28, Telšiai</t>
  </si>
  <si>
    <t>Telšių r. Luokės gimnazijai, Mokyklos g. 5, Luokės mstl., Telšių . sav.</t>
  </si>
  <si>
    <t xml:space="preserve">  (Telšių rajono savivaldybės tarybos 2016 m. gegužės 26 d.</t>
  </si>
  <si>
    <t xml:space="preserve">        (Telšių rajono savivaldybės tarybos 2016 m. gegužės 26 d.</t>
  </si>
  <si>
    <t>(Telšių rajono savivaldybės tarybos 2016 m. gegužės 26 d.</t>
  </si>
  <si>
    <t xml:space="preserve">            (Telšių rajono savivaldybės tarybos 2016 m. gegužės 26 d.</t>
  </si>
  <si>
    <t>sprendimo Nr. T1-201 redakcija)</t>
  </si>
  <si>
    <t xml:space="preserve"> sprendimo Nr. T1-201  redakcija)</t>
  </si>
  <si>
    <t xml:space="preserve">       sprendimo Nr. T1-201 redakcija)</t>
  </si>
  <si>
    <t xml:space="preserve">       sprendimo Nr. T1-201  redakcija)</t>
  </si>
  <si>
    <t xml:space="preserve">    sprendimo Nr. T1-201 redakcija)</t>
  </si>
  <si>
    <t xml:space="preserve">            sprendimo Nr. T1-201 redakcija)</t>
  </si>
  <si>
    <t xml:space="preserve"> (Telšių rajono savivaldybės tarybos 2016 m. birželio 30 d.</t>
  </si>
  <si>
    <t>Telšių civilinės metrikacijos pastato kapitaliniam remontui</t>
  </si>
  <si>
    <t xml:space="preserve">        (Telšių rajono savivaldybės tarybos 2016 m. birželio 30 d.</t>
  </si>
  <si>
    <t>4.1.3.4.</t>
  </si>
  <si>
    <t>4.1.3.5.</t>
  </si>
  <si>
    <t xml:space="preserve">  (Telšių rajono savivaldybės tarybos 2016 m. birželio 30 d.</t>
  </si>
  <si>
    <t>(Telšių rajono savivaldybės tarybos 2016 m. birželio 30 d.</t>
  </si>
  <si>
    <t xml:space="preserve">            (Telšių rajono savivaldybės tarybos 2016 m.birželio 30 d.</t>
  </si>
  <si>
    <t>Suteikta valstybės finansinė parama užsienyje mirusio (žuvusio) Lietuvos Respublikos piliečio palaikams parvežti į Lietuvos Respubliką</t>
  </si>
  <si>
    <t>sprendimo Nr. T1-242 redakcija)</t>
  </si>
  <si>
    <t xml:space="preserve">       sprendimo Nr. T1-242 redakcija)</t>
  </si>
  <si>
    <t xml:space="preserve">    sprendimo Nr. T1-242  redakcija)</t>
  </si>
  <si>
    <t xml:space="preserve">            sprendimo Nr. T1-242 redakcija)</t>
  </si>
  <si>
    <t>Luokės Vytauto Kleivos gimnazija</t>
  </si>
  <si>
    <t>„Ateities“ progimnazija</t>
  </si>
  <si>
    <t>„Atžalyno“ progimnazija</t>
  </si>
  <si>
    <t>„Germanto“ progimnazija</t>
  </si>
  <si>
    <t xml:space="preserve"> (Telšių rajono savivaldybės tarybos 2016 m. rugsėjo 29 d.</t>
  </si>
  <si>
    <t xml:space="preserve">  (Telšių rajono savivaldybės tarybos 2016 m. rugsėjo 29 d.</t>
  </si>
  <si>
    <t xml:space="preserve">        (Telšių rajono savivaldybės tarybos 2016 m. rugsėjo 29 d.</t>
  </si>
  <si>
    <t xml:space="preserve">            (Telšių rajono savivaldybės tarybos 2016 m. rugsėjo 29 d.</t>
  </si>
  <si>
    <t>4.1.3.7.</t>
  </si>
  <si>
    <t>4.1.3.7.1.</t>
  </si>
  <si>
    <t>4.1.3.7.2.</t>
  </si>
  <si>
    <t>4.1.3.7.3.</t>
  </si>
  <si>
    <t>LuokėsVytauto Kleivos gimnazija</t>
  </si>
  <si>
    <t xml:space="preserve">           (Telšių rajono savivaldybės tarybos 2016 m. rugsėjo 29 d.</t>
  </si>
  <si>
    <t xml:space="preserve"> sprendimo Nr. T1-315 redakcija)</t>
  </si>
  <si>
    <t>sprendimo Nr. T1-315  redakcija)</t>
  </si>
  <si>
    <t xml:space="preserve">       sprendimo Nr. T1-315 redakcija)</t>
  </si>
  <si>
    <t xml:space="preserve">       sprendimo Nr. T1-242  redakcija)</t>
  </si>
  <si>
    <t xml:space="preserve">       sprendimo Nr. T1-315  redakcija)</t>
  </si>
  <si>
    <t xml:space="preserve">       sprendimo Nr. T1-162 redakcija)</t>
  </si>
  <si>
    <t xml:space="preserve">    sprendimo Nr. T1-315  redakcija)</t>
  </si>
  <si>
    <t xml:space="preserve">    sprendimo Nr. T1-162 redakcija)</t>
  </si>
  <si>
    <t xml:space="preserve">           sprendimo Nr. T1-315  redakcija)</t>
  </si>
  <si>
    <t xml:space="preserve">           sprendimo Nr. T1-162  redakcija)</t>
  </si>
  <si>
    <t xml:space="preserve">           sprendimo Nr. T1-103 redakcija)</t>
  </si>
  <si>
    <t xml:space="preserve">            sprendimo Nr. T1-103 redakcija)</t>
  </si>
  <si>
    <t xml:space="preserve">            sprendimo Nr. T1-162 redakcija)</t>
  </si>
  <si>
    <t xml:space="preserve">            sprendimo Nr. T1-315 redakcija)</t>
  </si>
  <si>
    <t>sprendimo Nr. T1-103  redakcija)</t>
  </si>
  <si>
    <t>sprendimo Nr. T1-162 redakcija)</t>
  </si>
  <si>
    <t xml:space="preserve"> sprendimo Nr. T1-162  redakcija)</t>
  </si>
  <si>
    <t xml:space="preserve"> sprendimo Nr. T1-242  redakcija)</t>
  </si>
  <si>
    <t xml:space="preserve">       sprendimo Nr. T1-103 redakcija)</t>
  </si>
  <si>
    <t xml:space="preserve"> (Telšių rajono savivaldybės tarybos 2016 m. spalio 27 d.</t>
  </si>
  <si>
    <t>sprendimo Nr. T1-315 redakcija)</t>
  </si>
  <si>
    <t xml:space="preserve">  (Telšių rajono savivaldybės tarybos 2016 m.spalio 27 d.</t>
  </si>
  <si>
    <t xml:space="preserve">        (Telšių rajono savivaldybės tarybos 2016 m. spalio 27 d.</t>
  </si>
  <si>
    <t>(Telšių rajono savivaldybės tarybos 2016 m. spalio 27 d.</t>
  </si>
  <si>
    <t xml:space="preserve">           (Telšių rajono savivaldybės tarybos 2016 m. spalio 27 d.</t>
  </si>
  <si>
    <t xml:space="preserve">            (Telšių rajono savivaldybės tarybos 2016 m. spalio 27 d.</t>
  </si>
  <si>
    <t xml:space="preserve">            sprendimo Nr. T1-357 redakcija)</t>
  </si>
  <si>
    <t xml:space="preserve">           sprendimo Nr. T1-357 redakcija)</t>
  </si>
  <si>
    <t xml:space="preserve">    sprendimo Nr. T1-357 redakcija)</t>
  </si>
  <si>
    <t>sprendimo Nr. T1-357 redakcija)</t>
  </si>
  <si>
    <t xml:space="preserve">       sprendimo Nr. T1-357 redakcija)</t>
  </si>
  <si>
    <t>sprendimo Nr. T1-357  redakcija)</t>
  </si>
  <si>
    <t xml:space="preserve"> sprendimo Nr. T1-357 redakcija)</t>
  </si>
  <si>
    <t xml:space="preserve"> (Telšių rajono savivaldybės tarybos 2016 m. lapkričio 24 d.</t>
  </si>
  <si>
    <t xml:space="preserve">        (Telšių rajono savivaldybės tarybos 2016 m. lapkričio 24 d.</t>
  </si>
  <si>
    <t xml:space="preserve">            (Telšių rajono savivaldybės tarybos 2016 m. lapkričio 24 d.</t>
  </si>
  <si>
    <t xml:space="preserve">  (Telšių rajono savivaldybės tarybos 2016 m.lapkričio 24 d.</t>
  </si>
  <si>
    <t xml:space="preserve">  (Telšių rajono savivaldybės tarybos 2016 m. lapkričio 24 d.</t>
  </si>
  <si>
    <t xml:space="preserve">  (Telšių rajono savivaldybės tarybos 2016 m. spalio 27 d.</t>
  </si>
  <si>
    <t xml:space="preserve">  (Telšių rajono savivaldybės tarybos 2016 m. rugsėjo  29 d.</t>
  </si>
  <si>
    <t>Mokinio (klasės, grupės) krepšeliui finansuoti</t>
  </si>
  <si>
    <t>2016 METŲ SPECIALIOJI TIKSLINĖ DOTACIJA MOKINIO (KLASĖS, GRUPĖS) KREPŠELIUI FINANSUOTI PAGAL ASIGNAVIMŲ VALDYTOJUS</t>
  </si>
  <si>
    <t>(Telšių rajono savivaldybės tarybos 2016 m. lapkričio 24 d.</t>
  </si>
  <si>
    <t xml:space="preserve">           (Telšių rajono savivaldybės tarybos 2016 m. lapkričio 24 d.</t>
  </si>
  <si>
    <t xml:space="preserve">                 </t>
  </si>
  <si>
    <t xml:space="preserve"> 2016 METŲ ASIGNAVIMAI SAVARANKIŠKOMS FUNKCIJOMS VYKDYTI PAGAL ASIGNAVIMŲ VALDYTOJUS</t>
  </si>
  <si>
    <t>sprendimo Nr. T1-383 redakcija)</t>
  </si>
  <si>
    <t xml:space="preserve"> sprendimo Nr. T1-383 redakcija)</t>
  </si>
  <si>
    <t xml:space="preserve">       sprendimo Nr. T1-383 redakcija)</t>
  </si>
  <si>
    <t xml:space="preserve">    sprendimo Nr. T1-383 redakcija)</t>
  </si>
  <si>
    <t xml:space="preserve">           sprendimo Nr. T1-383 redakcija)</t>
  </si>
  <si>
    <t xml:space="preserve">               sprendimo Nr. T1-103 redakcija)</t>
  </si>
  <si>
    <t>sprendimo Nr. T1- 383 redakcija)</t>
  </si>
  <si>
    <t xml:space="preserve"> (Telšių rajono savivaldybės tarybos 2016 m. gruodžio 8 d.</t>
  </si>
  <si>
    <t>sprendimo Nr. T1-411  redakcija)</t>
  </si>
  <si>
    <t xml:space="preserve">  (Telšių rajono savivaldybės tarybos 2016 m. gruodžio 8 d.</t>
  </si>
  <si>
    <t xml:space="preserve"> sprendimo Nr. T1-411  redakcija)</t>
  </si>
  <si>
    <t xml:space="preserve">       sprendimo Nr. T1-383  redakcija)</t>
  </si>
  <si>
    <t xml:space="preserve">        (Telšių rajono savivaldybės tarybos 2016 m. gruodžio 8  d.</t>
  </si>
  <si>
    <t xml:space="preserve">       sprendimo Nr. T1-411 redakcija)</t>
  </si>
  <si>
    <t xml:space="preserve">       sprendimo Nr. T1- 383 redakcija)</t>
  </si>
  <si>
    <t xml:space="preserve">        (Telšių rajono savivaldybės tarybos 2016 m. gruodžio 8 d.</t>
  </si>
  <si>
    <t xml:space="preserve">    sprendimo Nr. T1-411 redakcija)</t>
  </si>
  <si>
    <t xml:space="preserve">            sprendimo Nr. T1- 383  redakcija)</t>
  </si>
  <si>
    <t xml:space="preserve">            (Telšių rajono savivaldybės tarybos 2016 m. gruodžio 8 d.</t>
  </si>
  <si>
    <t xml:space="preserve">            sprendimo Nr. T1-411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</si>
</sst>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0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577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8" fillId="3" borderId="0" xfId="0" applyNumberFormat="1" applyFont="1" applyFill="1" applyBorder="1"/>
    <xf numFmtId="164" fontId="16" fillId="7" borderId="1" xfId="0" applyNumberFormat="1" applyFont="1" applyFill="1" applyBorder="1"/>
    <xf numFmtId="164" fontId="3" fillId="0" borderId="1" xfId="0" applyNumberFormat="1" applyFont="1" applyFill="1" applyBorder="1" applyAlignment="1">
      <alignment horizontal="right"/>
    </xf>
    <xf numFmtId="164" fontId="3" fillId="7" borderId="1" xfId="0" applyNumberFormat="1" applyFont="1" applyFill="1" applyBorder="1" applyAlignment="1">
      <alignment horizontal="right"/>
    </xf>
    <xf numFmtId="164" fontId="3" fillId="3" borderId="2" xfId="0" applyNumberFormat="1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17" fillId="6" borderId="0" xfId="0" applyNumberFormat="1" applyFont="1" applyFill="1" applyAlignment="1">
      <alignment horizontal="center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7" fillId="0" borderId="11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8" fillId="3" borderId="0" xfId="0" applyNumberFormat="1" applyFont="1" applyFill="1" applyBorder="1" applyAlignment="1">
      <alignment horizontal="left" wrapText="1" indent="1"/>
    </xf>
    <xf numFmtId="164" fontId="7" fillId="3" borderId="11" xfId="0" applyNumberFormat="1" applyFont="1" applyFill="1" applyBorder="1" applyAlignment="1">
      <alignment horizontal="center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3" borderId="5" xfId="0" applyNumberFormat="1" applyFont="1" applyFill="1" applyBorder="1"/>
    <xf numFmtId="164" fontId="3" fillId="3" borderId="11" xfId="0" applyNumberFormat="1" applyFont="1" applyFill="1" applyBorder="1"/>
    <xf numFmtId="164" fontId="8" fillId="3" borderId="12" xfId="0" applyNumberFormat="1" applyFont="1" applyFill="1" applyBorder="1" applyAlignment="1">
      <alignment horizontal="left" wrapText="1" indent="1"/>
    </xf>
    <xf numFmtId="164" fontId="8" fillId="3" borderId="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8" fillId="0" borderId="5" xfId="0" applyNumberFormat="1" applyFont="1" applyBorder="1" applyAlignment="1">
      <alignment horizontal="left" indent="1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8" fillId="0" borderId="0" xfId="0" applyNumberFormat="1" applyFont="1" applyBorder="1" applyAlignment="1">
      <alignment horizontal="left" vertical="top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8" fillId="0" borderId="10" xfId="0" applyNumberFormat="1" applyFont="1" applyBorder="1" applyAlignment="1">
      <alignment horizontal="left" vertical="top" indent="1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7" fillId="0" borderId="1" xfId="0" applyNumberFormat="1" applyFont="1" applyFill="1" applyBorder="1" applyAlignment="1">
      <alignment horizontal="center" vertical="top"/>
    </xf>
    <xf numFmtId="164" fontId="7" fillId="0" borderId="7" xfId="0" applyNumberFormat="1" applyFont="1" applyFill="1" applyBorder="1" applyAlignment="1">
      <alignment horizontal="center" vertical="top"/>
    </xf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8" fillId="3" borderId="11" xfId="0" applyNumberFormat="1" applyFont="1" applyFill="1" applyBorder="1" applyAlignment="1">
      <alignment horizontal="left" wrapText="1" indent="1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 vertical="top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9" fillId="0" borderId="5" xfId="0" applyNumberFormat="1" applyFont="1" applyBorder="1"/>
    <xf numFmtId="164" fontId="9" fillId="0" borderId="11" xfId="0" applyNumberFormat="1" applyFont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7" fillId="4" borderId="5" xfId="0" applyNumberFormat="1" applyFont="1" applyFill="1" applyBorder="1" applyAlignment="1">
      <alignment horizontal="center"/>
    </xf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8" fillId="3" borderId="5" xfId="0" applyNumberFormat="1" applyFont="1" applyFill="1" applyBorder="1" applyAlignment="1">
      <alignment horizontal="left" wrapText="1"/>
    </xf>
    <xf numFmtId="164" fontId="1" fillId="6" borderId="2" xfId="0" applyNumberFormat="1" applyFont="1" applyFill="1" applyBorder="1"/>
    <xf numFmtId="164" fontId="1" fillId="7" borderId="2" xfId="0" applyNumberFormat="1" applyFont="1" applyFill="1" applyBorder="1"/>
    <xf numFmtId="164" fontId="1" fillId="7" borderId="6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6" fillId="4" borderId="0" xfId="0" applyNumberFormat="1" applyFont="1" applyFill="1" applyBorder="1"/>
    <xf numFmtId="164" fontId="8" fillId="0" borderId="8" xfId="0" applyNumberFormat="1" applyFont="1" applyFill="1" applyBorder="1"/>
    <xf numFmtId="164" fontId="8" fillId="3" borderId="10" xfId="0" applyNumberFormat="1" applyFont="1" applyFill="1" applyBorder="1"/>
    <xf numFmtId="164" fontId="1" fillId="7" borderId="15" xfId="0" applyNumberFormat="1" applyFont="1" applyFill="1" applyBorder="1"/>
    <xf numFmtId="164" fontId="3" fillId="3" borderId="5" xfId="0" applyNumberFormat="1" applyFont="1" applyFill="1" applyBorder="1" applyAlignment="1">
      <alignment horizontal="center" vertical="center"/>
    </xf>
    <xf numFmtId="164" fontId="8" fillId="3" borderId="10" xfId="0" applyNumberFormat="1" applyFont="1" applyFill="1" applyBorder="1" applyAlignment="1">
      <alignment horizontal="left" indent="1"/>
    </xf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" fontId="7" fillId="0" borderId="4" xfId="0" applyNumberFormat="1" applyFont="1" applyBorder="1" applyAlignment="1">
      <alignment horizontal="center"/>
    </xf>
    <xf numFmtId="164" fontId="8" fillId="0" borderId="13" xfId="0" applyNumberFormat="1" applyFont="1" applyBorder="1" applyAlignment="1">
      <alignment horizontal="left" vertical="top" indent="1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3" fillId="0" borderId="1" xfId="1" applyNumberFormat="1" applyFont="1" applyBorder="1" applyAlignment="1" applyProtection="1">
      <alignment horizontal="left" vertical="center" wrapText="1"/>
      <protection hidden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9" fillId="0" borderId="0" xfId="0" applyNumberFormat="1" applyFont="1" applyFill="1"/>
    <xf numFmtId="164" fontId="13" fillId="3" borderId="1" xfId="0" applyNumberFormat="1" applyFont="1" applyFill="1" applyBorder="1" applyAlignment="1">
      <alignment horizontal="left"/>
    </xf>
    <xf numFmtId="164" fontId="14" fillId="3" borderId="1" xfId="0" applyNumberFormat="1" applyFont="1" applyFill="1" applyBorder="1" applyAlignment="1">
      <alignment vertical="center" wrapText="1"/>
    </xf>
    <xf numFmtId="164" fontId="14" fillId="0" borderId="1" xfId="0" applyNumberFormat="1" applyFont="1" applyBorder="1" applyAlignment="1">
      <alignment wrapText="1"/>
    </xf>
    <xf numFmtId="164" fontId="14" fillId="0" borderId="1" xfId="0" applyNumberFormat="1" applyFont="1" applyBorder="1" applyAlignment="1">
      <alignment horizontal="center" vertical="center"/>
    </xf>
    <xf numFmtId="164" fontId="14" fillId="0" borderId="1" xfId="0" applyNumberFormat="1" applyFont="1" applyBorder="1" applyAlignment="1">
      <alignment horizontal="center" wrapText="1"/>
    </xf>
    <xf numFmtId="164" fontId="13" fillId="5" borderId="1" xfId="0" applyNumberFormat="1" applyFont="1" applyFill="1" applyBorder="1" applyAlignment="1">
      <alignment horizontal="left"/>
    </xf>
    <xf numFmtId="164" fontId="4" fillId="5" borderId="1" xfId="0" applyNumberFormat="1" applyFont="1" applyFill="1" applyBorder="1" applyAlignment="1">
      <alignment wrapText="1"/>
    </xf>
    <xf numFmtId="164" fontId="4" fillId="5" borderId="1" xfId="0" applyNumberFormat="1" applyFont="1" applyFill="1" applyBorder="1" applyAlignment="1">
      <alignment vertical="center"/>
    </xf>
    <xf numFmtId="164" fontId="13" fillId="5" borderId="0" xfId="0" applyNumberFormat="1" applyFont="1" applyFill="1"/>
    <xf numFmtId="164" fontId="13" fillId="0" borderId="1" xfId="0" applyNumberFormat="1" applyFont="1" applyBorder="1" applyAlignment="1">
      <alignment wrapText="1"/>
    </xf>
    <xf numFmtId="164" fontId="13" fillId="5" borderId="1" xfId="0" applyNumberFormat="1" applyFont="1" applyFill="1" applyBorder="1" applyAlignment="1">
      <alignment horizontal="right" vertical="center"/>
    </xf>
    <xf numFmtId="164" fontId="13" fillId="0" borderId="7" xfId="0" applyNumberFormat="1" applyFont="1" applyBorder="1" applyAlignment="1">
      <alignment wrapText="1"/>
    </xf>
    <xf numFmtId="164" fontId="7" fillId="0" borderId="11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indent="1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7" fillId="0" borderId="10" xfId="0" applyNumberFormat="1" applyFont="1" applyBorder="1" applyAlignment="1">
      <alignment horizontal="center" vertical="top"/>
    </xf>
    <xf numFmtId="164" fontId="7" fillId="0" borderId="6" xfId="0" applyNumberFormat="1" applyFont="1" applyFill="1" applyBorder="1" applyAlignment="1">
      <alignment horizontal="center" vertical="top"/>
    </xf>
    <xf numFmtId="164" fontId="7" fillId="0" borderId="13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vertical="top"/>
    </xf>
    <xf numFmtId="164" fontId="3" fillId="6" borderId="3" xfId="0" applyNumberFormat="1" applyFont="1" applyFill="1" applyBorder="1"/>
    <xf numFmtId="164" fontId="3" fillId="7" borderId="3" xfId="0" applyNumberFormat="1" applyFont="1" applyFill="1" applyBorder="1"/>
    <xf numFmtId="164" fontId="1" fillId="6" borderId="8" xfId="0" applyNumberFormat="1" applyFont="1" applyFill="1" applyBorder="1"/>
    <xf numFmtId="164" fontId="3" fillId="7" borderId="8" xfId="0" applyNumberFormat="1" applyFont="1" applyFill="1" applyBorder="1"/>
    <xf numFmtId="164" fontId="1" fillId="0" borderId="11" xfId="0" applyNumberFormat="1" applyFont="1" applyFill="1" applyBorder="1" applyAlignment="1">
      <alignment horizontal="center"/>
    </xf>
    <xf numFmtId="164" fontId="8" fillId="0" borderId="11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8" fillId="0" borderId="12" xfId="0" applyNumberFormat="1" applyFont="1" applyFill="1" applyBorder="1"/>
    <xf numFmtId="164" fontId="8" fillId="3" borderId="0" xfId="0" applyNumberFormat="1" applyFont="1" applyFill="1" applyBorder="1" applyAlignment="1">
      <alignment horizontal="left" indent="1"/>
    </xf>
    <xf numFmtId="164" fontId="1" fillId="3" borderId="5" xfId="0" applyNumberFormat="1" applyFont="1" applyFill="1" applyBorder="1" applyAlignment="1">
      <alignment horizontal="center"/>
    </xf>
    <xf numFmtId="164" fontId="1" fillId="3" borderId="11" xfId="0" applyNumberFormat="1" applyFont="1" applyFill="1" applyBorder="1" applyAlignment="1">
      <alignment horizontal="center"/>
    </xf>
    <xf numFmtId="164" fontId="8" fillId="0" borderId="11" xfId="0" applyNumberFormat="1" applyFont="1" applyBorder="1" applyAlignment="1">
      <alignment horizontal="left" indent="1"/>
    </xf>
    <xf numFmtId="164" fontId="4" fillId="3" borderId="3" xfId="0" applyNumberFormat="1" applyFont="1" applyFill="1" applyBorder="1"/>
    <xf numFmtId="164" fontId="8" fillId="3" borderId="8" xfId="0" applyNumberFormat="1" applyFont="1" applyFill="1" applyBorder="1" applyAlignment="1">
      <alignment horizontal="left" indent="1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4" fillId="3" borderId="6" xfId="0" applyNumberFormat="1" applyFont="1" applyFill="1" applyBorder="1"/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indent="1"/>
    </xf>
    <xf numFmtId="164" fontId="8" fillId="3" borderId="14" xfId="0" applyNumberFormat="1" applyFont="1" applyFill="1" applyBorder="1" applyAlignment="1">
      <alignment horizontal="left" indent="1"/>
    </xf>
    <xf numFmtId="164" fontId="3" fillId="0" borderId="5" xfId="0" applyNumberFormat="1" applyFont="1" applyBorder="1" applyAlignment="1">
      <alignment horizontal="left"/>
    </xf>
    <xf numFmtId="164" fontId="1" fillId="0" borderId="11" xfId="0" applyNumberFormat="1" applyFont="1" applyBorder="1" applyAlignment="1">
      <alignment horizontal="center"/>
    </xf>
    <xf numFmtId="164" fontId="4" fillId="3" borderId="13" xfId="0" applyNumberFormat="1" applyFont="1" applyFill="1" applyBorder="1"/>
    <xf numFmtId="164" fontId="4" fillId="6" borderId="4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4" fillId="3" borderId="3" xfId="0" applyNumberFormat="1" applyFont="1" applyFill="1" applyBorder="1" applyAlignment="1">
      <alignment vertical="center"/>
    </xf>
    <xf numFmtId="164" fontId="8" fillId="3" borderId="8" xfId="0" applyNumberFormat="1" applyFont="1" applyFill="1" applyBorder="1" applyAlignment="1">
      <alignment horizontal="left" wrapText="1" indent="1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7" fillId="3" borderId="5" xfId="0" applyNumberFormat="1" applyFont="1" applyFill="1" applyBorder="1" applyAlignment="1">
      <alignment horizontal="right"/>
    </xf>
    <xf numFmtId="164" fontId="7" fillId="3" borderId="11" xfId="0" applyNumberFormat="1" applyFont="1" applyFill="1" applyBorder="1" applyAlignment="1">
      <alignment horizontal="right"/>
    </xf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164" fontId="8" fillId="3" borderId="5" xfId="0" applyNumberFormat="1" applyFont="1" applyFill="1" applyBorder="1" applyAlignment="1">
      <alignment horizontal="left" indent="1"/>
    </xf>
    <xf numFmtId="164" fontId="8" fillId="3" borderId="11" xfId="0" applyNumberFormat="1" applyFont="1" applyFill="1" applyBorder="1" applyAlignment="1">
      <alignment horizontal="left" indent="1"/>
    </xf>
    <xf numFmtId="1" fontId="7" fillId="0" borderId="1" xfId="0" applyNumberFormat="1" applyFont="1" applyBorder="1" applyAlignment="1">
      <alignment horizontal="center"/>
    </xf>
    <xf numFmtId="164" fontId="13" fillId="0" borderId="0" xfId="0" applyNumberFormat="1" applyFont="1" applyFill="1"/>
    <xf numFmtId="0" fontId="8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164" fontId="8" fillId="0" borderId="13" xfId="0" applyNumberFormat="1" applyFont="1" applyFill="1" applyBorder="1" applyAlignment="1">
      <alignment horizontal="left" wrapText="1" indent="1"/>
    </xf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/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164" fontId="3" fillId="6" borderId="11" xfId="0" applyNumberFormat="1" applyFont="1" applyFill="1" applyBorder="1" applyAlignment="1"/>
    <xf numFmtId="164" fontId="3" fillId="0" borderId="4" xfId="0" applyNumberFormat="1" applyFont="1" applyBorder="1" applyAlignment="1">
      <alignment vertical="top"/>
    </xf>
    <xf numFmtId="164" fontId="3" fillId="0" borderId="9" xfId="0" applyNumberFormat="1" applyFont="1" applyBorder="1" applyAlignment="1"/>
    <xf numFmtId="164" fontId="3" fillId="6" borderId="2" xfId="0" applyNumberFormat="1" applyFont="1" applyFill="1" applyBorder="1" applyAlignment="1"/>
    <xf numFmtId="164" fontId="3" fillId="7" borderId="2" xfId="0" applyNumberFormat="1" applyFont="1" applyFill="1" applyBorder="1" applyAlignment="1"/>
    <xf numFmtId="164" fontId="3" fillId="6" borderId="8" xfId="0" applyNumberFormat="1" applyFont="1" applyFill="1" applyBorder="1" applyAlignment="1">
      <alignment vertical="top"/>
    </xf>
    <xf numFmtId="164" fontId="7" fillId="0" borderId="14" xfId="0" applyNumberFormat="1" applyFont="1" applyBorder="1" applyAlignment="1">
      <alignment horizontal="center" vertical="top"/>
    </xf>
    <xf numFmtId="164" fontId="3" fillId="0" borderId="6" xfId="0" applyNumberFormat="1" applyFont="1" applyBorder="1" applyAlignment="1">
      <alignment horizontal="left" wrapText="1"/>
    </xf>
    <xf numFmtId="164" fontId="7" fillId="0" borderId="14" xfId="0" applyNumberFormat="1" applyFont="1" applyFill="1" applyBorder="1" applyAlignment="1">
      <alignment horizontal="center" vertical="top"/>
    </xf>
    <xf numFmtId="164" fontId="8" fillId="0" borderId="14" xfId="0" applyNumberFormat="1" applyFont="1" applyBorder="1" applyAlignment="1">
      <alignment horizontal="left" vertical="top" wrapText="1" indent="1"/>
    </xf>
    <xf numFmtId="164" fontId="7" fillId="0" borderId="3" xfId="0" applyNumberFormat="1" applyFont="1" applyFill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center"/>
    </xf>
    <xf numFmtId="164" fontId="7" fillId="0" borderId="13" xfId="0" applyNumberFormat="1" applyFont="1" applyBorder="1" applyAlignment="1">
      <alignment horizontal="center" vertical="center"/>
    </xf>
    <xf numFmtId="164" fontId="7" fillId="0" borderId="14" xfId="0" applyNumberFormat="1" applyFont="1" applyBorder="1" applyAlignment="1">
      <alignment horizontal="center" vertical="center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3" fillId="6" borderId="4" xfId="0" applyNumberFormat="1" applyFont="1" applyFill="1" applyBorder="1" applyAlignment="1"/>
    <xf numFmtId="164" fontId="3" fillId="3" borderId="5" xfId="0" applyNumberFormat="1" applyFont="1" applyFill="1" applyBorder="1" applyAlignment="1">
      <alignment vertical="top"/>
    </xf>
    <xf numFmtId="164" fontId="7" fillId="3" borderId="9" xfId="0" applyNumberFormat="1" applyFont="1" applyFill="1" applyBorder="1" applyAlignment="1">
      <alignment vertical="top"/>
    </xf>
    <xf numFmtId="164" fontId="7" fillId="3" borderId="10" xfId="0" applyNumberFormat="1" applyFont="1" applyFill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 wrapText="1" indent="1"/>
    </xf>
    <xf numFmtId="164" fontId="7" fillId="3" borderId="12" xfId="0" applyNumberFormat="1" applyFont="1" applyFill="1" applyBorder="1" applyAlignment="1">
      <alignment vertical="top"/>
    </xf>
    <xf numFmtId="164" fontId="3" fillId="7" borderId="4" xfId="0" applyNumberFormat="1" applyFont="1" applyFill="1" applyBorder="1" applyAlignment="1"/>
    <xf numFmtId="164" fontId="1" fillId="7" borderId="4" xfId="0" applyNumberFormat="1" applyFont="1" applyFill="1" applyBorder="1" applyAlignment="1">
      <alignment horizontal="right"/>
    </xf>
    <xf numFmtId="164" fontId="4" fillId="8" borderId="11" xfId="0" applyNumberFormat="1" applyFont="1" applyFill="1" applyBorder="1"/>
    <xf numFmtId="164" fontId="4" fillId="8" borderId="1" xfId="0" applyNumberFormat="1" applyFont="1" applyFill="1" applyBorder="1" applyAlignment="1">
      <alignment vertical="distributed"/>
    </xf>
    <xf numFmtId="164" fontId="3" fillId="8" borderId="1" xfId="0" applyNumberFormat="1" applyFont="1" applyFill="1" applyBorder="1" applyAlignment="1">
      <alignment vertical="distributed"/>
    </xf>
    <xf numFmtId="164" fontId="3" fillId="8" borderId="4" xfId="0" applyNumberFormat="1" applyFont="1" applyFill="1" applyBorder="1" applyAlignment="1"/>
    <xf numFmtId="164" fontId="1" fillId="8" borderId="1" xfId="0" applyNumberFormat="1" applyFont="1" applyFill="1" applyBorder="1" applyAlignment="1">
      <alignment horizontal="right"/>
    </xf>
    <xf numFmtId="164" fontId="1" fillId="8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3" fillId="8" borderId="1" xfId="0" applyNumberFormat="1" applyFont="1" applyFill="1" applyBorder="1" applyAlignment="1"/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7" fillId="0" borderId="5" xfId="0" applyNumberFormat="1" applyFont="1" applyBorder="1" applyAlignment="1">
      <alignment horizontal="center"/>
    </xf>
    <xf numFmtId="164" fontId="3" fillId="6" borderId="1" xfId="0" applyNumberFormat="1" applyFont="1" applyFill="1" applyBorder="1" applyAlignment="1">
      <alignment horizontal="right" vertical="center"/>
    </xf>
    <xf numFmtId="164" fontId="3" fillId="7" borderId="1" xfId="0" applyNumberFormat="1" applyFont="1" applyFill="1" applyBorder="1" applyAlignment="1">
      <alignment horizontal="right" vertical="center"/>
    </xf>
    <xf numFmtId="164" fontId="3" fillId="6" borderId="0" xfId="0" applyNumberFormat="1" applyFont="1" applyFill="1" applyBorder="1" applyAlignment="1"/>
    <xf numFmtId="164" fontId="3" fillId="6" borderId="9" xfId="0" applyNumberFormat="1" applyFont="1" applyFill="1" applyBorder="1" applyAlignment="1"/>
    <xf numFmtId="164" fontId="3" fillId="6" borderId="10" xfId="0" applyNumberFormat="1" applyFont="1" applyFill="1" applyBorder="1" applyAlignment="1">
      <alignment vertical="top"/>
    </xf>
    <xf numFmtId="164" fontId="3" fillId="6" borderId="10" xfId="0" applyNumberFormat="1" applyFont="1" applyFill="1" applyBorder="1" applyAlignment="1"/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5" borderId="1" xfId="0" applyNumberFormat="1" applyFont="1" applyFill="1" applyBorder="1"/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15" fillId="0" borderId="0" xfId="0" applyNumberFormat="1" applyFont="1" applyAlignment="1">
      <alignment horizontal="left" indent="23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left" vertical="top" indent="1"/>
    </xf>
    <xf numFmtId="164" fontId="8" fillId="0" borderId="11" xfId="0" applyNumberFormat="1" applyFont="1" applyBorder="1" applyAlignment="1">
      <alignment horizontal="left" vertical="top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15" fillId="0" borderId="0" xfId="0" applyNumberFormat="1" applyFont="1" applyAlignment="1">
      <alignment horizontal="left" indent="26"/>
    </xf>
    <xf numFmtId="164" fontId="3" fillId="5" borderId="2" xfId="0" applyNumberFormat="1" applyFont="1" applyFill="1" applyBorder="1" applyAlignment="1">
      <alignment vertical="top"/>
    </xf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2"/>
    </xf>
    <xf numFmtId="164" fontId="15" fillId="0" borderId="0" xfId="0" applyNumberFormat="1" applyFont="1" applyAlignment="1">
      <alignment horizontal="left" indent="22"/>
    </xf>
    <xf numFmtId="164" fontId="5" fillId="0" borderId="1" xfId="0" applyNumberFormat="1" applyFont="1" applyBorder="1" applyAlignment="1">
      <alignment horizontal="center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3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/>
    </xf>
    <xf numFmtId="164" fontId="5" fillId="0" borderId="3" xfId="0" applyNumberFormat="1" applyFont="1" applyBorder="1" applyAlignment="1">
      <alignment horizontal="center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15" fillId="0" borderId="0" xfId="0" applyNumberFormat="1" applyFont="1" applyAlignment="1">
      <alignment horizontal="left" indent="24"/>
    </xf>
    <xf numFmtId="164" fontId="7" fillId="0" borderId="2" xfId="0" applyNumberFormat="1" applyFont="1" applyFill="1" applyBorder="1" applyAlignment="1">
      <alignment horizontal="center" vertical="center"/>
    </xf>
    <xf numFmtId="164" fontId="7" fillId="0" borderId="5" xfId="0" applyNumberFormat="1" applyFont="1" applyFill="1" applyBorder="1" applyAlignment="1">
      <alignment horizontal="center" vertical="center"/>
    </xf>
    <xf numFmtId="164" fontId="7" fillId="0" borderId="11" xfId="0" applyNumberFormat="1" applyFont="1" applyFill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164" fontId="7" fillId="0" borderId="5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164" fontId="8" fillId="0" borderId="5" xfId="0" applyNumberFormat="1" applyFont="1" applyFill="1" applyBorder="1" applyAlignment="1">
      <alignment horizontal="left" wrapText="1" indent="1"/>
    </xf>
    <xf numFmtId="164" fontId="5" fillId="0" borderId="2" xfId="0" applyNumberFormat="1" applyFont="1" applyBorder="1" applyAlignment="1">
      <alignment horizontal="center"/>
    </xf>
    <xf numFmtId="164" fontId="8" fillId="0" borderId="5" xfId="0" applyNumberFormat="1" applyFont="1" applyBorder="1" applyAlignment="1">
      <alignment horizontal="left" vertical="top" indent="1"/>
    </xf>
    <xf numFmtId="164" fontId="8" fillId="0" borderId="11" xfId="0" applyNumberFormat="1" applyFont="1" applyBorder="1" applyAlignment="1">
      <alignment horizontal="left" vertical="top" indent="1"/>
    </xf>
    <xf numFmtId="164" fontId="5" fillId="0" borderId="6" xfId="0" applyNumberFormat="1" applyFont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5" fillId="0" borderId="5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64" fontId="5" fillId="0" borderId="13" xfId="0" applyNumberFormat="1" applyFont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164" fontId="17" fillId="0" borderId="0" xfId="0" applyNumberFormat="1" applyFont="1" applyAlignment="1">
      <alignment horizontal="right"/>
    </xf>
    <xf numFmtId="164" fontId="5" fillId="0" borderId="9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6"/>
    </xf>
    <xf numFmtId="1" fontId="4" fillId="0" borderId="0" xfId="0" applyNumberFormat="1" applyFont="1" applyAlignment="1">
      <alignment horizontal="center" wrapText="1"/>
    </xf>
    <xf numFmtId="164" fontId="15" fillId="0" borderId="0" xfId="0" applyNumberFormat="1" applyFont="1" applyAlignment="1">
      <alignment horizontal="left" indent="27"/>
    </xf>
    <xf numFmtId="164" fontId="5" fillId="0" borderId="11" xfId="0" applyNumberFormat="1" applyFont="1" applyBorder="1" applyAlignment="1">
      <alignment horizontal="center"/>
    </xf>
  </cellXfs>
  <cellStyles count="2">
    <cellStyle name="Įprastas" xfId="0" builtinId="0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17"/>
  <sheetViews>
    <sheetView showZeros="0" tabSelected="1" workbookViewId="0">
      <selection sqref="A1:XFD1048576"/>
    </sheetView>
  </sheetViews>
  <sheetFormatPr defaultColWidth="9.42578125" defaultRowHeight="15" x14ac:dyDescent="0.25"/>
  <cols>
    <col min="1" max="1" width="9.7109375" style="290" customWidth="1"/>
    <col min="2" max="2" width="70.28515625" style="292" customWidth="1"/>
    <col min="3" max="3" width="10.42578125" style="293" hidden="1" customWidth="1"/>
    <col min="4" max="4" width="11.7109375" style="290" hidden="1" customWidth="1"/>
    <col min="5" max="5" width="10.42578125" style="290" customWidth="1"/>
    <col min="6" max="16384" width="9.42578125" style="290"/>
  </cols>
  <sheetData>
    <row r="1" spans="2:5" x14ac:dyDescent="0.25">
      <c r="B1" s="484" t="s">
        <v>350</v>
      </c>
      <c r="C1" s="484"/>
      <c r="D1" s="484"/>
      <c r="E1" s="484"/>
    </row>
    <row r="2" spans="2:5" x14ac:dyDescent="0.25">
      <c r="B2" s="484" t="s">
        <v>436</v>
      </c>
      <c r="C2" s="484"/>
      <c r="D2" s="484"/>
      <c r="E2" s="484"/>
    </row>
    <row r="3" spans="2:5" x14ac:dyDescent="0.25">
      <c r="B3" s="484" t="s">
        <v>455</v>
      </c>
      <c r="C3" s="484"/>
      <c r="D3" s="484"/>
      <c r="E3" s="484"/>
    </row>
    <row r="4" spans="2:5" x14ac:dyDescent="0.25">
      <c r="B4" s="484" t="s">
        <v>351</v>
      </c>
      <c r="C4" s="484"/>
      <c r="D4" s="484"/>
      <c r="E4" s="484"/>
    </row>
    <row r="5" spans="2:5" s="371" customFormat="1" x14ac:dyDescent="0.25">
      <c r="B5" s="483" t="s">
        <v>456</v>
      </c>
      <c r="C5" s="483"/>
      <c r="D5" s="483"/>
      <c r="E5" s="483"/>
    </row>
    <row r="6" spans="2:5" s="371" customFormat="1" x14ac:dyDescent="0.25">
      <c r="B6" s="483" t="s">
        <v>530</v>
      </c>
      <c r="C6" s="483"/>
      <c r="D6" s="483"/>
      <c r="E6" s="483"/>
    </row>
    <row r="7" spans="2:5" s="371" customFormat="1" x14ac:dyDescent="0.25">
      <c r="B7" s="483" t="s">
        <v>462</v>
      </c>
      <c r="C7" s="483"/>
      <c r="D7" s="483"/>
      <c r="E7" s="483"/>
    </row>
    <row r="8" spans="2:5" s="371" customFormat="1" x14ac:dyDescent="0.25">
      <c r="B8" s="483" t="s">
        <v>531</v>
      </c>
      <c r="C8" s="483"/>
      <c r="D8" s="483"/>
      <c r="E8" s="483"/>
    </row>
    <row r="9" spans="2:5" s="371" customFormat="1" x14ac:dyDescent="0.25">
      <c r="B9" s="483" t="s">
        <v>468</v>
      </c>
      <c r="C9" s="483"/>
      <c r="D9" s="483"/>
      <c r="E9" s="483"/>
    </row>
    <row r="10" spans="2:5" s="371" customFormat="1" x14ac:dyDescent="0.25">
      <c r="B10" s="483" t="s">
        <v>483</v>
      </c>
      <c r="C10" s="483"/>
      <c r="D10" s="483"/>
      <c r="E10" s="483"/>
    </row>
    <row r="11" spans="2:5" s="371" customFormat="1" x14ac:dyDescent="0.25">
      <c r="B11" s="483" t="s">
        <v>489</v>
      </c>
      <c r="C11" s="483"/>
      <c r="D11" s="483"/>
      <c r="E11" s="483"/>
    </row>
    <row r="12" spans="2:5" s="371" customFormat="1" x14ac:dyDescent="0.25">
      <c r="B12" s="483" t="s">
        <v>498</v>
      </c>
      <c r="C12" s="483"/>
      <c r="D12" s="483"/>
      <c r="E12" s="483"/>
    </row>
    <row r="13" spans="2:5" s="371" customFormat="1" x14ac:dyDescent="0.25">
      <c r="B13" s="483" t="s">
        <v>506</v>
      </c>
      <c r="C13" s="483"/>
      <c r="D13" s="483"/>
      <c r="E13" s="483"/>
    </row>
    <row r="14" spans="2:5" s="371" customFormat="1" x14ac:dyDescent="0.25">
      <c r="B14" s="483" t="s">
        <v>536</v>
      </c>
      <c r="C14" s="483"/>
      <c r="D14" s="483"/>
      <c r="E14" s="483"/>
    </row>
    <row r="15" spans="2:5" s="371" customFormat="1" x14ac:dyDescent="0.25">
      <c r="B15" s="483" t="s">
        <v>535</v>
      </c>
      <c r="C15" s="483"/>
      <c r="D15" s="483"/>
      <c r="E15" s="483"/>
    </row>
    <row r="16" spans="2:5" s="371" customFormat="1" x14ac:dyDescent="0.25">
      <c r="B16" s="483" t="s">
        <v>545</v>
      </c>
      <c r="C16" s="483"/>
      <c r="D16" s="483"/>
      <c r="E16" s="483"/>
    </row>
    <row r="17" spans="1:5" s="371" customFormat="1" x14ac:dyDescent="0.25">
      <c r="B17" s="483" t="s">
        <v>549</v>
      </c>
      <c r="C17" s="483"/>
      <c r="D17" s="483"/>
      <c r="E17" s="483"/>
    </row>
    <row r="18" spans="1:5" s="371" customFormat="1" x14ac:dyDescent="0.25">
      <c r="B18" s="483" t="s">
        <v>568</v>
      </c>
      <c r="C18" s="483"/>
      <c r="D18" s="483"/>
      <c r="E18" s="483"/>
    </row>
    <row r="19" spans="1:5" s="371" customFormat="1" x14ac:dyDescent="0.25">
      <c r="B19" s="483" t="s">
        <v>569</v>
      </c>
      <c r="C19" s="483"/>
      <c r="D19" s="483"/>
      <c r="E19" s="483"/>
    </row>
    <row r="20" spans="1:5" s="371" customFormat="1" x14ac:dyDescent="0.25">
      <c r="B20" s="483" t="s">
        <v>570</v>
      </c>
      <c r="C20" s="483"/>
      <c r="D20" s="483"/>
      <c r="E20" s="483"/>
    </row>
    <row r="21" spans="1:5" ht="12" customHeight="1" x14ac:dyDescent="0.25">
      <c r="B21" s="291"/>
      <c r="C21" s="291"/>
      <c r="D21" s="291"/>
      <c r="E21" s="291"/>
    </row>
    <row r="22" spans="1:5" x14ac:dyDescent="0.25">
      <c r="A22" s="482" t="s">
        <v>437</v>
      </c>
      <c r="B22" s="482"/>
      <c r="C22" s="482"/>
    </row>
    <row r="23" spans="1:5" ht="21" customHeight="1" x14ac:dyDescent="0.25">
      <c r="E23" s="4" t="s">
        <v>446</v>
      </c>
    </row>
    <row r="24" spans="1:5" ht="30" x14ac:dyDescent="0.25">
      <c r="A24" s="294" t="s">
        <v>240</v>
      </c>
      <c r="B24" s="295" t="s">
        <v>241</v>
      </c>
      <c r="C24" s="296" t="s">
        <v>339</v>
      </c>
      <c r="D24" s="297" t="s">
        <v>335</v>
      </c>
      <c r="E24" s="295" t="s">
        <v>0</v>
      </c>
    </row>
    <row r="25" spans="1:5" x14ac:dyDescent="0.25">
      <c r="A25" s="298" t="s">
        <v>72</v>
      </c>
      <c r="B25" s="299" t="s">
        <v>242</v>
      </c>
      <c r="C25" s="421">
        <f>C26+C31+C35</f>
        <v>18144</v>
      </c>
      <c r="D25" s="422">
        <f>D26+D31+D35</f>
        <v>0</v>
      </c>
      <c r="E25" s="423">
        <f>E26+E31+E35</f>
        <v>18144</v>
      </c>
    </row>
    <row r="26" spans="1:5" x14ac:dyDescent="0.25">
      <c r="A26" s="298" t="s">
        <v>243</v>
      </c>
      <c r="B26" s="299" t="s">
        <v>244</v>
      </c>
      <c r="C26" s="421">
        <f>C27</f>
        <v>16418.900000000001</v>
      </c>
      <c r="D26" s="422">
        <f>D27</f>
        <v>0</v>
      </c>
      <c r="E26" s="423">
        <f>E27</f>
        <v>16418.900000000001</v>
      </c>
    </row>
    <row r="27" spans="1:5" ht="15" customHeight="1" x14ac:dyDescent="0.25">
      <c r="A27" s="298" t="s">
        <v>245</v>
      </c>
      <c r="B27" s="300" t="s">
        <v>309</v>
      </c>
      <c r="C27" s="43">
        <f>C28+C29+C30</f>
        <v>16418.900000000001</v>
      </c>
      <c r="D27" s="424">
        <f>D28+D29+D30</f>
        <v>0</v>
      </c>
      <c r="E27" s="425">
        <f>E28+E29+E30</f>
        <v>16418.900000000001</v>
      </c>
    </row>
    <row r="28" spans="1:5" ht="15" customHeight="1" x14ac:dyDescent="0.25">
      <c r="A28" s="298" t="s">
        <v>246</v>
      </c>
      <c r="B28" s="300" t="s">
        <v>310</v>
      </c>
      <c r="C28" s="426">
        <v>9299.9</v>
      </c>
      <c r="D28" s="424"/>
      <c r="E28" s="427">
        <f>C28+D28</f>
        <v>9299.9</v>
      </c>
    </row>
    <row r="29" spans="1:5" x14ac:dyDescent="0.25">
      <c r="A29" s="298" t="s">
        <v>247</v>
      </c>
      <c r="B29" s="300" t="s">
        <v>311</v>
      </c>
      <c r="C29" s="426">
        <v>3234</v>
      </c>
      <c r="D29" s="424"/>
      <c r="E29" s="427">
        <f>C29+D29</f>
        <v>3234</v>
      </c>
    </row>
    <row r="30" spans="1:5" ht="30" x14ac:dyDescent="0.25">
      <c r="A30" s="298" t="s">
        <v>248</v>
      </c>
      <c r="B30" s="301" t="s">
        <v>324</v>
      </c>
      <c r="C30" s="426">
        <v>3885</v>
      </c>
      <c r="D30" s="424"/>
      <c r="E30" s="427">
        <f>C30+D30</f>
        <v>3885</v>
      </c>
    </row>
    <row r="31" spans="1:5" x14ac:dyDescent="0.25">
      <c r="A31" s="298" t="s">
        <v>249</v>
      </c>
      <c r="B31" s="299" t="s">
        <v>250</v>
      </c>
      <c r="C31" s="421">
        <f>C32+C33+C34</f>
        <v>547.6</v>
      </c>
      <c r="D31" s="422">
        <f>D32+D33+D34</f>
        <v>0</v>
      </c>
      <c r="E31" s="423">
        <f>E32+E33+E34</f>
        <v>547.6</v>
      </c>
    </row>
    <row r="32" spans="1:5" x14ac:dyDescent="0.25">
      <c r="A32" s="298" t="s">
        <v>251</v>
      </c>
      <c r="B32" s="300" t="s">
        <v>312</v>
      </c>
      <c r="C32" s="426">
        <v>250</v>
      </c>
      <c r="D32" s="424"/>
      <c r="E32" s="427">
        <f>C32+D32</f>
        <v>250</v>
      </c>
    </row>
    <row r="33" spans="1:5" x14ac:dyDescent="0.25">
      <c r="A33" s="298" t="s">
        <v>252</v>
      </c>
      <c r="B33" s="300" t="s">
        <v>313</v>
      </c>
      <c r="C33" s="426">
        <v>7.6</v>
      </c>
      <c r="D33" s="424"/>
      <c r="E33" s="427">
        <f>C33+D33</f>
        <v>7.6</v>
      </c>
    </row>
    <row r="34" spans="1:5" x14ac:dyDescent="0.25">
      <c r="A34" s="298" t="s">
        <v>253</v>
      </c>
      <c r="B34" s="300" t="s">
        <v>314</v>
      </c>
      <c r="C34" s="426">
        <v>290</v>
      </c>
      <c r="D34" s="424"/>
      <c r="E34" s="427">
        <f>C34+D34</f>
        <v>290</v>
      </c>
    </row>
    <row r="35" spans="1:5" x14ac:dyDescent="0.25">
      <c r="A35" s="298" t="s">
        <v>254</v>
      </c>
      <c r="B35" s="302" t="s">
        <v>255</v>
      </c>
      <c r="C35" s="421">
        <f>C36+C37+C38</f>
        <v>1177.5</v>
      </c>
      <c r="D35" s="422">
        <f>D36+D37+D38</f>
        <v>0</v>
      </c>
      <c r="E35" s="423">
        <f>E36+E37+E38</f>
        <v>1177.5</v>
      </c>
    </row>
    <row r="36" spans="1:5" x14ac:dyDescent="0.25">
      <c r="A36" s="298" t="s">
        <v>256</v>
      </c>
      <c r="B36" s="300" t="s">
        <v>315</v>
      </c>
      <c r="C36" s="426">
        <v>74.8</v>
      </c>
      <c r="D36" s="424"/>
      <c r="E36" s="427">
        <f>C36+D36</f>
        <v>74.8</v>
      </c>
    </row>
    <row r="37" spans="1:5" x14ac:dyDescent="0.25">
      <c r="A37" s="298" t="s">
        <v>257</v>
      </c>
      <c r="B37" s="300" t="s">
        <v>316</v>
      </c>
      <c r="C37" s="426">
        <v>43</v>
      </c>
      <c r="D37" s="424"/>
      <c r="E37" s="427">
        <f>C37+D37</f>
        <v>43</v>
      </c>
    </row>
    <row r="38" spans="1:5" x14ac:dyDescent="0.25">
      <c r="A38" s="298" t="s">
        <v>258</v>
      </c>
      <c r="B38" s="300" t="s">
        <v>317</v>
      </c>
      <c r="C38" s="426">
        <v>1059.7</v>
      </c>
      <c r="D38" s="424"/>
      <c r="E38" s="427">
        <f>C38+D38</f>
        <v>1059.7</v>
      </c>
    </row>
    <row r="39" spans="1:5" x14ac:dyDescent="0.25">
      <c r="A39" s="298" t="s">
        <v>183</v>
      </c>
      <c r="B39" s="299" t="s">
        <v>259</v>
      </c>
      <c r="C39" s="421">
        <f>C40+C44+C48+C50</f>
        <v>1404.2</v>
      </c>
      <c r="D39" s="422">
        <f>D40+D44+D48+D50</f>
        <v>36.1</v>
      </c>
      <c r="E39" s="423">
        <f>E40+E44+E48+E50</f>
        <v>1440.3</v>
      </c>
    </row>
    <row r="40" spans="1:5" x14ac:dyDescent="0.25">
      <c r="A40" s="298" t="s">
        <v>260</v>
      </c>
      <c r="B40" s="299" t="s">
        <v>261</v>
      </c>
      <c r="C40" s="421">
        <f>C41+C42+C43</f>
        <v>282</v>
      </c>
      <c r="D40" s="422">
        <f>D41+D42+D43</f>
        <v>0</v>
      </c>
      <c r="E40" s="423">
        <f>E41+E42+E43</f>
        <v>282</v>
      </c>
    </row>
    <row r="41" spans="1:5" ht="30" x14ac:dyDescent="0.25">
      <c r="A41" s="298" t="s">
        <v>262</v>
      </c>
      <c r="B41" s="300" t="s">
        <v>318</v>
      </c>
      <c r="C41" s="426">
        <v>192</v>
      </c>
      <c r="D41" s="424"/>
      <c r="E41" s="427">
        <f>C41+D41</f>
        <v>192</v>
      </c>
    </row>
    <row r="42" spans="1:5" x14ac:dyDescent="0.25">
      <c r="A42" s="298" t="s">
        <v>263</v>
      </c>
      <c r="B42" s="300" t="s">
        <v>319</v>
      </c>
      <c r="C42" s="426">
        <v>24</v>
      </c>
      <c r="D42" s="424"/>
      <c r="E42" s="427">
        <f>C42+D42</f>
        <v>24</v>
      </c>
    </row>
    <row r="43" spans="1:5" x14ac:dyDescent="0.25">
      <c r="A43" s="298" t="s">
        <v>264</v>
      </c>
      <c r="B43" s="300" t="s">
        <v>320</v>
      </c>
      <c r="C43" s="426">
        <v>66</v>
      </c>
      <c r="D43" s="424"/>
      <c r="E43" s="427">
        <f>C43+D43</f>
        <v>66</v>
      </c>
    </row>
    <row r="44" spans="1:5" x14ac:dyDescent="0.25">
      <c r="A44" s="298" t="s">
        <v>265</v>
      </c>
      <c r="B44" s="299" t="s">
        <v>266</v>
      </c>
      <c r="C44" s="421">
        <f>C45+C46+C47</f>
        <v>1073.5</v>
      </c>
      <c r="D44" s="422">
        <f>D45+D46+D47</f>
        <v>36.1</v>
      </c>
      <c r="E44" s="423">
        <f>E45+E46+E47</f>
        <v>1109.5999999999999</v>
      </c>
    </row>
    <row r="45" spans="1:5" x14ac:dyDescent="0.25">
      <c r="A45" s="298" t="s">
        <v>267</v>
      </c>
      <c r="B45" s="300" t="s">
        <v>321</v>
      </c>
      <c r="C45" s="43">
        <v>173.8</v>
      </c>
      <c r="D45" s="97">
        <v>2.1</v>
      </c>
      <c r="E45" s="427">
        <f t="shared" ref="E45:E51" si="0">C45+D45</f>
        <v>175.9</v>
      </c>
    </row>
    <row r="46" spans="1:5" ht="15.75" customHeight="1" x14ac:dyDescent="0.25">
      <c r="A46" s="298" t="s">
        <v>268</v>
      </c>
      <c r="B46" s="300" t="s">
        <v>322</v>
      </c>
      <c r="C46" s="43">
        <v>108.3</v>
      </c>
      <c r="D46" s="97">
        <v>4.7</v>
      </c>
      <c r="E46" s="427">
        <f t="shared" si="0"/>
        <v>113</v>
      </c>
    </row>
    <row r="47" spans="1:5" x14ac:dyDescent="0.25">
      <c r="A47" s="298" t="s">
        <v>269</v>
      </c>
      <c r="B47" s="300" t="s">
        <v>352</v>
      </c>
      <c r="C47" s="426">
        <v>791.4</v>
      </c>
      <c r="D47" s="424">
        <v>29.3</v>
      </c>
      <c r="E47" s="427">
        <f t="shared" si="0"/>
        <v>820.69999999999993</v>
      </c>
    </row>
    <row r="48" spans="1:5" x14ac:dyDescent="0.25">
      <c r="A48" s="298" t="s">
        <v>270</v>
      </c>
      <c r="B48" s="299" t="s">
        <v>271</v>
      </c>
      <c r="C48" s="421">
        <v>3</v>
      </c>
      <c r="D48" s="422"/>
      <c r="E48" s="428">
        <f t="shared" si="0"/>
        <v>3</v>
      </c>
    </row>
    <row r="49" spans="1:8" hidden="1" x14ac:dyDescent="0.25">
      <c r="A49" s="298"/>
      <c r="B49" s="303" t="s">
        <v>430</v>
      </c>
      <c r="C49" s="429"/>
      <c r="D49" s="430"/>
      <c r="E49" s="431">
        <f t="shared" si="0"/>
        <v>0</v>
      </c>
    </row>
    <row r="50" spans="1:8" x14ac:dyDescent="0.25">
      <c r="A50" s="298" t="s">
        <v>272</v>
      </c>
      <c r="B50" s="299" t="s">
        <v>273</v>
      </c>
      <c r="C50" s="432">
        <v>45.7</v>
      </c>
      <c r="D50" s="433"/>
      <c r="E50" s="428">
        <f t="shared" si="0"/>
        <v>45.7</v>
      </c>
    </row>
    <row r="51" spans="1:8" s="305" customFormat="1" ht="13.5" hidden="1" x14ac:dyDescent="0.25">
      <c r="A51" s="304"/>
      <c r="B51" s="303" t="s">
        <v>426</v>
      </c>
      <c r="C51" s="429">
        <v>6.3</v>
      </c>
      <c r="D51" s="430"/>
      <c r="E51" s="431">
        <f t="shared" si="0"/>
        <v>6.3</v>
      </c>
    </row>
    <row r="52" spans="1:8" ht="28.5" x14ac:dyDescent="0.25">
      <c r="A52" s="298" t="s">
        <v>73</v>
      </c>
      <c r="B52" s="299" t="s">
        <v>274</v>
      </c>
      <c r="C52" s="432">
        <f>C53+C57</f>
        <v>246.9</v>
      </c>
      <c r="D52" s="433">
        <f t="shared" ref="D52:E52" si="1">D53+D57</f>
        <v>0</v>
      </c>
      <c r="E52" s="428">
        <f t="shared" si="1"/>
        <v>246.9</v>
      </c>
      <c r="G52" s="378"/>
      <c r="H52" s="378"/>
    </row>
    <row r="53" spans="1:8" x14ac:dyDescent="0.25">
      <c r="A53" s="298" t="s">
        <v>275</v>
      </c>
      <c r="B53" s="299" t="s">
        <v>276</v>
      </c>
      <c r="C53" s="432">
        <f>C54+C55+C56</f>
        <v>246.9</v>
      </c>
      <c r="D53" s="433">
        <f t="shared" ref="D53:E53" si="2">D54+D55+D56</f>
        <v>0</v>
      </c>
      <c r="E53" s="428">
        <f t="shared" si="2"/>
        <v>246.9</v>
      </c>
      <c r="G53" s="378"/>
      <c r="H53" s="378"/>
    </row>
    <row r="54" spans="1:8" x14ac:dyDescent="0.25">
      <c r="A54" s="193" t="s">
        <v>277</v>
      </c>
      <c r="B54" s="306" t="s">
        <v>323</v>
      </c>
      <c r="C54" s="43">
        <v>138.5</v>
      </c>
      <c r="D54" s="97"/>
      <c r="E54" s="427">
        <f t="shared" ref="E54:E57" si="3">C54+D54</f>
        <v>138.5</v>
      </c>
      <c r="G54" s="378"/>
      <c r="H54" s="378"/>
    </row>
    <row r="55" spans="1:8" x14ac:dyDescent="0.25">
      <c r="A55" s="298" t="s">
        <v>278</v>
      </c>
      <c r="B55" s="307" t="s">
        <v>432</v>
      </c>
      <c r="C55" s="43">
        <v>108.4</v>
      </c>
      <c r="D55" s="97"/>
      <c r="E55" s="427">
        <f t="shared" si="3"/>
        <v>108.4</v>
      </c>
      <c r="G55" s="378"/>
      <c r="H55" s="378"/>
    </row>
    <row r="56" spans="1:8" hidden="1" x14ac:dyDescent="0.25">
      <c r="A56" s="298" t="s">
        <v>431</v>
      </c>
      <c r="B56" s="307" t="s">
        <v>433</v>
      </c>
      <c r="C56" s="43"/>
      <c r="D56" s="97"/>
      <c r="E56" s="427">
        <f t="shared" si="3"/>
        <v>0</v>
      </c>
      <c r="G56" s="378"/>
      <c r="H56" s="378"/>
    </row>
    <row r="57" spans="1:8" hidden="1" x14ac:dyDescent="0.25">
      <c r="A57" s="308" t="s">
        <v>434</v>
      </c>
      <c r="B57" s="309" t="s">
        <v>435</v>
      </c>
      <c r="C57" s="432"/>
      <c r="D57" s="433"/>
      <c r="E57" s="428">
        <f t="shared" si="3"/>
        <v>0</v>
      </c>
      <c r="G57" s="378"/>
      <c r="H57" s="378"/>
    </row>
    <row r="58" spans="1:8" x14ac:dyDescent="0.25">
      <c r="A58" s="298" t="s">
        <v>74</v>
      </c>
      <c r="B58" s="299" t="s">
        <v>279</v>
      </c>
      <c r="C58" s="421">
        <f>C59+C109+C110</f>
        <v>18517.3</v>
      </c>
      <c r="D58" s="422">
        <f>D59+D109+D110</f>
        <v>105.1</v>
      </c>
      <c r="E58" s="434">
        <f>E59+E109+E110</f>
        <v>18622.399999999998</v>
      </c>
      <c r="G58" s="378"/>
      <c r="H58" s="378"/>
    </row>
    <row r="59" spans="1:8" x14ac:dyDescent="0.25">
      <c r="A59" s="298" t="s">
        <v>280</v>
      </c>
      <c r="B59" s="309" t="s">
        <v>281</v>
      </c>
      <c r="C59" s="421">
        <f>C60+C82+C84</f>
        <v>16759.2</v>
      </c>
      <c r="D59" s="422">
        <f>D60+D82+D84</f>
        <v>54.9</v>
      </c>
      <c r="E59" s="434">
        <f>E60+E82+E84</f>
        <v>16814.099999999999</v>
      </c>
    </row>
    <row r="60" spans="1:8" s="2" customFormat="1" x14ac:dyDescent="0.25">
      <c r="A60" s="193" t="s">
        <v>282</v>
      </c>
      <c r="B60" s="307" t="s">
        <v>378</v>
      </c>
      <c r="C60" s="438">
        <f>C61+C62+C63+C64+C65+C66+C67+C69+C70+C72+C73+C74+C75+C76+C77+C78+C79+C80+C81+C68+C71</f>
        <v>2439.6999999999994</v>
      </c>
      <c r="D60" s="439">
        <f>D61+D62+D63+D64+D65+D66+D67+D69+D70+D72+D73+D74+D75+D76+D77+D78+D79+D80+D81+D68+D71</f>
        <v>0</v>
      </c>
      <c r="E60" s="96">
        <f>E61+E62+E63+E64+E65+E66+E67+E69+E70+E72+E73+E74+E75+E76+E77+E78+E79+E80+E81+E68+E71</f>
        <v>2439.6999999999994</v>
      </c>
    </row>
    <row r="61" spans="1:8" x14ac:dyDescent="0.25">
      <c r="A61" s="298" t="s">
        <v>283</v>
      </c>
      <c r="B61" s="300" t="s">
        <v>452</v>
      </c>
      <c r="C61" s="426">
        <v>0.6</v>
      </c>
      <c r="D61" s="424"/>
      <c r="E61" s="427">
        <f t="shared" ref="E61:E82" si="4">C61+D61</f>
        <v>0.6</v>
      </c>
    </row>
    <row r="62" spans="1:8" x14ac:dyDescent="0.25">
      <c r="A62" s="298" t="s">
        <v>284</v>
      </c>
      <c r="B62" s="300" t="s">
        <v>379</v>
      </c>
      <c r="C62" s="426">
        <v>7.6</v>
      </c>
      <c r="D62" s="424"/>
      <c r="E62" s="427">
        <f t="shared" si="4"/>
        <v>7.6</v>
      </c>
    </row>
    <row r="63" spans="1:8" x14ac:dyDescent="0.25">
      <c r="A63" s="298" t="s">
        <v>285</v>
      </c>
      <c r="B63" s="300" t="s">
        <v>380</v>
      </c>
      <c r="C63" s="426">
        <v>8</v>
      </c>
      <c r="D63" s="424"/>
      <c r="E63" s="427">
        <f t="shared" si="4"/>
        <v>8</v>
      </c>
    </row>
    <row r="64" spans="1:8" x14ac:dyDescent="0.25">
      <c r="A64" s="298" t="s">
        <v>286</v>
      </c>
      <c r="B64" s="300" t="s">
        <v>381</v>
      </c>
      <c r="C64" s="426">
        <v>210.9</v>
      </c>
      <c r="D64" s="424"/>
      <c r="E64" s="427">
        <f t="shared" si="4"/>
        <v>210.9</v>
      </c>
    </row>
    <row r="65" spans="1:5" x14ac:dyDescent="0.25">
      <c r="A65" s="298" t="s">
        <v>287</v>
      </c>
      <c r="B65" s="300" t="s">
        <v>382</v>
      </c>
      <c r="C65" s="426">
        <v>351.1</v>
      </c>
      <c r="D65" s="424"/>
      <c r="E65" s="427">
        <f t="shared" si="4"/>
        <v>351.1</v>
      </c>
    </row>
    <row r="66" spans="1:5" x14ac:dyDescent="0.25">
      <c r="A66" s="298" t="s">
        <v>288</v>
      </c>
      <c r="B66" s="300" t="s">
        <v>383</v>
      </c>
      <c r="C66" s="426">
        <v>542.70000000000005</v>
      </c>
      <c r="D66" s="424"/>
      <c r="E66" s="427">
        <f t="shared" si="4"/>
        <v>542.70000000000005</v>
      </c>
    </row>
    <row r="67" spans="1:5" x14ac:dyDescent="0.25">
      <c r="A67" s="298" t="s">
        <v>289</v>
      </c>
      <c r="B67" s="300" t="s">
        <v>384</v>
      </c>
      <c r="C67" s="426">
        <v>94.3</v>
      </c>
      <c r="D67" s="424"/>
      <c r="E67" s="427">
        <f t="shared" si="4"/>
        <v>94.3</v>
      </c>
    </row>
    <row r="68" spans="1:5" x14ac:dyDescent="0.25">
      <c r="A68" s="298" t="s">
        <v>290</v>
      </c>
      <c r="B68" s="300" t="s">
        <v>385</v>
      </c>
      <c r="C68" s="426">
        <v>13.7</v>
      </c>
      <c r="D68" s="424"/>
      <c r="E68" s="427">
        <f t="shared" si="4"/>
        <v>13.7</v>
      </c>
    </row>
    <row r="69" spans="1:5" ht="30" x14ac:dyDescent="0.25">
      <c r="A69" s="298" t="s">
        <v>291</v>
      </c>
      <c r="B69" s="300" t="s">
        <v>386</v>
      </c>
      <c r="C69" s="426">
        <v>195</v>
      </c>
      <c r="D69" s="424"/>
      <c r="E69" s="427">
        <f t="shared" si="4"/>
        <v>195</v>
      </c>
    </row>
    <row r="70" spans="1:5" x14ac:dyDescent="0.25">
      <c r="A70" s="298" t="s">
        <v>292</v>
      </c>
      <c r="B70" s="300" t="s">
        <v>387</v>
      </c>
      <c r="C70" s="426">
        <v>82.8</v>
      </c>
      <c r="D70" s="424"/>
      <c r="E70" s="427">
        <f t="shared" si="4"/>
        <v>82.8</v>
      </c>
    </row>
    <row r="71" spans="1:5" x14ac:dyDescent="0.25">
      <c r="A71" s="298" t="s">
        <v>293</v>
      </c>
      <c r="B71" s="300" t="s">
        <v>388</v>
      </c>
      <c r="C71" s="426">
        <v>68.7</v>
      </c>
      <c r="D71" s="424"/>
      <c r="E71" s="427">
        <f t="shared" si="4"/>
        <v>68.7</v>
      </c>
    </row>
    <row r="72" spans="1:5" x14ac:dyDescent="0.25">
      <c r="A72" s="298" t="s">
        <v>294</v>
      </c>
      <c r="B72" s="300" t="s">
        <v>389</v>
      </c>
      <c r="C72" s="426">
        <v>30.6</v>
      </c>
      <c r="D72" s="424"/>
      <c r="E72" s="427">
        <f t="shared" si="4"/>
        <v>30.6</v>
      </c>
    </row>
    <row r="73" spans="1:5" x14ac:dyDescent="0.25">
      <c r="A73" s="298" t="s">
        <v>295</v>
      </c>
      <c r="B73" s="300" t="s">
        <v>390</v>
      </c>
      <c r="C73" s="426">
        <v>9</v>
      </c>
      <c r="D73" s="424"/>
      <c r="E73" s="427">
        <f t="shared" si="4"/>
        <v>9</v>
      </c>
    </row>
    <row r="74" spans="1:5" x14ac:dyDescent="0.25">
      <c r="A74" s="298" t="s">
        <v>296</v>
      </c>
      <c r="B74" s="300" t="s">
        <v>391</v>
      </c>
      <c r="C74" s="426">
        <v>0.8</v>
      </c>
      <c r="D74" s="424"/>
      <c r="E74" s="427">
        <f t="shared" si="4"/>
        <v>0.8</v>
      </c>
    </row>
    <row r="75" spans="1:5" x14ac:dyDescent="0.25">
      <c r="A75" s="298" t="s">
        <v>297</v>
      </c>
      <c r="B75" s="300" t="s">
        <v>392</v>
      </c>
      <c r="C75" s="426">
        <v>16.3</v>
      </c>
      <c r="D75" s="424"/>
      <c r="E75" s="427">
        <f t="shared" si="4"/>
        <v>16.3</v>
      </c>
    </row>
    <row r="76" spans="1:5" x14ac:dyDescent="0.25">
      <c r="A76" s="298" t="s">
        <v>298</v>
      </c>
      <c r="B76" s="300" t="s">
        <v>393</v>
      </c>
      <c r="C76" s="426">
        <v>360.4</v>
      </c>
      <c r="D76" s="424"/>
      <c r="E76" s="427">
        <f t="shared" si="4"/>
        <v>360.4</v>
      </c>
    </row>
    <row r="77" spans="1:5" ht="30" x14ac:dyDescent="0.25">
      <c r="A77" s="298" t="s">
        <v>299</v>
      </c>
      <c r="B77" s="300" t="s">
        <v>394</v>
      </c>
      <c r="C77" s="426">
        <v>12.1</v>
      </c>
      <c r="D77" s="424"/>
      <c r="E77" s="427">
        <f t="shared" si="4"/>
        <v>12.1</v>
      </c>
    </row>
    <row r="78" spans="1:5" x14ac:dyDescent="0.25">
      <c r="A78" s="298" t="s">
        <v>300</v>
      </c>
      <c r="B78" s="300" t="s">
        <v>395</v>
      </c>
      <c r="C78" s="426">
        <v>205</v>
      </c>
      <c r="D78" s="424"/>
      <c r="E78" s="427">
        <f t="shared" si="4"/>
        <v>205</v>
      </c>
    </row>
    <row r="79" spans="1:5" x14ac:dyDescent="0.25">
      <c r="A79" s="298" t="s">
        <v>301</v>
      </c>
      <c r="B79" s="300" t="s">
        <v>396</v>
      </c>
      <c r="C79" s="426">
        <v>204</v>
      </c>
      <c r="D79" s="424"/>
      <c r="E79" s="427">
        <f t="shared" si="4"/>
        <v>204</v>
      </c>
    </row>
    <row r="80" spans="1:5" ht="15.75" customHeight="1" x14ac:dyDescent="0.25">
      <c r="A80" s="298" t="s">
        <v>302</v>
      </c>
      <c r="B80" s="300" t="s">
        <v>397</v>
      </c>
      <c r="C80" s="426">
        <v>26.1</v>
      </c>
      <c r="D80" s="424"/>
      <c r="E80" s="427">
        <f t="shared" si="4"/>
        <v>26.1</v>
      </c>
    </row>
    <row r="81" spans="1:12" x14ac:dyDescent="0.25">
      <c r="A81" s="298" t="s">
        <v>303</v>
      </c>
      <c r="B81" s="300" t="s">
        <v>398</v>
      </c>
      <c r="C81" s="426"/>
      <c r="D81" s="424"/>
      <c r="E81" s="427">
        <f t="shared" si="4"/>
        <v>0</v>
      </c>
    </row>
    <row r="82" spans="1:12" s="2" customFormat="1" ht="15" customHeight="1" x14ac:dyDescent="0.25">
      <c r="A82" s="193" t="s">
        <v>304</v>
      </c>
      <c r="B82" s="310" t="s">
        <v>556</v>
      </c>
      <c r="C82" s="43">
        <v>9132.6</v>
      </c>
      <c r="D82" s="97"/>
      <c r="E82" s="425">
        <f t="shared" si="4"/>
        <v>9132.6</v>
      </c>
    </row>
    <row r="83" spans="1:12" s="2" customFormat="1" ht="15" customHeight="1" x14ac:dyDescent="0.25">
      <c r="A83" s="193"/>
      <c r="B83" s="303" t="s">
        <v>454</v>
      </c>
      <c r="C83" s="43">
        <v>39</v>
      </c>
      <c r="D83" s="97"/>
      <c r="E83" s="425">
        <v>39</v>
      </c>
    </row>
    <row r="84" spans="1:12" s="2" customFormat="1" ht="15" customHeight="1" x14ac:dyDescent="0.25">
      <c r="A84" s="193" t="s">
        <v>305</v>
      </c>
      <c r="B84" s="310" t="s">
        <v>399</v>
      </c>
      <c r="C84" s="43">
        <f>C85+C99+C100+C101+C102+C103+C105+C104</f>
        <v>5186.9000000000005</v>
      </c>
      <c r="D84" s="97">
        <f>D85+D99+D100+D101+D103+D102+D105+D104</f>
        <v>54.9</v>
      </c>
      <c r="E84" s="425">
        <f>E85+E99+E100+E101+E102+E105+E104+E103</f>
        <v>5241.8</v>
      </c>
    </row>
    <row r="85" spans="1:12" s="2" customFormat="1" x14ac:dyDescent="0.25">
      <c r="A85" s="193" t="s">
        <v>377</v>
      </c>
      <c r="B85" s="310" t="s">
        <v>400</v>
      </c>
      <c r="C85" s="43">
        <f>SUM(C86:C98)</f>
        <v>1890</v>
      </c>
      <c r="D85" s="97">
        <f>SUM(D86:D98)</f>
        <v>53</v>
      </c>
      <c r="E85" s="425">
        <f>SUM(E86:E98)</f>
        <v>1943</v>
      </c>
    </row>
    <row r="86" spans="1:12" s="312" customFormat="1" x14ac:dyDescent="0.25">
      <c r="A86" s="304" t="s">
        <v>405</v>
      </c>
      <c r="B86" s="311" t="s">
        <v>490</v>
      </c>
      <c r="C86" s="435">
        <v>111</v>
      </c>
      <c r="D86" s="430"/>
      <c r="E86" s="431">
        <f t="shared" ref="E86:E108" si="5">C86+D86</f>
        <v>111</v>
      </c>
    </row>
    <row r="87" spans="1:12" s="312" customFormat="1" ht="25.5" x14ac:dyDescent="0.25">
      <c r="A87" s="304" t="s">
        <v>406</v>
      </c>
      <c r="B87" s="311" t="s">
        <v>343</v>
      </c>
      <c r="C87" s="435">
        <v>155</v>
      </c>
      <c r="D87" s="430"/>
      <c r="E87" s="431">
        <f t="shared" si="5"/>
        <v>155</v>
      </c>
    </row>
    <row r="88" spans="1:12" s="312" customFormat="1" ht="16.5" customHeight="1" x14ac:dyDescent="0.25">
      <c r="A88" s="304" t="s">
        <v>407</v>
      </c>
      <c r="B88" s="311" t="s">
        <v>344</v>
      </c>
      <c r="C88" s="435">
        <v>250</v>
      </c>
      <c r="D88" s="430"/>
      <c r="E88" s="431">
        <f t="shared" si="5"/>
        <v>250</v>
      </c>
      <c r="H88" s="313"/>
      <c r="I88" s="313"/>
      <c r="J88" s="313"/>
      <c r="K88" s="313"/>
      <c r="L88" s="313"/>
    </row>
    <row r="89" spans="1:12" s="312" customFormat="1" x14ac:dyDescent="0.25">
      <c r="A89" s="304" t="s">
        <v>408</v>
      </c>
      <c r="B89" s="311" t="s">
        <v>353</v>
      </c>
      <c r="C89" s="435">
        <v>149</v>
      </c>
      <c r="D89" s="430">
        <v>53</v>
      </c>
      <c r="E89" s="431">
        <f t="shared" si="5"/>
        <v>202</v>
      </c>
      <c r="H89" s="313"/>
      <c r="I89" s="313"/>
      <c r="J89" s="313"/>
      <c r="K89" s="313"/>
      <c r="L89" s="313"/>
    </row>
    <row r="90" spans="1:12" s="312" customFormat="1" ht="25.5" x14ac:dyDescent="0.25">
      <c r="A90" s="304" t="s">
        <v>409</v>
      </c>
      <c r="B90" s="311" t="s">
        <v>342</v>
      </c>
      <c r="C90" s="435">
        <v>116</v>
      </c>
      <c r="D90" s="430"/>
      <c r="E90" s="431">
        <f t="shared" si="5"/>
        <v>116</v>
      </c>
      <c r="H90" s="313"/>
      <c r="I90" s="313"/>
      <c r="J90" s="313"/>
      <c r="K90" s="313"/>
      <c r="L90" s="313"/>
    </row>
    <row r="91" spans="1:12" s="312" customFormat="1" ht="25.5" x14ac:dyDescent="0.25">
      <c r="A91" s="304" t="s">
        <v>410</v>
      </c>
      <c r="B91" s="311" t="s">
        <v>340</v>
      </c>
      <c r="C91" s="435">
        <v>116</v>
      </c>
      <c r="D91" s="430"/>
      <c r="E91" s="431">
        <f t="shared" si="5"/>
        <v>116</v>
      </c>
    </row>
    <row r="92" spans="1:12" s="312" customFormat="1" ht="38.25" x14ac:dyDescent="0.25">
      <c r="A92" s="304" t="s">
        <v>411</v>
      </c>
      <c r="B92" s="311" t="s">
        <v>341</v>
      </c>
      <c r="C92" s="435">
        <v>300</v>
      </c>
      <c r="D92" s="430"/>
      <c r="E92" s="431">
        <f t="shared" si="5"/>
        <v>300</v>
      </c>
    </row>
    <row r="93" spans="1:12" s="312" customFormat="1" x14ac:dyDescent="0.25">
      <c r="A93" s="304" t="s">
        <v>412</v>
      </c>
      <c r="B93" s="311" t="s">
        <v>453</v>
      </c>
      <c r="C93" s="435">
        <v>145</v>
      </c>
      <c r="D93" s="430"/>
      <c r="E93" s="431">
        <f t="shared" si="5"/>
        <v>145</v>
      </c>
    </row>
    <row r="94" spans="1:12" s="312" customFormat="1" x14ac:dyDescent="0.25">
      <c r="A94" s="304" t="s">
        <v>469</v>
      </c>
      <c r="B94" s="379" t="s">
        <v>474</v>
      </c>
      <c r="C94" s="435">
        <v>150</v>
      </c>
      <c r="D94" s="430"/>
      <c r="E94" s="431">
        <f t="shared" si="5"/>
        <v>150</v>
      </c>
    </row>
    <row r="95" spans="1:12" s="312" customFormat="1" x14ac:dyDescent="0.25">
      <c r="A95" s="304" t="s">
        <v>470</v>
      </c>
      <c r="B95" s="379" t="s">
        <v>475</v>
      </c>
      <c r="C95" s="435">
        <v>150</v>
      </c>
      <c r="D95" s="430"/>
      <c r="E95" s="431">
        <f t="shared" si="5"/>
        <v>150</v>
      </c>
    </row>
    <row r="96" spans="1:12" s="312" customFormat="1" ht="25.5" x14ac:dyDescent="0.25">
      <c r="A96" s="304" t="s">
        <v>471</v>
      </c>
      <c r="B96" s="379" t="s">
        <v>476</v>
      </c>
      <c r="C96" s="435">
        <v>25</v>
      </c>
      <c r="D96" s="430"/>
      <c r="E96" s="431">
        <f t="shared" si="5"/>
        <v>25</v>
      </c>
    </row>
    <row r="97" spans="1:5" s="312" customFormat="1" x14ac:dyDescent="0.25">
      <c r="A97" s="304" t="s">
        <v>472</v>
      </c>
      <c r="B97" s="379" t="s">
        <v>477</v>
      </c>
      <c r="C97" s="435">
        <v>103</v>
      </c>
      <c r="D97" s="430"/>
      <c r="E97" s="431">
        <f t="shared" si="5"/>
        <v>103</v>
      </c>
    </row>
    <row r="98" spans="1:5" s="312" customFormat="1" x14ac:dyDescent="0.25">
      <c r="A98" s="304" t="s">
        <v>473</v>
      </c>
      <c r="B98" s="379" t="s">
        <v>478</v>
      </c>
      <c r="C98" s="435">
        <v>120</v>
      </c>
      <c r="D98" s="430"/>
      <c r="E98" s="431">
        <f t="shared" si="5"/>
        <v>120</v>
      </c>
    </row>
    <row r="99" spans="1:5" s="2" customFormat="1" ht="30" x14ac:dyDescent="0.25">
      <c r="A99" s="193" t="s">
        <v>401</v>
      </c>
      <c r="B99" s="307" t="s">
        <v>402</v>
      </c>
      <c r="C99" s="43">
        <v>2467.1</v>
      </c>
      <c r="D99" s="97"/>
      <c r="E99" s="425">
        <f t="shared" si="5"/>
        <v>2467.1</v>
      </c>
    </row>
    <row r="100" spans="1:5" s="2" customFormat="1" hidden="1" x14ac:dyDescent="0.25">
      <c r="A100" s="193" t="s">
        <v>403</v>
      </c>
      <c r="B100" s="307" t="s">
        <v>427</v>
      </c>
      <c r="C100" s="43"/>
      <c r="D100" s="97"/>
      <c r="E100" s="425">
        <f t="shared" si="5"/>
        <v>0</v>
      </c>
    </row>
    <row r="101" spans="1:5" s="2" customFormat="1" ht="45" x14ac:dyDescent="0.25">
      <c r="A101" s="193" t="s">
        <v>403</v>
      </c>
      <c r="B101" s="307" t="s">
        <v>404</v>
      </c>
      <c r="C101" s="43">
        <v>334.7</v>
      </c>
      <c r="D101" s="97"/>
      <c r="E101" s="425">
        <f t="shared" si="5"/>
        <v>334.7</v>
      </c>
    </row>
    <row r="102" spans="1:5" s="2" customFormat="1" x14ac:dyDescent="0.25">
      <c r="A102" s="193" t="s">
        <v>492</v>
      </c>
      <c r="B102" s="307" t="s">
        <v>413</v>
      </c>
      <c r="C102" s="43">
        <v>146</v>
      </c>
      <c r="D102" s="97"/>
      <c r="E102" s="425">
        <f>C102+D102</f>
        <v>146</v>
      </c>
    </row>
    <row r="103" spans="1:5" s="2" customFormat="1" ht="30" x14ac:dyDescent="0.25">
      <c r="A103" s="193" t="s">
        <v>493</v>
      </c>
      <c r="B103" s="307" t="s">
        <v>497</v>
      </c>
      <c r="C103" s="43">
        <v>3.6</v>
      </c>
      <c r="D103" s="97">
        <v>1.9</v>
      </c>
      <c r="E103" s="425">
        <f>C103+D103</f>
        <v>5.5</v>
      </c>
    </row>
    <row r="104" spans="1:5" s="2" customFormat="1" x14ac:dyDescent="0.25">
      <c r="A104" s="193" t="s">
        <v>428</v>
      </c>
      <c r="B104" s="380" t="s">
        <v>427</v>
      </c>
      <c r="C104" s="43">
        <v>118.3</v>
      </c>
      <c r="D104" s="97"/>
      <c r="E104" s="425">
        <f>C104+D104</f>
        <v>118.3</v>
      </c>
    </row>
    <row r="105" spans="1:5" s="2" customFormat="1" x14ac:dyDescent="0.25">
      <c r="A105" s="193" t="s">
        <v>510</v>
      </c>
      <c r="B105" s="307" t="s">
        <v>416</v>
      </c>
      <c r="C105" s="43">
        <f>C106+C107+C108</f>
        <v>227.2</v>
      </c>
      <c r="D105" s="97">
        <f>D106+D107+D108</f>
        <v>0</v>
      </c>
      <c r="E105" s="425">
        <f>E106+E107+E108</f>
        <v>227.2</v>
      </c>
    </row>
    <row r="106" spans="1:5" s="2" customFormat="1" x14ac:dyDescent="0.25">
      <c r="A106" s="304" t="s">
        <v>511</v>
      </c>
      <c r="B106" s="303" t="s">
        <v>374</v>
      </c>
      <c r="C106" s="435">
        <v>14.8</v>
      </c>
      <c r="D106" s="430"/>
      <c r="E106" s="431">
        <f>C106+D106</f>
        <v>14.8</v>
      </c>
    </row>
    <row r="107" spans="1:5" s="2" customFormat="1" x14ac:dyDescent="0.25">
      <c r="A107" s="304" t="s">
        <v>512</v>
      </c>
      <c r="B107" s="303" t="s">
        <v>414</v>
      </c>
      <c r="C107" s="435">
        <v>57.9</v>
      </c>
      <c r="D107" s="430"/>
      <c r="E107" s="431">
        <f>C107+D107</f>
        <v>57.9</v>
      </c>
    </row>
    <row r="108" spans="1:5" s="2" customFormat="1" x14ac:dyDescent="0.25">
      <c r="A108" s="304" t="s">
        <v>513</v>
      </c>
      <c r="B108" s="303" t="s">
        <v>415</v>
      </c>
      <c r="C108" s="435">
        <v>154.5</v>
      </c>
      <c r="D108" s="430"/>
      <c r="E108" s="431">
        <f t="shared" si="5"/>
        <v>154.5</v>
      </c>
    </row>
    <row r="109" spans="1:5" x14ac:dyDescent="0.25">
      <c r="A109" s="298" t="s">
        <v>306</v>
      </c>
      <c r="B109" s="309" t="s">
        <v>451</v>
      </c>
      <c r="C109" s="421">
        <v>1489</v>
      </c>
      <c r="D109" s="422"/>
      <c r="E109" s="428">
        <f>C109+D109</f>
        <v>1489</v>
      </c>
    </row>
    <row r="110" spans="1:5" x14ac:dyDescent="0.25">
      <c r="A110" s="298" t="s">
        <v>307</v>
      </c>
      <c r="B110" s="309" t="s">
        <v>336</v>
      </c>
      <c r="C110" s="421">
        <v>269.10000000000002</v>
      </c>
      <c r="D110" s="422">
        <v>50.2</v>
      </c>
      <c r="E110" s="428">
        <f>C110+D110</f>
        <v>319.3</v>
      </c>
    </row>
    <row r="111" spans="1:5" x14ac:dyDescent="0.25">
      <c r="A111" s="314" t="s">
        <v>75</v>
      </c>
      <c r="B111" s="315" t="s">
        <v>308</v>
      </c>
      <c r="C111" s="436">
        <f>C25+C39+C52+C58</f>
        <v>38312.400000000001</v>
      </c>
      <c r="D111" s="436">
        <f>D25+D39+D52+D58</f>
        <v>141.19999999999999</v>
      </c>
      <c r="E111" s="436">
        <f>E25+E39+E52+E58</f>
        <v>38453.599999999999</v>
      </c>
    </row>
    <row r="112" spans="1:5" hidden="1" x14ac:dyDescent="0.25">
      <c r="A112" s="298"/>
      <c r="B112" s="316"/>
      <c r="C112" s="317"/>
    </row>
    <row r="113" spans="1:3" hidden="1" x14ac:dyDescent="0.25">
      <c r="A113" s="298"/>
      <c r="B113" s="318"/>
      <c r="C113" s="317"/>
    </row>
    <row r="114" spans="1:3" s="322" customFormat="1" hidden="1" x14ac:dyDescent="0.25">
      <c r="A114" s="319"/>
      <c r="B114" s="320"/>
      <c r="C114" s="321"/>
    </row>
    <row r="115" spans="1:3" hidden="1" x14ac:dyDescent="0.25">
      <c r="A115" s="298"/>
      <c r="B115" s="318"/>
      <c r="C115" s="321"/>
    </row>
    <row r="116" spans="1:3" hidden="1" x14ac:dyDescent="0.25">
      <c r="A116" s="298"/>
      <c r="B116" s="323"/>
      <c r="C116" s="324"/>
    </row>
    <row r="117" spans="1:3" x14ac:dyDescent="0.25">
      <c r="B117" s="325"/>
    </row>
  </sheetData>
  <mergeCells count="21">
    <mergeCell ref="B1:E1"/>
    <mergeCell ref="B3:E3"/>
    <mergeCell ref="B4:E4"/>
    <mergeCell ref="B2:E2"/>
    <mergeCell ref="B17:E17"/>
    <mergeCell ref="A22:C22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  <mergeCell ref="B16:E16"/>
    <mergeCell ref="B18:E18"/>
    <mergeCell ref="B19:E19"/>
    <mergeCell ref="B20:E20"/>
  </mergeCells>
  <pageMargins left="1.1811023622047245" right="0.39370078740157483" top="0.78740157480314965" bottom="0.39370078740157483" header="0.31496062992125984" footer="0.31496062992125984"/>
  <pageSetup paperSize="9" scale="77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80"/>
  <sheetViews>
    <sheetView showZeros="0" workbookViewId="0">
      <selection activeCell="AA27" sqref="AA27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120" hidden="1" customWidth="1"/>
    <col min="10" max="10" width="10.28515625" style="120" hidden="1" customWidth="1"/>
    <col min="11" max="11" width="9.140625" style="120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573" t="s">
        <v>350</v>
      </c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  <c r="N1" s="573"/>
      <c r="O1" s="573"/>
    </row>
    <row r="2" spans="1:15" x14ac:dyDescent="0.25">
      <c r="B2" s="573" t="s">
        <v>436</v>
      </c>
      <c r="C2" s="573"/>
      <c r="D2" s="573"/>
      <c r="E2" s="573"/>
      <c r="F2" s="573"/>
      <c r="G2" s="573"/>
      <c r="H2" s="573"/>
      <c r="I2" s="573"/>
      <c r="J2" s="573"/>
      <c r="K2" s="573"/>
      <c r="L2" s="573"/>
      <c r="M2" s="573"/>
      <c r="N2" s="573"/>
      <c r="O2" s="573"/>
    </row>
    <row r="3" spans="1:15" x14ac:dyDescent="0.25">
      <c r="B3" s="573" t="s">
        <v>455</v>
      </c>
      <c r="C3" s="573"/>
      <c r="D3" s="573"/>
      <c r="E3" s="573"/>
      <c r="F3" s="573"/>
      <c r="G3" s="573"/>
      <c r="H3" s="573"/>
      <c r="I3" s="573"/>
      <c r="J3" s="573"/>
      <c r="K3" s="573"/>
      <c r="L3" s="573"/>
      <c r="M3" s="573"/>
      <c r="N3" s="573"/>
      <c r="O3" s="573"/>
    </row>
    <row r="4" spans="1:15" x14ac:dyDescent="0.25">
      <c r="B4" s="573" t="s">
        <v>368</v>
      </c>
      <c r="C4" s="573"/>
      <c r="D4" s="573"/>
      <c r="E4" s="573"/>
      <c r="F4" s="573"/>
      <c r="G4" s="573"/>
      <c r="H4" s="573"/>
      <c r="I4" s="573"/>
      <c r="J4" s="573"/>
      <c r="K4" s="573"/>
      <c r="L4" s="573"/>
      <c r="M4" s="573"/>
      <c r="N4" s="573"/>
      <c r="O4" s="573"/>
    </row>
    <row r="5" spans="1:15" s="371" customFormat="1" ht="15" customHeight="1" x14ac:dyDescent="0.25">
      <c r="B5" s="521" t="s">
        <v>458</v>
      </c>
      <c r="C5" s="521"/>
      <c r="D5" s="521"/>
      <c r="E5" s="521"/>
      <c r="F5" s="521"/>
      <c r="G5" s="521"/>
      <c r="H5" s="521"/>
      <c r="I5" s="521"/>
      <c r="J5" s="521"/>
      <c r="K5" s="521"/>
      <c r="L5" s="521"/>
      <c r="M5" s="521"/>
      <c r="N5" s="521"/>
      <c r="O5" s="521"/>
    </row>
    <row r="6" spans="1:15" s="371" customFormat="1" x14ac:dyDescent="0.25">
      <c r="B6" s="521" t="s">
        <v>526</v>
      </c>
      <c r="C6" s="521"/>
      <c r="D6" s="521"/>
      <c r="E6" s="521"/>
      <c r="F6" s="521"/>
      <c r="G6" s="521"/>
      <c r="H6" s="521"/>
      <c r="I6" s="521"/>
      <c r="J6" s="521"/>
      <c r="K6" s="521"/>
      <c r="L6" s="521"/>
      <c r="M6" s="521"/>
      <c r="N6" s="521"/>
      <c r="O6" s="521"/>
    </row>
    <row r="7" spans="1:15" s="371" customFormat="1" ht="14.25" customHeight="1" x14ac:dyDescent="0.25">
      <c r="B7" s="521" t="s">
        <v>461</v>
      </c>
      <c r="C7" s="521"/>
      <c r="D7" s="521"/>
      <c r="E7" s="521"/>
      <c r="F7" s="521"/>
      <c r="G7" s="521"/>
      <c r="H7" s="521"/>
      <c r="I7" s="521"/>
      <c r="J7" s="521"/>
      <c r="K7" s="521"/>
      <c r="L7" s="521"/>
      <c r="M7" s="521"/>
      <c r="N7" s="521"/>
      <c r="O7" s="521"/>
    </row>
    <row r="8" spans="1:15" s="371" customFormat="1" x14ac:dyDescent="0.25">
      <c r="B8" s="521" t="s">
        <v>525</v>
      </c>
      <c r="C8" s="521"/>
      <c r="D8" s="521"/>
      <c r="E8" s="521"/>
      <c r="F8" s="521"/>
      <c r="G8" s="521"/>
      <c r="H8" s="521"/>
      <c r="I8" s="521"/>
      <c r="J8" s="521"/>
      <c r="K8" s="521"/>
      <c r="L8" s="521"/>
      <c r="M8" s="521"/>
      <c r="N8" s="521"/>
      <c r="O8" s="521"/>
    </row>
    <row r="9" spans="1:15" s="371" customFormat="1" x14ac:dyDescent="0.25">
      <c r="B9" s="521" t="s">
        <v>515</v>
      </c>
      <c r="C9" s="521"/>
      <c r="D9" s="521"/>
      <c r="E9" s="521"/>
      <c r="F9" s="521"/>
      <c r="G9" s="521"/>
      <c r="H9" s="521"/>
      <c r="I9" s="521"/>
      <c r="J9" s="521"/>
      <c r="K9" s="521"/>
      <c r="L9" s="521"/>
      <c r="M9" s="521"/>
      <c r="N9" s="521"/>
      <c r="O9" s="521"/>
    </row>
    <row r="10" spans="1:15" s="371" customFormat="1" x14ac:dyDescent="0.25">
      <c r="B10" s="521" t="s">
        <v>524</v>
      </c>
      <c r="C10" s="521"/>
      <c r="D10" s="521"/>
      <c r="E10" s="521"/>
      <c r="F10" s="521"/>
      <c r="G10" s="521"/>
      <c r="H10" s="521"/>
      <c r="I10" s="521"/>
      <c r="J10" s="521"/>
      <c r="K10" s="521"/>
      <c r="L10" s="521"/>
      <c r="M10" s="521"/>
      <c r="N10" s="521"/>
      <c r="O10" s="521"/>
    </row>
    <row r="11" spans="1:15" s="371" customFormat="1" x14ac:dyDescent="0.25">
      <c r="B11" s="521" t="s">
        <v>540</v>
      </c>
      <c r="C11" s="521"/>
      <c r="D11" s="521"/>
      <c r="E11" s="521"/>
      <c r="F11" s="521"/>
      <c r="G11" s="521"/>
      <c r="H11" s="521"/>
      <c r="I11" s="521"/>
      <c r="J11" s="521"/>
      <c r="K11" s="521"/>
      <c r="L11" s="521"/>
      <c r="M11" s="521"/>
      <c r="N11" s="521"/>
      <c r="O11" s="521"/>
    </row>
    <row r="12" spans="1:15" s="371" customFormat="1" x14ac:dyDescent="0.25">
      <c r="B12" s="521" t="s">
        <v>543</v>
      </c>
      <c r="C12" s="521"/>
      <c r="D12" s="521"/>
      <c r="E12" s="521"/>
      <c r="F12" s="521"/>
      <c r="G12" s="521"/>
      <c r="H12" s="521"/>
      <c r="I12" s="521"/>
      <c r="J12" s="521"/>
      <c r="K12" s="521"/>
      <c r="L12" s="521"/>
      <c r="M12" s="521"/>
      <c r="N12" s="521"/>
      <c r="O12" s="521"/>
    </row>
    <row r="13" spans="1:15" s="371" customFormat="1" x14ac:dyDescent="0.25">
      <c r="B13" s="521" t="s">
        <v>559</v>
      </c>
      <c r="C13" s="521"/>
      <c r="D13" s="521"/>
      <c r="E13" s="521"/>
      <c r="F13" s="521"/>
      <c r="G13" s="521"/>
      <c r="H13" s="521"/>
      <c r="I13" s="521"/>
      <c r="J13" s="521"/>
      <c r="K13" s="521"/>
      <c r="L13" s="521"/>
      <c r="M13" s="521"/>
      <c r="N13" s="521"/>
      <c r="O13" s="521"/>
    </row>
    <row r="14" spans="1:15" s="371" customFormat="1" x14ac:dyDescent="0.25">
      <c r="B14" s="521" t="s">
        <v>566</v>
      </c>
      <c r="C14" s="521"/>
      <c r="D14" s="521"/>
      <c r="E14" s="521"/>
      <c r="F14" s="521"/>
      <c r="G14" s="521"/>
      <c r="H14" s="521"/>
      <c r="I14" s="521"/>
      <c r="J14" s="521"/>
      <c r="K14" s="521"/>
      <c r="L14" s="521"/>
      <c r="M14" s="521"/>
      <c r="N14" s="521"/>
      <c r="O14" s="521"/>
    </row>
    <row r="15" spans="1:15" s="371" customFormat="1" x14ac:dyDescent="0.25">
      <c r="B15" s="372"/>
      <c r="C15" s="372"/>
      <c r="D15" s="372"/>
      <c r="E15" s="372"/>
      <c r="F15" s="372"/>
      <c r="G15" s="372"/>
      <c r="H15" s="372"/>
      <c r="I15" s="372"/>
      <c r="J15" s="372"/>
      <c r="K15" s="372"/>
      <c r="L15" s="372"/>
      <c r="M15" s="372"/>
      <c r="N15" s="372"/>
      <c r="O15" s="372"/>
    </row>
    <row r="16" spans="1:15" s="373" customFormat="1" ht="38.25" customHeight="1" x14ac:dyDescent="0.25">
      <c r="A16" s="574" t="s">
        <v>443</v>
      </c>
      <c r="B16" s="574"/>
      <c r="C16" s="574"/>
      <c r="D16" s="574"/>
      <c r="E16" s="574"/>
      <c r="F16" s="574"/>
      <c r="G16" s="574"/>
      <c r="H16" s="574"/>
      <c r="I16" s="574"/>
      <c r="J16" s="574"/>
      <c r="K16" s="574"/>
      <c r="L16" s="574"/>
      <c r="M16" s="574"/>
      <c r="N16" s="574"/>
      <c r="O16" s="574"/>
    </row>
    <row r="17" spans="1:17" ht="18.75" customHeight="1" x14ac:dyDescent="0.25">
      <c r="A17" s="58"/>
      <c r="B17" s="58"/>
      <c r="C17" s="58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4" t="s">
        <v>446</v>
      </c>
    </row>
    <row r="18" spans="1:17" x14ac:dyDescent="0.25">
      <c r="A18" s="493" t="s">
        <v>5</v>
      </c>
      <c r="B18" s="496" t="s">
        <v>347</v>
      </c>
      <c r="C18" s="496" t="s">
        <v>54</v>
      </c>
      <c r="D18" s="499" t="s">
        <v>358</v>
      </c>
      <c r="E18" s="527" t="s">
        <v>196</v>
      </c>
      <c r="F18" s="527"/>
      <c r="G18" s="527"/>
      <c r="H18" s="505" t="s">
        <v>360</v>
      </c>
      <c r="I18" s="528" t="s">
        <v>196</v>
      </c>
      <c r="J18" s="528"/>
      <c r="K18" s="528"/>
      <c r="L18" s="511" t="s">
        <v>0</v>
      </c>
      <c r="M18" s="511" t="s">
        <v>196</v>
      </c>
      <c r="N18" s="511"/>
      <c r="O18" s="511"/>
    </row>
    <row r="19" spans="1:17" x14ac:dyDescent="0.25">
      <c r="A19" s="494"/>
      <c r="B19" s="497"/>
      <c r="C19" s="497"/>
      <c r="D19" s="500"/>
      <c r="E19" s="527" t="s">
        <v>1</v>
      </c>
      <c r="F19" s="527"/>
      <c r="G19" s="515" t="s">
        <v>2</v>
      </c>
      <c r="H19" s="506"/>
      <c r="I19" s="528" t="s">
        <v>1</v>
      </c>
      <c r="J19" s="528"/>
      <c r="K19" s="518" t="s">
        <v>2</v>
      </c>
      <c r="L19" s="511"/>
      <c r="M19" s="511" t="s">
        <v>1</v>
      </c>
      <c r="N19" s="511"/>
      <c r="O19" s="489" t="s">
        <v>2</v>
      </c>
      <c r="Q19" s="115"/>
    </row>
    <row r="20" spans="1:17" ht="30.75" customHeight="1" x14ac:dyDescent="0.25">
      <c r="A20" s="495"/>
      <c r="B20" s="498"/>
      <c r="C20" s="498"/>
      <c r="D20" s="501"/>
      <c r="E20" s="111" t="s">
        <v>3</v>
      </c>
      <c r="F20" s="109" t="s">
        <v>4</v>
      </c>
      <c r="G20" s="515"/>
      <c r="H20" s="507"/>
      <c r="I20" s="110" t="s">
        <v>3</v>
      </c>
      <c r="J20" s="107" t="s">
        <v>4</v>
      </c>
      <c r="K20" s="518"/>
      <c r="L20" s="511"/>
      <c r="M20" s="108" t="s">
        <v>3</v>
      </c>
      <c r="N20" s="106" t="s">
        <v>4</v>
      </c>
      <c r="O20" s="489"/>
      <c r="P20" s="121"/>
    </row>
    <row r="21" spans="1:17" ht="15.95" customHeight="1" x14ac:dyDescent="0.25">
      <c r="A21" s="13" t="s">
        <v>72</v>
      </c>
      <c r="B21" s="485" t="s">
        <v>59</v>
      </c>
      <c r="C21" s="485"/>
      <c r="D21" s="485"/>
      <c r="E21" s="485"/>
      <c r="F21" s="485"/>
      <c r="G21" s="485"/>
      <c r="H21" s="485"/>
      <c r="I21" s="485"/>
      <c r="J21" s="485"/>
      <c r="K21" s="485"/>
      <c r="L21" s="485"/>
      <c r="M21" s="485"/>
      <c r="N21" s="485"/>
      <c r="O21" s="485"/>
      <c r="P21" s="66" t="s">
        <v>325</v>
      </c>
      <c r="Q21" s="67"/>
    </row>
    <row r="22" spans="1:17" ht="15" customHeight="1" x14ac:dyDescent="0.25">
      <c r="A22" s="5" t="s">
        <v>183</v>
      </c>
      <c r="B22" s="76" t="s">
        <v>20</v>
      </c>
      <c r="C22" s="77"/>
      <c r="D22" s="8">
        <f>D23+D24</f>
        <v>620.9</v>
      </c>
      <c r="E22" s="8">
        <f>E23+E24</f>
        <v>52.4</v>
      </c>
      <c r="F22" s="8">
        <f t="shared" ref="F22:G22" si="0">F23+F24</f>
        <v>2</v>
      </c>
      <c r="G22" s="8">
        <f t="shared" si="0"/>
        <v>568.5</v>
      </c>
      <c r="H22" s="9">
        <f>H23+H24</f>
        <v>0</v>
      </c>
      <c r="I22" s="9">
        <f t="shared" ref="I22:K22" si="1">I23+I24</f>
        <v>0</v>
      </c>
      <c r="J22" s="9">
        <f t="shared" si="1"/>
        <v>0</v>
      </c>
      <c r="K22" s="9">
        <f t="shared" si="1"/>
        <v>0</v>
      </c>
      <c r="L22" s="11">
        <f>L23+L24</f>
        <v>620.9</v>
      </c>
      <c r="M22" s="11">
        <f>M23+M24</f>
        <v>52.4</v>
      </c>
      <c r="N22" s="11">
        <f t="shared" ref="N22:O22" si="2">N23+N24</f>
        <v>2</v>
      </c>
      <c r="O22" s="11">
        <f t="shared" si="2"/>
        <v>568.5</v>
      </c>
      <c r="P22" s="66" t="s">
        <v>326</v>
      </c>
      <c r="Q22" s="67"/>
    </row>
    <row r="23" spans="1:17" ht="15" customHeight="1" x14ac:dyDescent="0.25">
      <c r="A23" s="19"/>
      <c r="B23" s="76"/>
      <c r="C23" s="30" t="s">
        <v>25</v>
      </c>
      <c r="D23" s="16">
        <f>E23+G23</f>
        <v>173.8</v>
      </c>
      <c r="E23" s="16"/>
      <c r="F23" s="16"/>
      <c r="G23" s="16">
        <v>173.8</v>
      </c>
      <c r="H23" s="10">
        <f>I23+K23</f>
        <v>0</v>
      </c>
      <c r="I23" s="10"/>
      <c r="J23" s="10"/>
      <c r="K23" s="10"/>
      <c r="L23" s="12">
        <f>M23+O23</f>
        <v>173.8</v>
      </c>
      <c r="M23" s="12">
        <f t="shared" ref="M23:O24" si="3">E23+I23</f>
        <v>0</v>
      </c>
      <c r="N23" s="12">
        <f t="shared" si="3"/>
        <v>0</v>
      </c>
      <c r="O23" s="12">
        <f t="shared" si="3"/>
        <v>173.8</v>
      </c>
      <c r="P23" s="66" t="s">
        <v>327</v>
      </c>
      <c r="Q23" s="67"/>
    </row>
    <row r="24" spans="1:17" x14ac:dyDescent="0.25">
      <c r="A24" s="40"/>
      <c r="B24" s="41"/>
      <c r="C24" s="78" t="s">
        <v>31</v>
      </c>
      <c r="D24" s="16">
        <f>E24+G24</f>
        <v>447.09999999999997</v>
      </c>
      <c r="E24" s="16">
        <v>52.4</v>
      </c>
      <c r="F24" s="16">
        <v>2</v>
      </c>
      <c r="G24" s="16">
        <v>394.7</v>
      </c>
      <c r="H24" s="10">
        <f>I24+K24</f>
        <v>0</v>
      </c>
      <c r="I24" s="10"/>
      <c r="J24" s="10"/>
      <c r="K24" s="10"/>
      <c r="L24" s="12">
        <f>M24+O24</f>
        <v>447.09999999999997</v>
      </c>
      <c r="M24" s="12">
        <f t="shared" si="3"/>
        <v>52.4</v>
      </c>
      <c r="N24" s="12">
        <f t="shared" si="3"/>
        <v>2</v>
      </c>
      <c r="O24" s="12">
        <f t="shared" si="3"/>
        <v>394.7</v>
      </c>
      <c r="P24" s="66" t="s">
        <v>328</v>
      </c>
      <c r="Q24" s="67">
        <f>L23+L33</f>
        <v>611.20000000000005</v>
      </c>
    </row>
    <row r="25" spans="1:17" ht="15.95" customHeight="1" x14ac:dyDescent="0.25">
      <c r="A25" s="20" t="s">
        <v>73</v>
      </c>
      <c r="B25" s="21" t="s">
        <v>176</v>
      </c>
      <c r="C25" s="22"/>
      <c r="D25" s="23">
        <f>D22</f>
        <v>620.9</v>
      </c>
      <c r="E25" s="23">
        <f>E22</f>
        <v>52.4</v>
      </c>
      <c r="F25" s="23">
        <f>F22</f>
        <v>2</v>
      </c>
      <c r="G25" s="23">
        <f>G22</f>
        <v>568.5</v>
      </c>
      <c r="H25" s="10">
        <f>H22</f>
        <v>0</v>
      </c>
      <c r="I25" s="10">
        <f t="shared" ref="I25:K25" si="4">I22</f>
        <v>0</v>
      </c>
      <c r="J25" s="10">
        <f t="shared" si="4"/>
        <v>0</v>
      </c>
      <c r="K25" s="10">
        <f t="shared" si="4"/>
        <v>0</v>
      </c>
      <c r="L25" s="21">
        <f>L22</f>
        <v>620.9</v>
      </c>
      <c r="M25" s="21">
        <f>M22</f>
        <v>52.4</v>
      </c>
      <c r="N25" s="21">
        <f>N22</f>
        <v>2</v>
      </c>
      <c r="O25" s="21">
        <f>O22</f>
        <v>568.5</v>
      </c>
      <c r="P25" s="66" t="s">
        <v>331</v>
      </c>
      <c r="Q25" s="67">
        <f>L24</f>
        <v>447.09999999999997</v>
      </c>
    </row>
    <row r="26" spans="1:17" ht="15.95" customHeight="1" x14ac:dyDescent="0.25">
      <c r="A26" s="19" t="s">
        <v>74</v>
      </c>
      <c r="B26" s="561" t="s">
        <v>63</v>
      </c>
      <c r="C26" s="531"/>
      <c r="D26" s="531"/>
      <c r="E26" s="531"/>
      <c r="F26" s="531"/>
      <c r="G26" s="531"/>
      <c r="H26" s="531"/>
      <c r="I26" s="531"/>
      <c r="J26" s="531"/>
      <c r="K26" s="531"/>
      <c r="L26" s="531"/>
      <c r="M26" s="531"/>
      <c r="N26" s="531"/>
      <c r="O26" s="572"/>
      <c r="P26" s="66" t="s">
        <v>329</v>
      </c>
      <c r="Q26" s="67"/>
    </row>
    <row r="27" spans="1:17" ht="15" customHeight="1" x14ac:dyDescent="0.25">
      <c r="A27" s="5" t="s">
        <v>75</v>
      </c>
      <c r="B27" s="35" t="s">
        <v>20</v>
      </c>
      <c r="C27" s="15" t="s">
        <v>32</v>
      </c>
      <c r="D27" s="16">
        <f>E27+G27</f>
        <v>21.7</v>
      </c>
      <c r="E27" s="16"/>
      <c r="F27" s="16"/>
      <c r="G27" s="16">
        <v>21.7</v>
      </c>
      <c r="H27" s="24">
        <f>I27+K27</f>
        <v>0</v>
      </c>
      <c r="I27" s="24"/>
      <c r="J27" s="24"/>
      <c r="K27" s="24"/>
      <c r="L27" s="12">
        <f>M27+O27</f>
        <v>21.7</v>
      </c>
      <c r="M27" s="12">
        <f>E27+I27</f>
        <v>0</v>
      </c>
      <c r="N27" s="12">
        <f>F27+J27</f>
        <v>0</v>
      </c>
      <c r="O27" s="12">
        <f>G27+K27</f>
        <v>21.7</v>
      </c>
      <c r="P27" s="66" t="s">
        <v>330</v>
      </c>
      <c r="Q27" s="67">
        <f>L27</f>
        <v>21.7</v>
      </c>
    </row>
    <row r="28" spans="1:17" ht="15.95" customHeight="1" x14ac:dyDescent="0.25">
      <c r="A28" s="20" t="s">
        <v>76</v>
      </c>
      <c r="B28" s="21" t="s">
        <v>177</v>
      </c>
      <c r="C28" s="122"/>
      <c r="D28" s="23">
        <f>D27</f>
        <v>21.7</v>
      </c>
      <c r="E28" s="23">
        <f>E27</f>
        <v>0</v>
      </c>
      <c r="F28" s="23">
        <f>F27</f>
        <v>0</v>
      </c>
      <c r="G28" s="23">
        <f>G27</f>
        <v>21.7</v>
      </c>
      <c r="H28" s="24">
        <f t="shared" ref="H28:O28" si="5">H27</f>
        <v>0</v>
      </c>
      <c r="I28" s="24">
        <f t="shared" si="5"/>
        <v>0</v>
      </c>
      <c r="J28" s="24">
        <f t="shared" si="5"/>
        <v>0</v>
      </c>
      <c r="K28" s="24">
        <f t="shared" si="5"/>
        <v>0</v>
      </c>
      <c r="L28" s="21">
        <f t="shared" si="5"/>
        <v>21.7</v>
      </c>
      <c r="M28" s="21">
        <f t="shared" si="5"/>
        <v>0</v>
      </c>
      <c r="N28" s="21">
        <f t="shared" si="5"/>
        <v>0</v>
      </c>
      <c r="O28" s="21">
        <f t="shared" si="5"/>
        <v>21.7</v>
      </c>
      <c r="P28" s="66" t="s">
        <v>332</v>
      </c>
      <c r="Q28" s="67">
        <f>L36+L37</f>
        <v>122.39999999999999</v>
      </c>
    </row>
    <row r="29" spans="1:17" ht="15.95" customHeight="1" x14ac:dyDescent="0.25">
      <c r="A29" s="5" t="s">
        <v>77</v>
      </c>
      <c r="B29" s="486" t="s">
        <v>172</v>
      </c>
      <c r="C29" s="487"/>
      <c r="D29" s="487"/>
      <c r="E29" s="487"/>
      <c r="F29" s="487"/>
      <c r="G29" s="487"/>
      <c r="H29" s="487"/>
      <c r="I29" s="487"/>
      <c r="J29" s="487"/>
      <c r="K29" s="487"/>
      <c r="L29" s="487"/>
      <c r="M29" s="487"/>
      <c r="N29" s="487"/>
      <c r="O29" s="488"/>
      <c r="P29" s="66" t="s">
        <v>333</v>
      </c>
      <c r="Q29" s="67">
        <f>L30</f>
        <v>29.8</v>
      </c>
    </row>
    <row r="30" spans="1:17" ht="15" customHeight="1" x14ac:dyDescent="0.25">
      <c r="A30" s="5" t="s">
        <v>78</v>
      </c>
      <c r="B30" s="84" t="s">
        <v>20</v>
      </c>
      <c r="C30" s="30" t="s">
        <v>51</v>
      </c>
      <c r="D30" s="16">
        <f>E30+G30</f>
        <v>29.8</v>
      </c>
      <c r="E30" s="16">
        <v>29.8</v>
      </c>
      <c r="F30" s="16"/>
      <c r="G30" s="16"/>
      <c r="H30" s="10">
        <f>I30+K30</f>
        <v>0</v>
      </c>
      <c r="I30" s="10"/>
      <c r="J30" s="10"/>
      <c r="K30" s="10"/>
      <c r="L30" s="12">
        <f>M30+O30</f>
        <v>29.8</v>
      </c>
      <c r="M30" s="12">
        <f t="shared" ref="M30" si="6">E30+I30</f>
        <v>29.8</v>
      </c>
      <c r="N30" s="12">
        <f t="shared" ref="N30" si="7">F30+J30</f>
        <v>0</v>
      </c>
      <c r="O30" s="12">
        <f t="shared" ref="O30" si="8">G30+K30</f>
        <v>0</v>
      </c>
      <c r="P30" s="66" t="s">
        <v>334</v>
      </c>
      <c r="Q30" s="67">
        <f>L40</f>
        <v>2</v>
      </c>
    </row>
    <row r="31" spans="1:17" ht="15.95" customHeight="1" x14ac:dyDescent="0.25">
      <c r="A31" s="20" t="s">
        <v>79</v>
      </c>
      <c r="B31" s="21" t="s">
        <v>178</v>
      </c>
      <c r="C31" s="122"/>
      <c r="D31" s="23">
        <f>D30</f>
        <v>29.8</v>
      </c>
      <c r="E31" s="23">
        <f t="shared" ref="E31:G31" si="9">E30</f>
        <v>29.8</v>
      </c>
      <c r="F31" s="23">
        <f t="shared" si="9"/>
        <v>0</v>
      </c>
      <c r="G31" s="23">
        <f t="shared" si="9"/>
        <v>0</v>
      </c>
      <c r="H31" s="24">
        <f>H30</f>
        <v>0</v>
      </c>
      <c r="I31" s="24">
        <f t="shared" ref="I31:K31" si="10">I30</f>
        <v>0</v>
      </c>
      <c r="J31" s="24">
        <f t="shared" si="10"/>
        <v>0</v>
      </c>
      <c r="K31" s="24">
        <f t="shared" si="10"/>
        <v>0</v>
      </c>
      <c r="L31" s="21">
        <f>L30</f>
        <v>29.8</v>
      </c>
      <c r="M31" s="21">
        <f t="shared" ref="M31:O31" si="11">M30</f>
        <v>29.8</v>
      </c>
      <c r="N31" s="21">
        <f t="shared" si="11"/>
        <v>0</v>
      </c>
      <c r="O31" s="21">
        <f t="shared" si="11"/>
        <v>0</v>
      </c>
      <c r="P31" s="71" t="s">
        <v>173</v>
      </c>
      <c r="Q31" s="72">
        <f>SUM(Q21:Q30)</f>
        <v>1234.2</v>
      </c>
    </row>
    <row r="32" spans="1:17" ht="15.95" customHeight="1" x14ac:dyDescent="0.25">
      <c r="A32" s="19" t="s">
        <v>80</v>
      </c>
      <c r="B32" s="486" t="s">
        <v>182</v>
      </c>
      <c r="C32" s="487"/>
      <c r="D32" s="487"/>
      <c r="E32" s="487"/>
      <c r="F32" s="487"/>
      <c r="G32" s="487"/>
      <c r="H32" s="487"/>
      <c r="I32" s="487"/>
      <c r="J32" s="487"/>
      <c r="K32" s="487"/>
      <c r="L32" s="487"/>
      <c r="M32" s="487"/>
      <c r="N32" s="487"/>
      <c r="O32" s="488"/>
    </row>
    <row r="33" spans="1:17" ht="15" customHeight="1" x14ac:dyDescent="0.25">
      <c r="A33" s="5" t="s">
        <v>81</v>
      </c>
      <c r="B33" s="29" t="s">
        <v>20</v>
      </c>
      <c r="C33" s="30" t="s">
        <v>25</v>
      </c>
      <c r="D33" s="16">
        <f>E33+G33</f>
        <v>437.4</v>
      </c>
      <c r="E33" s="43">
        <v>2.2000000000000002</v>
      </c>
      <c r="F33" s="43">
        <v>1.5</v>
      </c>
      <c r="G33" s="43">
        <v>435.2</v>
      </c>
      <c r="H33" s="24">
        <f>I33+K33</f>
        <v>0</v>
      </c>
      <c r="I33" s="10">
        <v>7.5</v>
      </c>
      <c r="J33" s="10"/>
      <c r="K33" s="10">
        <v>-7.5</v>
      </c>
      <c r="L33" s="12">
        <f>M33+O33</f>
        <v>437.4</v>
      </c>
      <c r="M33" s="12">
        <f>E33+I33</f>
        <v>9.6999999999999993</v>
      </c>
      <c r="N33" s="12">
        <f>F33+J33</f>
        <v>1.5</v>
      </c>
      <c r="O33" s="12">
        <f>G33+K33</f>
        <v>427.7</v>
      </c>
      <c r="Q33" s="2">
        <f>L42-Q31</f>
        <v>0</v>
      </c>
    </row>
    <row r="34" spans="1:17" ht="15.95" customHeight="1" x14ac:dyDescent="0.25">
      <c r="A34" s="20" t="s">
        <v>82</v>
      </c>
      <c r="B34" s="21" t="s">
        <v>179</v>
      </c>
      <c r="C34" s="22"/>
      <c r="D34" s="23">
        <f>D33</f>
        <v>437.4</v>
      </c>
      <c r="E34" s="23">
        <f>E33</f>
        <v>2.2000000000000002</v>
      </c>
      <c r="F34" s="23">
        <f>F33</f>
        <v>1.5</v>
      </c>
      <c r="G34" s="23">
        <f>G33</f>
        <v>435.2</v>
      </c>
      <c r="H34" s="24">
        <f t="shared" ref="H34:O34" si="12">H33</f>
        <v>0</v>
      </c>
      <c r="I34" s="24">
        <f t="shared" si="12"/>
        <v>7.5</v>
      </c>
      <c r="J34" s="24">
        <f t="shared" si="12"/>
        <v>0</v>
      </c>
      <c r="K34" s="24">
        <f t="shared" si="12"/>
        <v>-7.5</v>
      </c>
      <c r="L34" s="21">
        <f t="shared" si="12"/>
        <v>437.4</v>
      </c>
      <c r="M34" s="21">
        <f t="shared" si="12"/>
        <v>9.6999999999999993</v>
      </c>
      <c r="N34" s="21">
        <f t="shared" si="12"/>
        <v>1.5</v>
      </c>
      <c r="O34" s="21">
        <f t="shared" si="12"/>
        <v>427.7</v>
      </c>
    </row>
    <row r="35" spans="1:17" ht="15.95" customHeight="1" x14ac:dyDescent="0.25">
      <c r="A35" s="13" t="s">
        <v>83</v>
      </c>
      <c r="B35" s="485" t="s">
        <v>67</v>
      </c>
      <c r="C35" s="485"/>
      <c r="D35" s="485"/>
      <c r="E35" s="485"/>
      <c r="F35" s="485"/>
      <c r="G35" s="485"/>
      <c r="H35" s="485"/>
      <c r="I35" s="485"/>
      <c r="J35" s="485"/>
      <c r="K35" s="485"/>
      <c r="L35" s="485"/>
      <c r="M35" s="485"/>
      <c r="N35" s="485"/>
      <c r="O35" s="485"/>
    </row>
    <row r="36" spans="1:17" ht="15" customHeight="1" x14ac:dyDescent="0.25">
      <c r="A36" s="32" t="s">
        <v>84</v>
      </c>
      <c r="B36" s="29" t="s">
        <v>20</v>
      </c>
      <c r="C36" s="39" t="s">
        <v>30</v>
      </c>
      <c r="D36" s="16">
        <f>E36+G36</f>
        <v>116.39999999999999</v>
      </c>
      <c r="E36" s="16">
        <v>8.3000000000000007</v>
      </c>
      <c r="F36" s="16">
        <v>2</v>
      </c>
      <c r="G36" s="16">
        <v>108.1</v>
      </c>
      <c r="H36" s="10">
        <f>I36+K36</f>
        <v>0</v>
      </c>
      <c r="I36" s="10"/>
      <c r="J36" s="10"/>
      <c r="K36" s="10"/>
      <c r="L36" s="12">
        <f>M36+O36</f>
        <v>116.39999999999999</v>
      </c>
      <c r="M36" s="12">
        <f t="shared" ref="M36:O36" si="13">E36+I36</f>
        <v>8.3000000000000007</v>
      </c>
      <c r="N36" s="12">
        <f t="shared" si="13"/>
        <v>2</v>
      </c>
      <c r="O36" s="12">
        <f t="shared" si="13"/>
        <v>108.1</v>
      </c>
    </row>
    <row r="37" spans="1:17" ht="15" customHeight="1" x14ac:dyDescent="0.25">
      <c r="A37" s="32" t="s">
        <v>85</v>
      </c>
      <c r="B37" s="29" t="s">
        <v>28</v>
      </c>
      <c r="C37" s="39" t="s">
        <v>30</v>
      </c>
      <c r="D37" s="16">
        <f>E37+G37</f>
        <v>6</v>
      </c>
      <c r="E37" s="16">
        <v>6</v>
      </c>
      <c r="F37" s="16">
        <v>3.7</v>
      </c>
      <c r="G37" s="16"/>
      <c r="H37" s="10">
        <f>I37+K37</f>
        <v>0</v>
      </c>
      <c r="I37" s="10"/>
      <c r="J37" s="10"/>
      <c r="K37" s="10"/>
      <c r="L37" s="12">
        <f>M37+O37</f>
        <v>6</v>
      </c>
      <c r="M37" s="12">
        <f t="shared" ref="M37" si="14">E37+I37</f>
        <v>6</v>
      </c>
      <c r="N37" s="12">
        <f t="shared" ref="N37" si="15">F37+J37</f>
        <v>3.7</v>
      </c>
      <c r="O37" s="12">
        <f t="shared" ref="O37" si="16">G37+K37</f>
        <v>0</v>
      </c>
    </row>
    <row r="38" spans="1:17" ht="15.95" customHeight="1" x14ac:dyDescent="0.25">
      <c r="A38" s="20" t="s">
        <v>86</v>
      </c>
      <c r="B38" s="21" t="s">
        <v>180</v>
      </c>
      <c r="C38" s="122"/>
      <c r="D38" s="23">
        <f>SUM(D36:D37)</f>
        <v>122.39999999999999</v>
      </c>
      <c r="E38" s="23">
        <f t="shared" ref="E38:G38" si="17">SUM(E36:E37)</f>
        <v>14.3</v>
      </c>
      <c r="F38" s="23">
        <f t="shared" si="17"/>
        <v>5.7</v>
      </c>
      <c r="G38" s="23">
        <f t="shared" si="17"/>
        <v>108.1</v>
      </c>
      <c r="H38" s="24">
        <f>SUM(H36:H37)</f>
        <v>0</v>
      </c>
      <c r="I38" s="24">
        <f t="shared" ref="I38:K38" si="18">SUM(I36:I37)</f>
        <v>0</v>
      </c>
      <c r="J38" s="24">
        <f t="shared" si="18"/>
        <v>0</v>
      </c>
      <c r="K38" s="24">
        <f t="shared" si="18"/>
        <v>0</v>
      </c>
      <c r="L38" s="21">
        <f>SUM(L36:L37)</f>
        <v>122.39999999999999</v>
      </c>
      <c r="M38" s="21">
        <f t="shared" ref="M38:O38" si="19">SUM(M36:M37)</f>
        <v>14.3</v>
      </c>
      <c r="N38" s="21">
        <f t="shared" si="19"/>
        <v>5.7</v>
      </c>
      <c r="O38" s="21">
        <f t="shared" si="19"/>
        <v>108.1</v>
      </c>
    </row>
    <row r="39" spans="1:17" ht="15.95" customHeight="1" x14ac:dyDescent="0.25">
      <c r="A39" s="13" t="s">
        <v>87</v>
      </c>
      <c r="B39" s="485" t="s">
        <v>69</v>
      </c>
      <c r="C39" s="485"/>
      <c r="D39" s="485"/>
      <c r="E39" s="485"/>
      <c r="F39" s="485"/>
      <c r="G39" s="485"/>
      <c r="H39" s="485"/>
      <c r="I39" s="485"/>
      <c r="J39" s="485"/>
      <c r="K39" s="485"/>
      <c r="L39" s="485"/>
      <c r="M39" s="485"/>
      <c r="N39" s="485"/>
      <c r="O39" s="485"/>
    </row>
    <row r="40" spans="1:17" ht="15" customHeight="1" x14ac:dyDescent="0.25">
      <c r="A40" s="32" t="s">
        <v>88</v>
      </c>
      <c r="B40" s="29" t="s">
        <v>20</v>
      </c>
      <c r="C40" s="1">
        <v>10</v>
      </c>
      <c r="D40" s="16">
        <f>E40+G40</f>
        <v>2</v>
      </c>
      <c r="E40" s="16">
        <v>1.4</v>
      </c>
      <c r="F40" s="16">
        <v>1</v>
      </c>
      <c r="G40" s="16">
        <v>0.6</v>
      </c>
      <c r="H40" s="10">
        <f>I40+K40</f>
        <v>0</v>
      </c>
      <c r="I40" s="10"/>
      <c r="J40" s="10"/>
      <c r="K40" s="10"/>
      <c r="L40" s="12">
        <f>M40+O40</f>
        <v>2</v>
      </c>
      <c r="M40" s="12">
        <f t="shared" ref="M40" si="20">E40+I40</f>
        <v>1.4</v>
      </c>
      <c r="N40" s="12">
        <f t="shared" ref="N40" si="21">F40+J40</f>
        <v>1</v>
      </c>
      <c r="O40" s="12">
        <f t="shared" ref="O40" si="22">G40+K40</f>
        <v>0.6</v>
      </c>
    </row>
    <row r="41" spans="1:17" ht="15.95" customHeight="1" x14ac:dyDescent="0.25">
      <c r="A41" s="20" t="s">
        <v>89</v>
      </c>
      <c r="B41" s="21" t="s">
        <v>181</v>
      </c>
      <c r="C41" s="122"/>
      <c r="D41" s="23">
        <f t="shared" ref="D41:O41" si="23">SUM(D40:D40)</f>
        <v>2</v>
      </c>
      <c r="E41" s="23">
        <f t="shared" si="23"/>
        <v>1.4</v>
      </c>
      <c r="F41" s="23">
        <f t="shared" si="23"/>
        <v>1</v>
      </c>
      <c r="G41" s="23">
        <f t="shared" si="23"/>
        <v>0.6</v>
      </c>
      <c r="H41" s="24">
        <f t="shared" si="23"/>
        <v>0</v>
      </c>
      <c r="I41" s="24">
        <f t="shared" si="23"/>
        <v>0</v>
      </c>
      <c r="J41" s="24">
        <f t="shared" si="23"/>
        <v>0</v>
      </c>
      <c r="K41" s="24">
        <f t="shared" si="23"/>
        <v>0</v>
      </c>
      <c r="L41" s="21">
        <f t="shared" si="23"/>
        <v>2</v>
      </c>
      <c r="M41" s="21">
        <f t="shared" si="23"/>
        <v>1.4</v>
      </c>
      <c r="N41" s="21">
        <f t="shared" si="23"/>
        <v>1</v>
      </c>
      <c r="O41" s="21">
        <f t="shared" si="23"/>
        <v>0.6</v>
      </c>
    </row>
    <row r="42" spans="1:17" ht="15.95" customHeight="1" x14ac:dyDescent="0.25">
      <c r="A42" s="116" t="s">
        <v>90</v>
      </c>
      <c r="B42" s="123" t="s">
        <v>173</v>
      </c>
      <c r="C42" s="124"/>
      <c r="D42" s="47">
        <f>D25+D28+D31+D34+D38+D41</f>
        <v>1234.2</v>
      </c>
      <c r="E42" s="47">
        <f t="shared" ref="E42:O42" si="24">E25+E28+E31+E34+E38+E41</f>
        <v>100.10000000000001</v>
      </c>
      <c r="F42" s="47">
        <f t="shared" si="24"/>
        <v>10.199999999999999</v>
      </c>
      <c r="G42" s="47">
        <f t="shared" si="24"/>
        <v>1134.0999999999999</v>
      </c>
      <c r="H42" s="48">
        <f t="shared" si="24"/>
        <v>0</v>
      </c>
      <c r="I42" s="48">
        <f t="shared" si="24"/>
        <v>7.5</v>
      </c>
      <c r="J42" s="48">
        <f t="shared" si="24"/>
        <v>0</v>
      </c>
      <c r="K42" s="48">
        <f t="shared" si="24"/>
        <v>-7.5</v>
      </c>
      <c r="L42" s="49">
        <f t="shared" si="24"/>
        <v>1234.2</v>
      </c>
      <c r="M42" s="49">
        <f t="shared" si="24"/>
        <v>107.60000000000001</v>
      </c>
      <c r="N42" s="49">
        <f t="shared" si="24"/>
        <v>10.199999999999999</v>
      </c>
      <c r="O42" s="49">
        <f t="shared" si="24"/>
        <v>1126.5999999999999</v>
      </c>
    </row>
    <row r="43" spans="1:17" x14ac:dyDescent="0.25">
      <c r="A43" s="6"/>
      <c r="B43" s="6"/>
      <c r="C43" s="52"/>
      <c r="D43" s="6"/>
      <c r="E43" s="6"/>
      <c r="F43" s="6"/>
      <c r="G43" s="6"/>
      <c r="H43" s="125"/>
      <c r="I43" s="125"/>
      <c r="J43" s="125"/>
      <c r="L43" s="6"/>
      <c r="M43" s="6"/>
      <c r="N43" s="6"/>
    </row>
    <row r="44" spans="1:17" x14ac:dyDescent="0.25">
      <c r="A44" s="6"/>
      <c r="B44" s="117"/>
      <c r="C44" s="126"/>
      <c r="D44" s="117"/>
      <c r="E44" s="117"/>
      <c r="F44" s="117"/>
      <c r="G44" s="117"/>
      <c r="H44" s="127"/>
      <c r="I44" s="127"/>
      <c r="J44" s="127"/>
      <c r="K44" s="127"/>
      <c r="L44" s="117"/>
      <c r="M44" s="117"/>
      <c r="N44" s="117"/>
    </row>
    <row r="45" spans="1:17" x14ac:dyDescent="0.25">
      <c r="A45" s="6"/>
      <c r="B45" s="6"/>
      <c r="C45" s="52"/>
      <c r="D45" s="6"/>
      <c r="E45" s="6"/>
      <c r="F45" s="6"/>
      <c r="G45" s="6"/>
      <c r="H45" s="125"/>
      <c r="I45" s="125"/>
      <c r="J45" s="125"/>
      <c r="L45" s="6"/>
      <c r="M45" s="6"/>
      <c r="N45" s="6"/>
    </row>
    <row r="46" spans="1:17" x14ac:dyDescent="0.25">
      <c r="A46" s="6"/>
      <c r="B46" s="6"/>
      <c r="C46" s="52"/>
      <c r="D46" s="6"/>
      <c r="E46" s="6"/>
      <c r="F46" s="6"/>
      <c r="G46" s="6"/>
      <c r="H46" s="125"/>
      <c r="I46" s="125"/>
      <c r="J46" s="125"/>
      <c r="L46" s="6"/>
      <c r="M46" s="6"/>
      <c r="N46" s="6"/>
    </row>
    <row r="47" spans="1:17" x14ac:dyDescent="0.25">
      <c r="A47" s="6"/>
      <c r="B47" s="6"/>
      <c r="C47" s="52"/>
      <c r="D47" s="6"/>
      <c r="E47" s="6"/>
      <c r="F47" s="6"/>
      <c r="G47" s="6"/>
      <c r="H47" s="125"/>
      <c r="I47" s="125"/>
      <c r="J47" s="125"/>
      <c r="L47" s="6"/>
      <c r="M47" s="6"/>
      <c r="N47" s="6"/>
    </row>
    <row r="48" spans="1:17" x14ac:dyDescent="0.25">
      <c r="A48" s="6"/>
      <c r="B48" s="6"/>
      <c r="C48" s="52"/>
      <c r="D48" s="6"/>
      <c r="E48" s="6"/>
      <c r="F48" s="6"/>
      <c r="G48" s="6"/>
      <c r="H48" s="125"/>
      <c r="I48" s="125"/>
      <c r="J48" s="125"/>
      <c r="L48" s="6"/>
      <c r="M48" s="6"/>
      <c r="N48" s="6"/>
    </row>
    <row r="49" spans="1:14" x14ac:dyDescent="0.25">
      <c r="A49" s="6"/>
      <c r="B49" s="6"/>
      <c r="C49" s="52"/>
      <c r="D49" s="6"/>
      <c r="E49" s="6"/>
      <c r="F49" s="6"/>
      <c r="G49" s="6"/>
      <c r="H49" s="125"/>
      <c r="I49" s="125"/>
      <c r="J49" s="125"/>
      <c r="L49" s="6"/>
      <c r="M49" s="6"/>
      <c r="N49" s="6"/>
    </row>
    <row r="50" spans="1:14" x14ac:dyDescent="0.25">
      <c r="A50" s="6"/>
      <c r="B50" s="6"/>
      <c r="C50" s="52"/>
      <c r="D50" s="6"/>
      <c r="E50" s="6"/>
      <c r="F50" s="6"/>
      <c r="G50" s="6"/>
      <c r="H50" s="125"/>
      <c r="I50" s="125"/>
      <c r="J50" s="125"/>
      <c r="L50" s="6"/>
      <c r="M50" s="6"/>
      <c r="N50" s="6"/>
    </row>
    <row r="51" spans="1:14" x14ac:dyDescent="0.25">
      <c r="A51" s="6"/>
      <c r="B51" s="6"/>
      <c r="C51" s="52"/>
      <c r="D51" s="6"/>
      <c r="E51" s="6"/>
      <c r="F51" s="6"/>
      <c r="G51" s="6"/>
      <c r="H51" s="125"/>
      <c r="I51" s="125"/>
      <c r="J51" s="125"/>
      <c r="L51" s="6"/>
      <c r="M51" s="6"/>
      <c r="N51" s="6"/>
    </row>
    <row r="52" spans="1:14" x14ac:dyDescent="0.25">
      <c r="A52" s="6"/>
      <c r="B52" s="6"/>
      <c r="C52" s="52"/>
      <c r="D52" s="6"/>
      <c r="E52" s="6"/>
      <c r="F52" s="6"/>
      <c r="G52" s="6"/>
      <c r="H52" s="125"/>
      <c r="I52" s="125"/>
      <c r="J52" s="125"/>
      <c r="L52" s="6"/>
      <c r="M52" s="6"/>
      <c r="N52" s="6"/>
    </row>
    <row r="53" spans="1:14" x14ac:dyDescent="0.25">
      <c r="A53" s="6"/>
      <c r="B53" s="6"/>
      <c r="C53" s="52"/>
      <c r="D53" s="6"/>
      <c r="E53" s="6"/>
      <c r="F53" s="6"/>
      <c r="G53" s="6"/>
      <c r="H53" s="125"/>
      <c r="I53" s="125"/>
      <c r="J53" s="125"/>
      <c r="L53" s="6"/>
      <c r="M53" s="6"/>
      <c r="N53" s="6"/>
    </row>
    <row r="54" spans="1:14" x14ac:dyDescent="0.25">
      <c r="A54" s="6"/>
      <c r="B54" s="6"/>
      <c r="C54" s="52"/>
      <c r="D54" s="6"/>
      <c r="E54" s="6"/>
      <c r="F54" s="6"/>
      <c r="G54" s="6"/>
      <c r="H54" s="125"/>
      <c r="I54" s="125"/>
      <c r="J54" s="125"/>
      <c r="L54" s="6"/>
      <c r="M54" s="6"/>
      <c r="N54" s="6"/>
    </row>
    <row r="55" spans="1:14" x14ac:dyDescent="0.25">
      <c r="A55" s="6"/>
      <c r="B55" s="6"/>
      <c r="C55" s="52"/>
      <c r="D55" s="6"/>
      <c r="E55" s="6"/>
      <c r="F55" s="6"/>
      <c r="G55" s="6"/>
      <c r="H55" s="125"/>
      <c r="I55" s="125"/>
      <c r="J55" s="125"/>
      <c r="L55" s="6"/>
      <c r="M55" s="6"/>
      <c r="N55" s="6"/>
    </row>
    <row r="56" spans="1:14" x14ac:dyDescent="0.25">
      <c r="A56" s="6"/>
      <c r="B56" s="6"/>
      <c r="C56" s="52"/>
      <c r="D56" s="6"/>
      <c r="E56" s="6"/>
      <c r="F56" s="6"/>
      <c r="G56" s="6"/>
      <c r="H56" s="125"/>
      <c r="I56" s="125"/>
      <c r="J56" s="125"/>
      <c r="L56" s="6"/>
      <c r="M56" s="6"/>
      <c r="N56" s="6"/>
    </row>
    <row r="57" spans="1:14" x14ac:dyDescent="0.25">
      <c r="A57" s="6"/>
      <c r="B57" s="6"/>
      <c r="C57" s="52"/>
      <c r="D57" s="6"/>
      <c r="E57" s="6"/>
      <c r="F57" s="6"/>
      <c r="G57" s="6"/>
      <c r="H57" s="125"/>
      <c r="I57" s="125"/>
      <c r="J57" s="125"/>
      <c r="L57" s="6"/>
      <c r="M57" s="6"/>
      <c r="N57" s="6"/>
    </row>
    <row r="58" spans="1:14" x14ac:dyDescent="0.25">
      <c r="A58" s="6"/>
      <c r="B58" s="6"/>
      <c r="C58" s="52"/>
      <c r="D58" s="6"/>
      <c r="E58" s="6"/>
      <c r="F58" s="6"/>
      <c r="G58" s="6"/>
      <c r="H58" s="125"/>
      <c r="I58" s="125"/>
      <c r="J58" s="125"/>
      <c r="L58" s="6"/>
      <c r="M58" s="6"/>
      <c r="N58" s="6"/>
    </row>
    <row r="59" spans="1:14" x14ac:dyDescent="0.25">
      <c r="A59" s="6"/>
      <c r="B59" s="6"/>
      <c r="C59" s="52"/>
      <c r="D59" s="6"/>
      <c r="E59" s="6"/>
      <c r="F59" s="6"/>
      <c r="G59" s="6"/>
      <c r="H59" s="125"/>
      <c r="I59" s="125"/>
      <c r="J59" s="125"/>
      <c r="L59" s="6"/>
      <c r="M59" s="6"/>
      <c r="N59" s="6"/>
    </row>
    <row r="60" spans="1:14" x14ac:dyDescent="0.25">
      <c r="A60" s="6"/>
      <c r="B60" s="6"/>
      <c r="C60" s="52"/>
      <c r="D60" s="6"/>
      <c r="E60" s="6"/>
      <c r="F60" s="6"/>
      <c r="G60" s="6"/>
      <c r="H60" s="125"/>
      <c r="I60" s="125"/>
      <c r="J60" s="125"/>
      <c r="L60" s="6"/>
      <c r="M60" s="6"/>
      <c r="N60" s="6"/>
    </row>
    <row r="61" spans="1:14" x14ac:dyDescent="0.25">
      <c r="A61" s="6"/>
      <c r="B61" s="6"/>
      <c r="C61" s="52"/>
      <c r="D61" s="6"/>
      <c r="E61" s="6"/>
      <c r="F61" s="6"/>
      <c r="G61" s="6"/>
      <c r="H61" s="125"/>
      <c r="I61" s="125"/>
      <c r="J61" s="125"/>
      <c r="L61" s="6"/>
      <c r="M61" s="6"/>
      <c r="N61" s="6"/>
    </row>
    <row r="62" spans="1:14" x14ac:dyDescent="0.25">
      <c r="A62" s="6"/>
      <c r="B62" s="6"/>
      <c r="C62" s="52"/>
      <c r="D62" s="6"/>
      <c r="E62" s="6"/>
      <c r="F62" s="6"/>
      <c r="G62" s="6"/>
      <c r="H62" s="125"/>
      <c r="I62" s="125"/>
      <c r="J62" s="125"/>
      <c r="L62" s="6"/>
      <c r="M62" s="6"/>
      <c r="N62" s="6"/>
    </row>
    <row r="63" spans="1:14" x14ac:dyDescent="0.25">
      <c r="A63" s="6"/>
      <c r="B63" s="6"/>
      <c r="C63" s="52"/>
      <c r="D63" s="6"/>
      <c r="E63" s="6"/>
      <c r="F63" s="6"/>
      <c r="G63" s="6"/>
      <c r="H63" s="125"/>
      <c r="I63" s="125"/>
      <c r="J63" s="125"/>
      <c r="L63" s="6"/>
      <c r="M63" s="6"/>
      <c r="N63" s="6"/>
    </row>
    <row r="64" spans="1:14" x14ac:dyDescent="0.25">
      <c r="A64" s="6"/>
      <c r="B64" s="6"/>
      <c r="C64" s="52"/>
      <c r="D64" s="6"/>
      <c r="E64" s="6"/>
      <c r="F64" s="6"/>
      <c r="G64" s="6"/>
      <c r="H64" s="125"/>
      <c r="I64" s="125"/>
      <c r="J64" s="125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125"/>
      <c r="I65" s="125"/>
      <c r="J65" s="125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125"/>
      <c r="I66" s="125"/>
      <c r="J66" s="125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125"/>
      <c r="I67" s="125"/>
      <c r="J67" s="125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125"/>
      <c r="I68" s="125"/>
      <c r="J68" s="125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125"/>
      <c r="I69" s="125"/>
      <c r="J69" s="125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125"/>
      <c r="I70" s="125"/>
      <c r="J70" s="125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125"/>
      <c r="I71" s="125"/>
      <c r="J71" s="125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125"/>
      <c r="I72" s="125"/>
      <c r="J72" s="125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125"/>
      <c r="I73" s="125"/>
      <c r="J73" s="125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125"/>
      <c r="I74" s="125"/>
      <c r="J74" s="125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125"/>
      <c r="I75" s="125"/>
      <c r="J75" s="125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125"/>
      <c r="I76" s="125"/>
      <c r="J76" s="125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125"/>
      <c r="I77" s="125"/>
      <c r="J77" s="125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125"/>
      <c r="I78" s="125"/>
      <c r="J78" s="125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125"/>
      <c r="I79" s="125"/>
      <c r="J79" s="125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125"/>
      <c r="I80" s="125"/>
      <c r="J80" s="125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125"/>
      <c r="I81" s="125"/>
      <c r="J81" s="125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125"/>
      <c r="I82" s="125"/>
      <c r="J82" s="125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125"/>
      <c r="I83" s="125"/>
      <c r="J83" s="125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125"/>
      <c r="I84" s="125"/>
      <c r="J84" s="125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125"/>
      <c r="I85" s="125"/>
      <c r="J85" s="125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125"/>
      <c r="I86" s="125"/>
      <c r="J86" s="125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125"/>
      <c r="I87" s="125"/>
      <c r="J87" s="125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125"/>
      <c r="I88" s="125"/>
      <c r="J88" s="125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125"/>
      <c r="I89" s="125"/>
      <c r="J89" s="125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125"/>
      <c r="I90" s="125"/>
      <c r="J90" s="125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125"/>
      <c r="I91" s="125"/>
      <c r="J91" s="125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125"/>
      <c r="I92" s="125"/>
      <c r="J92" s="125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125"/>
      <c r="I93" s="125"/>
      <c r="J93" s="125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125"/>
      <c r="I94" s="125"/>
      <c r="J94" s="125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125"/>
      <c r="I95" s="125"/>
      <c r="J95" s="125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125"/>
      <c r="I96" s="125"/>
      <c r="J96" s="125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125"/>
      <c r="I97" s="125"/>
      <c r="J97" s="125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125"/>
      <c r="I98" s="125"/>
      <c r="J98" s="125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125"/>
      <c r="I99" s="125"/>
      <c r="J99" s="125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125"/>
      <c r="I100" s="125"/>
      <c r="J100" s="125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125"/>
      <c r="I101" s="125"/>
      <c r="J101" s="125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125"/>
      <c r="I102" s="125"/>
      <c r="J102" s="125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125"/>
      <c r="I103" s="125"/>
      <c r="J103" s="125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125"/>
      <c r="I104" s="125"/>
      <c r="J104" s="125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125"/>
      <c r="I105" s="125"/>
      <c r="J105" s="125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125"/>
      <c r="I106" s="125"/>
      <c r="J106" s="125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125"/>
      <c r="I107" s="125"/>
      <c r="J107" s="125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125"/>
      <c r="I108" s="125"/>
      <c r="J108" s="125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125"/>
      <c r="I109" s="125"/>
      <c r="J109" s="125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125"/>
      <c r="I110" s="125"/>
      <c r="J110" s="125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125"/>
      <c r="I111" s="125"/>
      <c r="J111" s="125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125"/>
      <c r="I112" s="125"/>
      <c r="J112" s="125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125"/>
      <c r="I113" s="125"/>
      <c r="J113" s="125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125"/>
      <c r="I114" s="125"/>
      <c r="J114" s="125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125"/>
      <c r="I115" s="125"/>
      <c r="J115" s="125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125"/>
      <c r="I116" s="125"/>
      <c r="J116" s="125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125"/>
      <c r="I117" s="125"/>
      <c r="J117" s="125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125"/>
      <c r="I118" s="125"/>
      <c r="J118" s="125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125"/>
      <c r="I119" s="125"/>
      <c r="J119" s="125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125"/>
      <c r="I120" s="125"/>
      <c r="J120" s="125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125"/>
      <c r="I121" s="125"/>
      <c r="J121" s="125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125"/>
      <c r="I122" s="125"/>
      <c r="J122" s="125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125"/>
      <c r="I123" s="125"/>
      <c r="J123" s="125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125"/>
      <c r="I124" s="125"/>
      <c r="J124" s="125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125"/>
      <c r="I125" s="125"/>
      <c r="J125" s="125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125"/>
      <c r="I126" s="125"/>
      <c r="J126" s="125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125"/>
      <c r="I127" s="125"/>
      <c r="J127" s="125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125"/>
      <c r="I128" s="125"/>
      <c r="J128" s="125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125"/>
      <c r="I129" s="125"/>
      <c r="J129" s="125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125"/>
      <c r="I130" s="125"/>
      <c r="J130" s="125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125"/>
      <c r="I131" s="125"/>
      <c r="J131" s="125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125"/>
      <c r="I132" s="125"/>
      <c r="J132" s="125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125"/>
      <c r="I133" s="125"/>
      <c r="J133" s="125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125"/>
      <c r="I134" s="125"/>
      <c r="J134" s="125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125"/>
      <c r="I135" s="125"/>
      <c r="J135" s="125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125"/>
      <c r="I136" s="125"/>
      <c r="J136" s="125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125"/>
      <c r="I137" s="125"/>
      <c r="J137" s="125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125"/>
      <c r="I138" s="125"/>
      <c r="J138" s="125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125"/>
      <c r="I139" s="125"/>
      <c r="J139" s="125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125"/>
      <c r="I140" s="125"/>
      <c r="J140" s="125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125"/>
      <c r="I141" s="125"/>
      <c r="J141" s="125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125"/>
      <c r="I142" s="125"/>
      <c r="J142" s="125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125"/>
      <c r="I143" s="125"/>
      <c r="J143" s="125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125"/>
      <c r="I144" s="125"/>
      <c r="J144" s="125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125"/>
      <c r="I145" s="125"/>
      <c r="J145" s="125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125"/>
      <c r="I146" s="125"/>
      <c r="J146" s="125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125"/>
      <c r="I147" s="125"/>
      <c r="J147" s="125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125"/>
      <c r="I148" s="125"/>
      <c r="J148" s="125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125"/>
      <c r="I149" s="125"/>
      <c r="J149" s="125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125"/>
      <c r="I150" s="125"/>
      <c r="J150" s="125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125"/>
      <c r="I151" s="125"/>
      <c r="J151" s="125"/>
      <c r="L151" s="6"/>
      <c r="M151" s="6"/>
      <c r="N151" s="6"/>
    </row>
    <row r="152" spans="1:14" x14ac:dyDescent="0.25">
      <c r="C152" s="53"/>
    </row>
    <row r="153" spans="1:14" x14ac:dyDescent="0.25">
      <c r="C153" s="53"/>
    </row>
    <row r="154" spans="1:14" x14ac:dyDescent="0.25">
      <c r="C154" s="53"/>
    </row>
    <row r="155" spans="1:14" x14ac:dyDescent="0.25">
      <c r="C155" s="53"/>
    </row>
    <row r="156" spans="1:14" x14ac:dyDescent="0.25">
      <c r="C156" s="53"/>
    </row>
    <row r="157" spans="1:14" x14ac:dyDescent="0.25">
      <c r="C157" s="53"/>
    </row>
    <row r="158" spans="1:14" x14ac:dyDescent="0.25">
      <c r="C158" s="53"/>
    </row>
    <row r="159" spans="1:14" x14ac:dyDescent="0.25">
      <c r="C159" s="53"/>
    </row>
    <row r="160" spans="1:14" x14ac:dyDescent="0.25">
      <c r="C160" s="53"/>
    </row>
    <row r="161" spans="3:3" x14ac:dyDescent="0.25">
      <c r="C161" s="53"/>
    </row>
    <row r="162" spans="3:3" x14ac:dyDescent="0.25">
      <c r="C162" s="53"/>
    </row>
    <row r="163" spans="3:3" x14ac:dyDescent="0.25">
      <c r="C163" s="53"/>
    </row>
    <row r="164" spans="3:3" x14ac:dyDescent="0.25">
      <c r="C164" s="53"/>
    </row>
    <row r="165" spans="3:3" x14ac:dyDescent="0.25">
      <c r="C165" s="53"/>
    </row>
    <row r="166" spans="3:3" x14ac:dyDescent="0.25">
      <c r="C166" s="53"/>
    </row>
    <row r="167" spans="3:3" x14ac:dyDescent="0.25">
      <c r="C167" s="53"/>
    </row>
    <row r="168" spans="3:3" x14ac:dyDescent="0.25">
      <c r="C168" s="53"/>
    </row>
    <row r="169" spans="3:3" x14ac:dyDescent="0.25">
      <c r="C169" s="53"/>
    </row>
    <row r="170" spans="3:3" x14ac:dyDescent="0.25">
      <c r="C170" s="53"/>
    </row>
    <row r="171" spans="3:3" x14ac:dyDescent="0.25">
      <c r="C171" s="53"/>
    </row>
    <row r="172" spans="3:3" x14ac:dyDescent="0.25">
      <c r="C172" s="53"/>
    </row>
    <row r="173" spans="3:3" x14ac:dyDescent="0.25">
      <c r="C173" s="53"/>
    </row>
    <row r="174" spans="3:3" x14ac:dyDescent="0.25">
      <c r="C174" s="53"/>
    </row>
    <row r="175" spans="3:3" x14ac:dyDescent="0.25">
      <c r="C175" s="53"/>
    </row>
    <row r="176" spans="3:3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</sheetData>
  <mergeCells count="36">
    <mergeCell ref="B13:O13"/>
    <mergeCell ref="L18:L20"/>
    <mergeCell ref="M18:O18"/>
    <mergeCell ref="M19:N19"/>
    <mergeCell ref="I18:K18"/>
    <mergeCell ref="K19:K20"/>
    <mergeCell ref="B14:O14"/>
    <mergeCell ref="A16:O16"/>
    <mergeCell ref="A18:A20"/>
    <mergeCell ref="B11:O11"/>
    <mergeCell ref="B12:O12"/>
    <mergeCell ref="B1:O1"/>
    <mergeCell ref="B2:O2"/>
    <mergeCell ref="B3:O3"/>
    <mergeCell ref="B4:O4"/>
    <mergeCell ref="B5:O5"/>
    <mergeCell ref="B6:O6"/>
    <mergeCell ref="B7:O7"/>
    <mergeCell ref="B8:O8"/>
    <mergeCell ref="B9:O9"/>
    <mergeCell ref="B10:O10"/>
    <mergeCell ref="B39:O39"/>
    <mergeCell ref="B32:O32"/>
    <mergeCell ref="B26:O26"/>
    <mergeCell ref="E19:F19"/>
    <mergeCell ref="B35:O35"/>
    <mergeCell ref="B21:O21"/>
    <mergeCell ref="B29:O29"/>
    <mergeCell ref="I19:J19"/>
    <mergeCell ref="C18:C20"/>
    <mergeCell ref="O19:O20"/>
    <mergeCell ref="B18:B20"/>
    <mergeCell ref="D18:D20"/>
    <mergeCell ref="G19:G20"/>
    <mergeCell ref="E18:G18"/>
    <mergeCell ref="H18:H20"/>
  </mergeCells>
  <pageMargins left="0.59055118110236227" right="0.39370078740157483" top="0.74803149606299213" bottom="0.78740157480314965" header="0.31496062992125984" footer="0.31496062992125984"/>
  <pageSetup paperSize="9" scale="55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17"/>
  <sheetViews>
    <sheetView showZeros="0" topLeftCell="A55" workbookViewId="0">
      <selection activeCell="B5" sqref="B5:O6"/>
    </sheetView>
  </sheetViews>
  <sheetFormatPr defaultRowHeight="15" x14ac:dyDescent="0.25"/>
  <cols>
    <col min="1" max="1" width="5" style="2" customWidth="1"/>
    <col min="2" max="2" width="43.42578125" style="2" customWidth="1"/>
    <col min="3" max="3" width="6.7109375" style="3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575" t="s">
        <v>350</v>
      </c>
      <c r="C1" s="575"/>
      <c r="D1" s="575"/>
      <c r="E1" s="575"/>
      <c r="F1" s="575"/>
      <c r="G1" s="575"/>
      <c r="H1" s="575"/>
      <c r="I1" s="575"/>
      <c r="J1" s="575"/>
      <c r="K1" s="575"/>
      <c r="L1" s="575"/>
      <c r="M1" s="575"/>
      <c r="N1" s="575"/>
      <c r="O1" s="575"/>
    </row>
    <row r="2" spans="1:17" x14ac:dyDescent="0.25">
      <c r="B2" s="575" t="s">
        <v>436</v>
      </c>
      <c r="C2" s="575"/>
      <c r="D2" s="575"/>
      <c r="E2" s="575"/>
      <c r="F2" s="575"/>
      <c r="G2" s="575"/>
      <c r="H2" s="575"/>
      <c r="I2" s="575"/>
      <c r="J2" s="575"/>
      <c r="K2" s="575"/>
      <c r="L2" s="575"/>
      <c r="M2" s="575"/>
      <c r="N2" s="575"/>
      <c r="O2" s="575"/>
    </row>
    <row r="3" spans="1:17" x14ac:dyDescent="0.25">
      <c r="B3" s="575" t="s">
        <v>455</v>
      </c>
      <c r="C3" s="575"/>
      <c r="D3" s="575"/>
      <c r="E3" s="575"/>
      <c r="F3" s="575"/>
      <c r="G3" s="575"/>
      <c r="H3" s="575"/>
      <c r="I3" s="575"/>
      <c r="J3" s="575"/>
      <c r="K3" s="575"/>
      <c r="L3" s="575"/>
      <c r="M3" s="575"/>
      <c r="N3" s="575"/>
      <c r="O3" s="575"/>
    </row>
    <row r="4" spans="1:17" x14ac:dyDescent="0.25">
      <c r="B4" s="575" t="s">
        <v>369</v>
      </c>
      <c r="C4" s="575"/>
      <c r="D4" s="575"/>
      <c r="E4" s="575"/>
      <c r="F4" s="575"/>
      <c r="G4" s="575"/>
      <c r="H4" s="575"/>
      <c r="I4" s="575"/>
      <c r="J4" s="575"/>
      <c r="K4" s="575"/>
      <c r="L4" s="575"/>
      <c r="M4" s="575"/>
      <c r="N4" s="575"/>
      <c r="O4" s="575"/>
    </row>
    <row r="5" spans="1:17" s="371" customFormat="1" ht="15" customHeight="1" x14ac:dyDescent="0.25">
      <c r="B5" s="521" t="s">
        <v>459</v>
      </c>
      <c r="C5" s="521"/>
      <c r="D5" s="521"/>
      <c r="E5" s="521"/>
      <c r="F5" s="521"/>
      <c r="G5" s="521"/>
      <c r="H5" s="521"/>
      <c r="I5" s="521"/>
      <c r="J5" s="521"/>
      <c r="K5" s="521"/>
      <c r="L5" s="521"/>
      <c r="M5" s="521"/>
      <c r="N5" s="521"/>
      <c r="O5" s="521"/>
    </row>
    <row r="6" spans="1:17" s="371" customFormat="1" x14ac:dyDescent="0.25">
      <c r="B6" s="521" t="s">
        <v>466</v>
      </c>
      <c r="C6" s="521"/>
      <c r="D6" s="521"/>
      <c r="E6" s="521"/>
      <c r="F6" s="521"/>
      <c r="G6" s="521"/>
      <c r="H6" s="521"/>
      <c r="I6" s="521"/>
      <c r="J6" s="521"/>
      <c r="K6" s="521"/>
      <c r="L6" s="521"/>
      <c r="M6" s="521"/>
      <c r="N6" s="521"/>
      <c r="O6" s="521"/>
    </row>
    <row r="7" spans="1:17" x14ac:dyDescent="0.25">
      <c r="E7" s="3"/>
      <c r="F7" s="3"/>
      <c r="G7" s="3"/>
      <c r="H7" s="3"/>
      <c r="I7" s="3"/>
      <c r="J7" s="3"/>
      <c r="K7" s="3"/>
      <c r="L7" s="3"/>
      <c r="M7" s="3"/>
      <c r="N7" s="3"/>
    </row>
    <row r="8" spans="1:17" ht="44.25" customHeight="1" x14ac:dyDescent="0.25">
      <c r="A8" s="492" t="s">
        <v>445</v>
      </c>
      <c r="B8" s="492"/>
      <c r="C8" s="492"/>
      <c r="D8" s="492"/>
      <c r="E8" s="492"/>
      <c r="F8" s="492"/>
      <c r="G8" s="492"/>
      <c r="H8" s="492"/>
      <c r="I8" s="492"/>
      <c r="J8" s="492"/>
      <c r="K8" s="492"/>
      <c r="L8" s="492"/>
      <c r="M8" s="492"/>
      <c r="N8" s="492"/>
      <c r="O8" s="492"/>
    </row>
    <row r="9" spans="1:17" ht="18.75" customHeight="1" x14ac:dyDescent="0.25">
      <c r="A9" s="58"/>
      <c r="B9" s="58"/>
      <c r="C9" s="58"/>
      <c r="D9" s="87"/>
      <c r="E9" s="87"/>
      <c r="F9" s="87"/>
      <c r="G9" s="87"/>
      <c r="H9" s="87"/>
      <c r="I9" s="87"/>
      <c r="J9" s="87"/>
      <c r="K9" s="87"/>
      <c r="L9" s="87"/>
      <c r="M9" s="87"/>
      <c r="N9" s="87"/>
      <c r="O9" s="4" t="s">
        <v>446</v>
      </c>
    </row>
    <row r="10" spans="1:17" x14ac:dyDescent="0.25">
      <c r="A10" s="567" t="s">
        <v>5</v>
      </c>
      <c r="B10" s="489" t="s">
        <v>372</v>
      </c>
      <c r="C10" s="489" t="s">
        <v>54</v>
      </c>
      <c r="D10" s="515" t="s">
        <v>358</v>
      </c>
      <c r="E10" s="527" t="s">
        <v>196</v>
      </c>
      <c r="F10" s="527"/>
      <c r="G10" s="527"/>
      <c r="H10" s="518" t="s">
        <v>360</v>
      </c>
      <c r="I10" s="528" t="s">
        <v>196</v>
      </c>
      <c r="J10" s="528"/>
      <c r="K10" s="528"/>
      <c r="L10" s="511" t="s">
        <v>0</v>
      </c>
      <c r="M10" s="511" t="s">
        <v>196</v>
      </c>
      <c r="N10" s="511"/>
      <c r="O10" s="511"/>
    </row>
    <row r="11" spans="1:17" x14ac:dyDescent="0.25">
      <c r="A11" s="567"/>
      <c r="B11" s="489"/>
      <c r="C11" s="489"/>
      <c r="D11" s="515"/>
      <c r="E11" s="527" t="s">
        <v>1</v>
      </c>
      <c r="F11" s="527"/>
      <c r="G11" s="515" t="s">
        <v>2</v>
      </c>
      <c r="H11" s="518"/>
      <c r="I11" s="528" t="s">
        <v>1</v>
      </c>
      <c r="J11" s="528"/>
      <c r="K11" s="518" t="s">
        <v>2</v>
      </c>
      <c r="L11" s="511"/>
      <c r="M11" s="511" t="s">
        <v>1</v>
      </c>
      <c r="N11" s="511"/>
      <c r="O11" s="489" t="s">
        <v>2</v>
      </c>
    </row>
    <row r="12" spans="1:17" ht="29.25" customHeight="1" x14ac:dyDescent="0.25">
      <c r="A12" s="567"/>
      <c r="B12" s="489"/>
      <c r="C12" s="489"/>
      <c r="D12" s="515"/>
      <c r="E12" s="132" t="s">
        <v>3</v>
      </c>
      <c r="F12" s="131" t="s">
        <v>4</v>
      </c>
      <c r="G12" s="515"/>
      <c r="H12" s="518"/>
      <c r="I12" s="133" t="s">
        <v>3</v>
      </c>
      <c r="J12" s="129" t="s">
        <v>4</v>
      </c>
      <c r="K12" s="518"/>
      <c r="L12" s="511"/>
      <c r="M12" s="130" t="s">
        <v>3</v>
      </c>
      <c r="N12" s="128" t="s">
        <v>4</v>
      </c>
      <c r="O12" s="489"/>
    </row>
    <row r="13" spans="1:17" ht="15.75" customHeight="1" x14ac:dyDescent="0.25">
      <c r="A13" s="5" t="s">
        <v>72</v>
      </c>
      <c r="B13" s="558" t="s">
        <v>6</v>
      </c>
      <c r="C13" s="558"/>
      <c r="D13" s="558"/>
      <c r="E13" s="558"/>
      <c r="F13" s="558"/>
      <c r="G13" s="558"/>
      <c r="H13" s="558"/>
      <c r="I13" s="558"/>
      <c r="J13" s="558"/>
      <c r="K13" s="558"/>
      <c r="L13" s="558"/>
      <c r="M13" s="558"/>
      <c r="N13" s="558"/>
      <c r="O13" s="558"/>
    </row>
    <row r="14" spans="1:17" ht="15" customHeight="1" x14ac:dyDescent="0.25">
      <c r="A14" s="5" t="s">
        <v>183</v>
      </c>
      <c r="B14" s="29" t="s">
        <v>20</v>
      </c>
      <c r="C14" s="15" t="s">
        <v>22</v>
      </c>
      <c r="D14" s="334">
        <f t="shared" ref="D14:D23" si="0">E14+G14</f>
        <v>19.899999999999999</v>
      </c>
      <c r="E14" s="334">
        <f>E15</f>
        <v>19.899999999999999</v>
      </c>
      <c r="F14" s="334">
        <f t="shared" ref="F14:K14" si="1">F15</f>
        <v>0</v>
      </c>
      <c r="G14" s="334">
        <f t="shared" si="1"/>
        <v>0</v>
      </c>
      <c r="H14" s="335">
        <f t="shared" si="1"/>
        <v>0</v>
      </c>
      <c r="I14" s="335">
        <f t="shared" si="1"/>
        <v>0</v>
      </c>
      <c r="J14" s="335">
        <f t="shared" si="1"/>
        <v>0</v>
      </c>
      <c r="K14" s="335">
        <f t="shared" si="1"/>
        <v>0</v>
      </c>
      <c r="L14" s="12">
        <f>L15</f>
        <v>19.899999999999999</v>
      </c>
      <c r="M14" s="12">
        <f>M15</f>
        <v>19.899999999999999</v>
      </c>
      <c r="N14" s="12">
        <f t="shared" ref="N14:O14" si="2">N15</f>
        <v>0</v>
      </c>
      <c r="O14" s="12">
        <f t="shared" si="2"/>
        <v>0</v>
      </c>
      <c r="P14" s="66" t="s">
        <v>325</v>
      </c>
      <c r="Q14" s="67">
        <f>L17+L19</f>
        <v>371.2</v>
      </c>
    </row>
    <row r="15" spans="1:17" s="90" customFormat="1" ht="15" customHeight="1" x14ac:dyDescent="0.25">
      <c r="A15" s="340"/>
      <c r="B15" s="341" t="s">
        <v>230</v>
      </c>
      <c r="C15" s="15" t="s">
        <v>22</v>
      </c>
      <c r="D15" s="336">
        <f t="shared" si="0"/>
        <v>19.899999999999999</v>
      </c>
      <c r="E15" s="336">
        <v>19.899999999999999</v>
      </c>
      <c r="F15" s="336"/>
      <c r="G15" s="336"/>
      <c r="H15" s="337">
        <f>I15+K15</f>
        <v>0</v>
      </c>
      <c r="I15" s="337"/>
      <c r="J15" s="337"/>
      <c r="K15" s="337"/>
      <c r="L15" s="12">
        <f>M15+O15</f>
        <v>19.899999999999999</v>
      </c>
      <c r="M15" s="12">
        <f t="shared" ref="M15:O15" si="3">E15+I15</f>
        <v>19.899999999999999</v>
      </c>
      <c r="N15" s="12">
        <f t="shared" si="3"/>
        <v>0</v>
      </c>
      <c r="O15" s="12">
        <f t="shared" si="3"/>
        <v>0</v>
      </c>
      <c r="P15" s="66" t="s">
        <v>326</v>
      </c>
      <c r="Q15" s="67"/>
    </row>
    <row r="16" spans="1:17" ht="15" customHeight="1" x14ac:dyDescent="0.25">
      <c r="A16" s="141" t="s">
        <v>73</v>
      </c>
      <c r="B16" s="29" t="s">
        <v>18</v>
      </c>
      <c r="C16" s="77" t="s">
        <v>9</v>
      </c>
      <c r="D16" s="8">
        <f t="shared" si="0"/>
        <v>0.3</v>
      </c>
      <c r="E16" s="8">
        <f>E17</f>
        <v>0.3</v>
      </c>
      <c r="F16" s="8">
        <f>F17</f>
        <v>0</v>
      </c>
      <c r="G16" s="8">
        <f>G17</f>
        <v>0</v>
      </c>
      <c r="H16" s="9">
        <f t="shared" ref="H16:O16" si="4">H17</f>
        <v>0</v>
      </c>
      <c r="I16" s="9">
        <f t="shared" si="4"/>
        <v>0</v>
      </c>
      <c r="J16" s="9">
        <f t="shared" si="4"/>
        <v>0</v>
      </c>
      <c r="K16" s="9">
        <f t="shared" si="4"/>
        <v>0</v>
      </c>
      <c r="L16" s="11">
        <f t="shared" si="4"/>
        <v>0.3</v>
      </c>
      <c r="M16" s="11">
        <f t="shared" si="4"/>
        <v>0.3</v>
      </c>
      <c r="N16" s="11">
        <f t="shared" si="4"/>
        <v>0</v>
      </c>
      <c r="O16" s="11">
        <f t="shared" si="4"/>
        <v>0</v>
      </c>
      <c r="P16" s="66" t="s">
        <v>327</v>
      </c>
      <c r="Q16" s="67"/>
    </row>
    <row r="17" spans="1:17" s="37" customFormat="1" ht="15" customHeight="1" x14ac:dyDescent="0.25">
      <c r="A17" s="342"/>
      <c r="B17" s="339" t="s">
        <v>231</v>
      </c>
      <c r="C17" s="78" t="s">
        <v>9</v>
      </c>
      <c r="D17" s="88">
        <f t="shared" si="0"/>
        <v>0.3</v>
      </c>
      <c r="E17" s="88">
        <v>0.3</v>
      </c>
      <c r="F17" s="88"/>
      <c r="G17" s="88"/>
      <c r="H17" s="10">
        <f>I17+K17</f>
        <v>0</v>
      </c>
      <c r="I17" s="10"/>
      <c r="J17" s="10"/>
      <c r="K17" s="10"/>
      <c r="L17" s="12">
        <f>M17+O17</f>
        <v>0.3</v>
      </c>
      <c r="M17" s="12">
        <f>E17+I17</f>
        <v>0.3</v>
      </c>
      <c r="N17" s="12">
        <f>F17+J17</f>
        <v>0</v>
      </c>
      <c r="O17" s="12">
        <f>G17+K17</f>
        <v>0</v>
      </c>
      <c r="P17" s="66" t="s">
        <v>328</v>
      </c>
      <c r="Q17" s="67">
        <f>N16+N26</f>
        <v>0</v>
      </c>
    </row>
    <row r="18" spans="1:17" ht="15" customHeight="1" x14ac:dyDescent="0.25">
      <c r="A18" s="5" t="s">
        <v>74</v>
      </c>
      <c r="B18" s="241" t="s">
        <v>26</v>
      </c>
      <c r="C18" s="30" t="s">
        <v>9</v>
      </c>
      <c r="D18" s="16">
        <f>E18+G18</f>
        <v>370.9</v>
      </c>
      <c r="E18" s="16">
        <f>E19</f>
        <v>0</v>
      </c>
      <c r="F18" s="16">
        <f>F19</f>
        <v>0</v>
      </c>
      <c r="G18" s="16">
        <f>G19</f>
        <v>370.9</v>
      </c>
      <c r="H18" s="10">
        <f t="shared" ref="H18:O18" si="5">H19</f>
        <v>0</v>
      </c>
      <c r="I18" s="10">
        <f t="shared" si="5"/>
        <v>0</v>
      </c>
      <c r="J18" s="10">
        <f t="shared" si="5"/>
        <v>0</v>
      </c>
      <c r="K18" s="10">
        <f t="shared" si="5"/>
        <v>0</v>
      </c>
      <c r="L18" s="12">
        <f t="shared" si="5"/>
        <v>370.9</v>
      </c>
      <c r="M18" s="12">
        <f t="shared" si="5"/>
        <v>0</v>
      </c>
      <c r="N18" s="12">
        <f t="shared" si="5"/>
        <v>0</v>
      </c>
      <c r="O18" s="12">
        <f t="shared" si="5"/>
        <v>370.9</v>
      </c>
      <c r="P18" s="66" t="s">
        <v>331</v>
      </c>
      <c r="Q18" s="67">
        <f>L27</f>
        <v>0.6</v>
      </c>
    </row>
    <row r="19" spans="1:17" s="37" customFormat="1" ht="15" customHeight="1" x14ac:dyDescent="0.25">
      <c r="A19" s="243"/>
      <c r="B19" s="343" t="s">
        <v>230</v>
      </c>
      <c r="C19" s="351" t="s">
        <v>9</v>
      </c>
      <c r="D19" s="88">
        <f>E19+G19</f>
        <v>370.9</v>
      </c>
      <c r="E19" s="88"/>
      <c r="F19" s="88"/>
      <c r="G19" s="88">
        <v>370.9</v>
      </c>
      <c r="H19" s="10">
        <f>I19+K19</f>
        <v>0</v>
      </c>
      <c r="I19" s="10"/>
      <c r="J19" s="10"/>
      <c r="K19" s="10"/>
      <c r="L19" s="12">
        <f>M19+O19</f>
        <v>370.9</v>
      </c>
      <c r="M19" s="12">
        <f>E19+I19</f>
        <v>0</v>
      </c>
      <c r="N19" s="12">
        <f>F19+J19</f>
        <v>0</v>
      </c>
      <c r="O19" s="12">
        <f>G19+K19</f>
        <v>370.9</v>
      </c>
      <c r="P19" s="66" t="s">
        <v>329</v>
      </c>
      <c r="Q19" s="67">
        <f>L15+L29</f>
        <v>19.899999999999999</v>
      </c>
    </row>
    <row r="20" spans="1:17" ht="15" customHeight="1" x14ac:dyDescent="0.25">
      <c r="A20" s="54" t="s">
        <v>75</v>
      </c>
      <c r="B20" s="348" t="s">
        <v>232</v>
      </c>
      <c r="C20" s="74"/>
      <c r="D20" s="269">
        <f t="shared" si="0"/>
        <v>391.09999999999997</v>
      </c>
      <c r="E20" s="23">
        <f t="shared" ref="E20:H20" si="6">E22+E23</f>
        <v>20.2</v>
      </c>
      <c r="F20" s="23">
        <f t="shared" si="6"/>
        <v>0</v>
      </c>
      <c r="G20" s="23">
        <f t="shared" si="6"/>
        <v>370.9</v>
      </c>
      <c r="H20" s="24">
        <f t="shared" si="6"/>
        <v>0</v>
      </c>
      <c r="I20" s="24">
        <f t="shared" ref="I20:K20" si="7">I22+I23</f>
        <v>0</v>
      </c>
      <c r="J20" s="24">
        <f t="shared" si="7"/>
        <v>0</v>
      </c>
      <c r="K20" s="24">
        <f t="shared" si="7"/>
        <v>0</v>
      </c>
      <c r="L20" s="21">
        <f t="shared" ref="L20:O20" si="8">L22+L23</f>
        <v>391.09999999999997</v>
      </c>
      <c r="M20" s="21">
        <f t="shared" si="8"/>
        <v>20.2</v>
      </c>
      <c r="N20" s="21">
        <f t="shared" si="8"/>
        <v>0</v>
      </c>
      <c r="O20" s="21">
        <f t="shared" si="8"/>
        <v>370.9</v>
      </c>
      <c r="P20" s="66" t="s">
        <v>330</v>
      </c>
      <c r="Q20" s="67">
        <f>L36+L37</f>
        <v>115.60000000000001</v>
      </c>
    </row>
    <row r="21" spans="1:17" ht="15" customHeight="1" x14ac:dyDescent="0.25">
      <c r="A21" s="91"/>
      <c r="B21" s="94" t="s">
        <v>196</v>
      </c>
      <c r="C21" s="352"/>
      <c r="D21" s="269"/>
      <c r="E21" s="23"/>
      <c r="F21" s="23"/>
      <c r="G21" s="23"/>
      <c r="H21" s="24"/>
      <c r="I21" s="24"/>
      <c r="J21" s="24"/>
      <c r="K21" s="24"/>
      <c r="L21" s="21"/>
      <c r="M21" s="21"/>
      <c r="N21" s="21"/>
      <c r="O21" s="21"/>
      <c r="P21" s="66" t="s">
        <v>332</v>
      </c>
      <c r="Q21" s="67">
        <f>N29</f>
        <v>0</v>
      </c>
    </row>
    <row r="22" spans="1:17" s="37" customFormat="1" ht="15" customHeight="1" x14ac:dyDescent="0.2">
      <c r="A22" s="345"/>
      <c r="B22" s="344" t="s">
        <v>8</v>
      </c>
      <c r="C22" s="352"/>
      <c r="D22" s="350">
        <f t="shared" si="0"/>
        <v>390.79999999999995</v>
      </c>
      <c r="E22" s="88">
        <f>E15+E19</f>
        <v>19.899999999999999</v>
      </c>
      <c r="F22" s="88">
        <f t="shared" ref="F22:G22" si="9">F15+F19</f>
        <v>0</v>
      </c>
      <c r="G22" s="88">
        <f t="shared" si="9"/>
        <v>370.9</v>
      </c>
      <c r="H22" s="92">
        <f>H15+H19</f>
        <v>0</v>
      </c>
      <c r="I22" s="92">
        <f>I15+I19</f>
        <v>0</v>
      </c>
      <c r="J22" s="92">
        <f t="shared" ref="J22:K22" si="10">J15+J19</f>
        <v>0</v>
      </c>
      <c r="K22" s="92">
        <f t="shared" si="10"/>
        <v>0</v>
      </c>
      <c r="L22" s="93">
        <f>L15+L19</f>
        <v>390.79999999999995</v>
      </c>
      <c r="M22" s="93">
        <f>M15+M19</f>
        <v>19.899999999999999</v>
      </c>
      <c r="N22" s="93">
        <f t="shared" ref="N22:O22" si="11">N15+N19</f>
        <v>0</v>
      </c>
      <c r="O22" s="93">
        <f t="shared" si="11"/>
        <v>370.9</v>
      </c>
      <c r="P22" s="66" t="s">
        <v>333</v>
      </c>
      <c r="Q22" s="67">
        <f>L44+L46+L48+L50+L52+L54+L56+L58+L60</f>
        <v>5.0999999999999996</v>
      </c>
    </row>
    <row r="23" spans="1:17" s="37" customFormat="1" ht="15.75" customHeight="1" x14ac:dyDescent="0.2">
      <c r="A23" s="346"/>
      <c r="B23" s="349" t="s">
        <v>235</v>
      </c>
      <c r="C23" s="185"/>
      <c r="D23" s="350">
        <f t="shared" si="0"/>
        <v>0.3</v>
      </c>
      <c r="E23" s="88">
        <f>E17</f>
        <v>0.3</v>
      </c>
      <c r="F23" s="88">
        <f t="shared" ref="F23:G23" si="12">F17</f>
        <v>0</v>
      </c>
      <c r="G23" s="88">
        <f t="shared" si="12"/>
        <v>0</v>
      </c>
      <c r="H23" s="92">
        <f>H17</f>
        <v>0</v>
      </c>
      <c r="I23" s="92">
        <f>I17</f>
        <v>0</v>
      </c>
      <c r="J23" s="92">
        <f t="shared" ref="J23:K23" si="13">J17</f>
        <v>0</v>
      </c>
      <c r="K23" s="92">
        <f t="shared" si="13"/>
        <v>0</v>
      </c>
      <c r="L23" s="93">
        <f>L17</f>
        <v>0.3</v>
      </c>
      <c r="M23" s="93">
        <f>M17</f>
        <v>0.3</v>
      </c>
      <c r="N23" s="93">
        <f t="shared" ref="N23:O23" si="14">N17</f>
        <v>0</v>
      </c>
      <c r="O23" s="93">
        <f t="shared" si="14"/>
        <v>0</v>
      </c>
      <c r="P23" s="66" t="s">
        <v>334</v>
      </c>
      <c r="Q23" s="67">
        <f>L65</f>
        <v>1.6</v>
      </c>
    </row>
    <row r="24" spans="1:17" ht="18.75" customHeight="1" x14ac:dyDescent="0.25">
      <c r="A24" s="19" t="s">
        <v>76</v>
      </c>
      <c r="B24" s="566" t="s">
        <v>59</v>
      </c>
      <c r="C24" s="576"/>
      <c r="D24" s="485"/>
      <c r="E24" s="485"/>
      <c r="F24" s="485"/>
      <c r="G24" s="485"/>
      <c r="H24" s="485"/>
      <c r="I24" s="485"/>
      <c r="J24" s="485"/>
      <c r="K24" s="485"/>
      <c r="L24" s="485"/>
      <c r="M24" s="485"/>
      <c r="N24" s="485"/>
      <c r="O24" s="485"/>
      <c r="P24" s="71" t="s">
        <v>173</v>
      </c>
      <c r="Q24" s="72">
        <f>SUM(Q14:Q23)</f>
        <v>514</v>
      </c>
    </row>
    <row r="25" spans="1:17" ht="15" customHeight="1" x14ac:dyDescent="0.25">
      <c r="A25" s="5" t="s">
        <v>77</v>
      </c>
      <c r="B25" s="29" t="s">
        <v>20</v>
      </c>
      <c r="C25" s="30"/>
      <c r="D25" s="16">
        <f t="shared" ref="D25:D27" si="15">E25+G25</f>
        <v>0.6</v>
      </c>
      <c r="E25" s="16">
        <f>E26+E28</f>
        <v>0.6</v>
      </c>
      <c r="F25" s="16">
        <f>F26+F28</f>
        <v>0</v>
      </c>
      <c r="G25" s="16">
        <f>+G26+G28</f>
        <v>0</v>
      </c>
      <c r="H25" s="10">
        <f t="shared" ref="H25" si="16">I25+K25</f>
        <v>0</v>
      </c>
      <c r="I25" s="10">
        <f>I26+I28</f>
        <v>0</v>
      </c>
      <c r="J25" s="10">
        <f>J26+J28</f>
        <v>0</v>
      </c>
      <c r="K25" s="10">
        <f>+K26+K28</f>
        <v>0</v>
      </c>
      <c r="L25" s="12">
        <f>L26+L28</f>
        <v>0.6</v>
      </c>
      <c r="M25" s="12">
        <f>M26+M28</f>
        <v>0.6</v>
      </c>
      <c r="N25" s="12">
        <f t="shared" ref="N25:O25" si="17">N26+N28</f>
        <v>0</v>
      </c>
      <c r="O25" s="12">
        <f t="shared" si="17"/>
        <v>0</v>
      </c>
    </row>
    <row r="26" spans="1:17" ht="15" customHeight="1" x14ac:dyDescent="0.25">
      <c r="A26" s="19"/>
      <c r="B26" s="76"/>
      <c r="C26" s="30" t="s">
        <v>31</v>
      </c>
      <c r="D26" s="16">
        <f t="shared" si="15"/>
        <v>0.6</v>
      </c>
      <c r="E26" s="16">
        <f>E27</f>
        <v>0.6</v>
      </c>
      <c r="F26" s="16">
        <f>F27</f>
        <v>0</v>
      </c>
      <c r="G26" s="16">
        <f>G27</f>
        <v>0</v>
      </c>
      <c r="H26" s="10">
        <f t="shared" ref="H26:H29" si="18">I26+K26</f>
        <v>0</v>
      </c>
      <c r="I26" s="10"/>
      <c r="J26" s="10"/>
      <c r="K26" s="10"/>
      <c r="L26" s="12">
        <f t="shared" ref="L26:L29" si="19">M26+O26</f>
        <v>0.6</v>
      </c>
      <c r="M26" s="12">
        <f>M27</f>
        <v>0.6</v>
      </c>
      <c r="N26" s="12">
        <f t="shared" ref="N26:O26" si="20">N27</f>
        <v>0</v>
      </c>
      <c r="O26" s="12">
        <f t="shared" si="20"/>
        <v>0</v>
      </c>
    </row>
    <row r="27" spans="1:17" s="37" customFormat="1" ht="15" customHeight="1" x14ac:dyDescent="0.25">
      <c r="A27" s="340"/>
      <c r="B27" s="341" t="s">
        <v>450</v>
      </c>
      <c r="C27" s="78" t="s">
        <v>31</v>
      </c>
      <c r="D27" s="16">
        <f t="shared" si="15"/>
        <v>0.6</v>
      </c>
      <c r="E27" s="88">
        <v>0.6</v>
      </c>
      <c r="F27" s="88"/>
      <c r="G27" s="88"/>
      <c r="H27" s="10">
        <f t="shared" si="18"/>
        <v>0</v>
      </c>
      <c r="I27" s="10"/>
      <c r="J27" s="10"/>
      <c r="K27" s="10"/>
      <c r="L27" s="12">
        <f t="shared" si="19"/>
        <v>0.6</v>
      </c>
      <c r="M27" s="12">
        <f t="shared" ref="M27:M29" si="21">E27+I27</f>
        <v>0.6</v>
      </c>
      <c r="N27" s="12">
        <f t="shared" ref="N27:N29" si="22">F27+J27</f>
        <v>0</v>
      </c>
      <c r="O27" s="12">
        <f t="shared" ref="O27:O29" si="23">G27+K27</f>
        <v>0</v>
      </c>
    </row>
    <row r="28" spans="1:17" ht="15" customHeight="1" x14ac:dyDescent="0.25">
      <c r="A28" s="19"/>
      <c r="B28" s="76"/>
      <c r="C28" s="30" t="s">
        <v>22</v>
      </c>
      <c r="D28" s="16">
        <f>E28+G28</f>
        <v>0</v>
      </c>
      <c r="E28" s="16">
        <f t="shared" ref="E28:J28" si="24">E29</f>
        <v>0</v>
      </c>
      <c r="F28" s="16">
        <f t="shared" si="24"/>
        <v>0</v>
      </c>
      <c r="G28" s="16">
        <f t="shared" si="24"/>
        <v>0</v>
      </c>
      <c r="H28" s="10">
        <f t="shared" si="24"/>
        <v>0</v>
      </c>
      <c r="I28" s="10">
        <f t="shared" si="24"/>
        <v>0</v>
      </c>
      <c r="J28" s="10">
        <f t="shared" si="24"/>
        <v>0</v>
      </c>
      <c r="K28" s="10"/>
      <c r="L28" s="12">
        <f t="shared" si="19"/>
        <v>0</v>
      </c>
      <c r="M28" s="12">
        <f t="shared" si="21"/>
        <v>0</v>
      </c>
      <c r="N28" s="12">
        <f t="shared" si="22"/>
        <v>0</v>
      </c>
      <c r="O28" s="12">
        <f t="shared" si="23"/>
        <v>0</v>
      </c>
    </row>
    <row r="29" spans="1:17" s="37" customFormat="1" ht="15" hidden="1" customHeight="1" x14ac:dyDescent="0.25">
      <c r="A29" s="338"/>
      <c r="B29" s="339" t="s">
        <v>230</v>
      </c>
      <c r="C29" s="351" t="s">
        <v>22</v>
      </c>
      <c r="D29" s="16">
        <f>E29+G29</f>
        <v>0</v>
      </c>
      <c r="E29" s="88"/>
      <c r="F29" s="88"/>
      <c r="G29" s="88"/>
      <c r="H29" s="10">
        <f t="shared" si="18"/>
        <v>0</v>
      </c>
      <c r="I29" s="10"/>
      <c r="J29" s="10"/>
      <c r="K29" s="10"/>
      <c r="L29" s="12">
        <f t="shared" si="19"/>
        <v>0</v>
      </c>
      <c r="M29" s="12">
        <f t="shared" si="21"/>
        <v>0</v>
      </c>
      <c r="N29" s="12">
        <f t="shared" si="22"/>
        <v>0</v>
      </c>
      <c r="O29" s="12">
        <f t="shared" si="23"/>
        <v>0</v>
      </c>
    </row>
    <row r="30" spans="1:17" ht="15" customHeight="1" x14ac:dyDescent="0.25">
      <c r="A30" s="54" t="s">
        <v>78</v>
      </c>
      <c r="B30" s="353" t="s">
        <v>234</v>
      </c>
      <c r="C30" s="74"/>
      <c r="D30" s="269">
        <f>E30+G30</f>
        <v>0.6</v>
      </c>
      <c r="E30" s="23">
        <f>E32+E33</f>
        <v>0.6</v>
      </c>
      <c r="F30" s="23">
        <f t="shared" ref="F30:G30" si="25">F32+F33</f>
        <v>0</v>
      </c>
      <c r="G30" s="23">
        <f t="shared" si="25"/>
        <v>0</v>
      </c>
      <c r="H30" s="24">
        <f>I30+K30</f>
        <v>0</v>
      </c>
      <c r="I30" s="24">
        <f>I32+I33</f>
        <v>0</v>
      </c>
      <c r="J30" s="24">
        <f t="shared" ref="J30:K30" si="26">J32+J33</f>
        <v>0</v>
      </c>
      <c r="K30" s="24">
        <f t="shared" si="26"/>
        <v>0</v>
      </c>
      <c r="L30" s="21">
        <f>L32+L33</f>
        <v>0.6</v>
      </c>
      <c r="M30" s="21">
        <f t="shared" ref="M30:O30" si="27">M32+M33</f>
        <v>0.6</v>
      </c>
      <c r="N30" s="21">
        <f t="shared" si="27"/>
        <v>0</v>
      </c>
      <c r="O30" s="21">
        <f t="shared" si="27"/>
        <v>0</v>
      </c>
    </row>
    <row r="31" spans="1:17" ht="15" customHeight="1" x14ac:dyDescent="0.25">
      <c r="A31" s="91"/>
      <c r="B31" s="354" t="s">
        <v>196</v>
      </c>
      <c r="C31" s="352"/>
      <c r="D31" s="269"/>
      <c r="E31" s="23"/>
      <c r="F31" s="23"/>
      <c r="G31" s="23"/>
      <c r="H31" s="24"/>
      <c r="I31" s="24"/>
      <c r="J31" s="24"/>
      <c r="K31" s="24"/>
      <c r="L31" s="21"/>
      <c r="M31" s="21"/>
      <c r="N31" s="21"/>
      <c r="O31" s="21"/>
    </row>
    <row r="32" spans="1:17" s="37" customFormat="1" ht="15" hidden="1" customHeight="1" x14ac:dyDescent="0.2">
      <c r="A32" s="345"/>
      <c r="B32" s="355" t="s">
        <v>8</v>
      </c>
      <c r="C32" s="352"/>
      <c r="D32" s="350">
        <f>E32+G32</f>
        <v>0</v>
      </c>
      <c r="E32" s="88">
        <f>E29</f>
        <v>0</v>
      </c>
      <c r="F32" s="88">
        <f t="shared" ref="F32:G32" si="28">F29</f>
        <v>0</v>
      </c>
      <c r="G32" s="88">
        <f t="shared" si="28"/>
        <v>0</v>
      </c>
      <c r="H32" s="92">
        <f>I32+K32</f>
        <v>0</v>
      </c>
      <c r="I32" s="92">
        <f>I29</f>
        <v>0</v>
      </c>
      <c r="J32" s="92">
        <f t="shared" ref="J32:K32" si="29">J29</f>
        <v>0</v>
      </c>
      <c r="K32" s="92">
        <f t="shared" si="29"/>
        <v>0</v>
      </c>
      <c r="L32" s="93">
        <f>L29</f>
        <v>0</v>
      </c>
      <c r="M32" s="93">
        <f t="shared" ref="M32:O32" si="30">M29</f>
        <v>0</v>
      </c>
      <c r="N32" s="93">
        <f t="shared" si="30"/>
        <v>0</v>
      </c>
      <c r="O32" s="93">
        <f t="shared" si="30"/>
        <v>0</v>
      </c>
    </row>
    <row r="33" spans="1:15" s="37" customFormat="1" ht="15" customHeight="1" x14ac:dyDescent="0.2">
      <c r="A33" s="346"/>
      <c r="B33" s="356" t="s">
        <v>233</v>
      </c>
      <c r="C33" s="185"/>
      <c r="D33" s="350">
        <f>E33+G33</f>
        <v>0.6</v>
      </c>
      <c r="E33" s="88">
        <f t="shared" ref="E33:O33" si="31">E27</f>
        <v>0.6</v>
      </c>
      <c r="F33" s="88">
        <f t="shared" si="31"/>
        <v>0</v>
      </c>
      <c r="G33" s="88">
        <f t="shared" si="31"/>
        <v>0</v>
      </c>
      <c r="H33" s="92">
        <f t="shared" si="31"/>
        <v>0</v>
      </c>
      <c r="I33" s="92">
        <f t="shared" si="31"/>
        <v>0</v>
      </c>
      <c r="J33" s="92">
        <f t="shared" si="31"/>
        <v>0</v>
      </c>
      <c r="K33" s="92">
        <f t="shared" si="31"/>
        <v>0</v>
      </c>
      <c r="L33" s="93">
        <f t="shared" si="31"/>
        <v>0.6</v>
      </c>
      <c r="M33" s="93">
        <f t="shared" si="31"/>
        <v>0.6</v>
      </c>
      <c r="N33" s="93">
        <f t="shared" si="31"/>
        <v>0</v>
      </c>
      <c r="O33" s="93">
        <f t="shared" si="31"/>
        <v>0</v>
      </c>
    </row>
    <row r="34" spans="1:15" ht="18" customHeight="1" x14ac:dyDescent="0.25">
      <c r="A34" s="19" t="s">
        <v>79</v>
      </c>
      <c r="B34" s="566" t="s">
        <v>63</v>
      </c>
      <c r="C34" s="576"/>
      <c r="D34" s="485"/>
      <c r="E34" s="485"/>
      <c r="F34" s="485"/>
      <c r="G34" s="485"/>
      <c r="H34" s="485"/>
      <c r="I34" s="485"/>
      <c r="J34" s="485"/>
      <c r="K34" s="485"/>
      <c r="L34" s="485"/>
      <c r="M34" s="485"/>
      <c r="N34" s="485"/>
      <c r="O34" s="485"/>
    </row>
    <row r="35" spans="1:15" ht="15" customHeight="1" x14ac:dyDescent="0.25">
      <c r="A35" s="5" t="s">
        <v>80</v>
      </c>
      <c r="B35" s="29" t="s">
        <v>20</v>
      </c>
      <c r="C35" s="30"/>
      <c r="D35" s="16">
        <f t="shared" ref="D35:D41" si="32">E35+G35</f>
        <v>115.60000000000001</v>
      </c>
      <c r="E35" s="16">
        <f t="shared" ref="E35:O35" si="33">E36+E37</f>
        <v>0</v>
      </c>
      <c r="F35" s="16">
        <f t="shared" si="33"/>
        <v>0</v>
      </c>
      <c r="G35" s="16">
        <f t="shared" si="33"/>
        <v>115.60000000000001</v>
      </c>
      <c r="H35" s="24">
        <f t="shared" si="33"/>
        <v>0</v>
      </c>
      <c r="I35" s="24">
        <f t="shared" si="33"/>
        <v>0</v>
      </c>
      <c r="J35" s="24">
        <f t="shared" si="33"/>
        <v>0</v>
      </c>
      <c r="K35" s="24">
        <f t="shared" si="33"/>
        <v>0</v>
      </c>
      <c r="L35" s="12">
        <f t="shared" si="33"/>
        <v>115.60000000000001</v>
      </c>
      <c r="M35" s="12">
        <f t="shared" si="33"/>
        <v>0</v>
      </c>
      <c r="N35" s="12">
        <f t="shared" si="33"/>
        <v>0</v>
      </c>
      <c r="O35" s="12">
        <f t="shared" si="33"/>
        <v>115.60000000000001</v>
      </c>
    </row>
    <row r="36" spans="1:15" s="37" customFormat="1" ht="15" customHeight="1" x14ac:dyDescent="0.25">
      <c r="A36" s="19"/>
      <c r="B36" s="341" t="s">
        <v>448</v>
      </c>
      <c r="C36" s="30" t="s">
        <v>32</v>
      </c>
      <c r="D36" s="88">
        <f t="shared" si="32"/>
        <v>113.4</v>
      </c>
      <c r="E36" s="88"/>
      <c r="F36" s="88"/>
      <c r="G36" s="88">
        <v>113.4</v>
      </c>
      <c r="H36" s="24">
        <f>I36+K36</f>
        <v>0</v>
      </c>
      <c r="I36" s="24"/>
      <c r="J36" s="24"/>
      <c r="K36" s="24"/>
      <c r="L36" s="12">
        <f>M36+O36</f>
        <v>113.4</v>
      </c>
      <c r="M36" s="12">
        <f t="shared" ref="M36:O37" si="34">E36+I36</f>
        <v>0</v>
      </c>
      <c r="N36" s="12">
        <f t="shared" si="34"/>
        <v>0</v>
      </c>
      <c r="O36" s="12">
        <f t="shared" si="34"/>
        <v>113.4</v>
      </c>
    </row>
    <row r="37" spans="1:15" s="37" customFormat="1" ht="15" customHeight="1" x14ac:dyDescent="0.25">
      <c r="A37" s="137"/>
      <c r="B37" s="347" t="s">
        <v>449</v>
      </c>
      <c r="C37" s="151" t="s">
        <v>32</v>
      </c>
      <c r="D37" s="88">
        <f t="shared" si="32"/>
        <v>2.2000000000000002</v>
      </c>
      <c r="E37" s="88"/>
      <c r="F37" s="88"/>
      <c r="G37" s="88">
        <v>2.2000000000000002</v>
      </c>
      <c r="H37" s="24">
        <f>I37+K37</f>
        <v>0</v>
      </c>
      <c r="I37" s="24"/>
      <c r="J37" s="24"/>
      <c r="K37" s="24"/>
      <c r="L37" s="12">
        <f>M37+O37</f>
        <v>2.2000000000000002</v>
      </c>
      <c r="M37" s="12">
        <f t="shared" si="34"/>
        <v>0</v>
      </c>
      <c r="N37" s="12">
        <f t="shared" si="34"/>
        <v>0</v>
      </c>
      <c r="O37" s="12">
        <f t="shared" si="34"/>
        <v>2.2000000000000002</v>
      </c>
    </row>
    <row r="38" spans="1:15" ht="15" customHeight="1" x14ac:dyDescent="0.25">
      <c r="A38" s="54" t="s">
        <v>81</v>
      </c>
      <c r="B38" s="353" t="s">
        <v>236</v>
      </c>
      <c r="C38" s="74"/>
      <c r="D38" s="269">
        <f t="shared" si="32"/>
        <v>115.60000000000001</v>
      </c>
      <c r="E38" s="23">
        <f t="shared" ref="E38:O38" si="35">E40+E41</f>
        <v>0</v>
      </c>
      <c r="F38" s="23">
        <f t="shared" si="35"/>
        <v>0</v>
      </c>
      <c r="G38" s="23">
        <f t="shared" si="35"/>
        <v>115.60000000000001</v>
      </c>
      <c r="H38" s="24">
        <f t="shared" si="35"/>
        <v>0</v>
      </c>
      <c r="I38" s="24">
        <f t="shared" si="35"/>
        <v>0</v>
      </c>
      <c r="J38" s="24">
        <f t="shared" si="35"/>
        <v>0</v>
      </c>
      <c r="K38" s="24">
        <f t="shared" si="35"/>
        <v>0</v>
      </c>
      <c r="L38" s="21">
        <f t="shared" si="35"/>
        <v>115.60000000000001</v>
      </c>
      <c r="M38" s="21">
        <f t="shared" si="35"/>
        <v>0</v>
      </c>
      <c r="N38" s="21">
        <f t="shared" si="35"/>
        <v>0</v>
      </c>
      <c r="O38" s="21">
        <f t="shared" si="35"/>
        <v>115.60000000000001</v>
      </c>
    </row>
    <row r="39" spans="1:15" ht="15" customHeight="1" x14ac:dyDescent="0.25">
      <c r="A39" s="91"/>
      <c r="B39" s="354" t="s">
        <v>196</v>
      </c>
      <c r="C39" s="352"/>
      <c r="D39" s="269"/>
      <c r="E39" s="23"/>
      <c r="F39" s="23"/>
      <c r="G39" s="23"/>
      <c r="H39" s="24"/>
      <c r="I39" s="24"/>
      <c r="J39" s="24"/>
      <c r="K39" s="24"/>
      <c r="L39" s="21"/>
      <c r="M39" s="21"/>
      <c r="N39" s="21"/>
      <c r="O39" s="21"/>
    </row>
    <row r="40" spans="1:15" s="37" customFormat="1" ht="15" customHeight="1" x14ac:dyDescent="0.2">
      <c r="A40" s="345"/>
      <c r="B40" s="355" t="s">
        <v>447</v>
      </c>
      <c r="C40" s="352"/>
      <c r="D40" s="350">
        <f>E40+G40</f>
        <v>113.4</v>
      </c>
      <c r="E40" s="88">
        <f t="shared" ref="E40:O40" si="36">E36</f>
        <v>0</v>
      </c>
      <c r="F40" s="88">
        <f t="shared" si="36"/>
        <v>0</v>
      </c>
      <c r="G40" s="88">
        <f t="shared" si="36"/>
        <v>113.4</v>
      </c>
      <c r="H40" s="95">
        <f t="shared" si="36"/>
        <v>0</v>
      </c>
      <c r="I40" s="95">
        <f t="shared" si="36"/>
        <v>0</v>
      </c>
      <c r="J40" s="95">
        <f t="shared" si="36"/>
        <v>0</v>
      </c>
      <c r="K40" s="95">
        <f t="shared" si="36"/>
        <v>0</v>
      </c>
      <c r="L40" s="93">
        <f t="shared" si="36"/>
        <v>113.4</v>
      </c>
      <c r="M40" s="93">
        <f t="shared" si="36"/>
        <v>0</v>
      </c>
      <c r="N40" s="93">
        <f t="shared" si="36"/>
        <v>0</v>
      </c>
      <c r="O40" s="93">
        <f t="shared" si="36"/>
        <v>113.4</v>
      </c>
    </row>
    <row r="41" spans="1:15" s="37" customFormat="1" ht="15" customHeight="1" x14ac:dyDescent="0.2">
      <c r="A41" s="346"/>
      <c r="B41" s="356" t="s">
        <v>235</v>
      </c>
      <c r="C41" s="185"/>
      <c r="D41" s="350">
        <f t="shared" si="32"/>
        <v>2.2000000000000002</v>
      </c>
      <c r="E41" s="88">
        <f t="shared" ref="E41:O41" si="37">E37</f>
        <v>0</v>
      </c>
      <c r="F41" s="88">
        <f t="shared" si="37"/>
        <v>0</v>
      </c>
      <c r="G41" s="88">
        <f t="shared" si="37"/>
        <v>2.2000000000000002</v>
      </c>
      <c r="H41" s="92">
        <f t="shared" si="37"/>
        <v>0</v>
      </c>
      <c r="I41" s="92">
        <f t="shared" si="37"/>
        <v>0</v>
      </c>
      <c r="J41" s="92">
        <f t="shared" si="37"/>
        <v>0</v>
      </c>
      <c r="K41" s="92">
        <f t="shared" si="37"/>
        <v>0</v>
      </c>
      <c r="L41" s="93">
        <f t="shared" si="37"/>
        <v>2.2000000000000002</v>
      </c>
      <c r="M41" s="93">
        <f t="shared" si="37"/>
        <v>0</v>
      </c>
      <c r="N41" s="93">
        <f t="shared" si="37"/>
        <v>0</v>
      </c>
      <c r="O41" s="93">
        <f t="shared" si="37"/>
        <v>2.2000000000000002</v>
      </c>
    </row>
    <row r="42" spans="1:15" ht="18.75" customHeight="1" x14ac:dyDescent="0.25">
      <c r="A42" s="19" t="s">
        <v>82</v>
      </c>
      <c r="B42" s="566" t="s">
        <v>172</v>
      </c>
      <c r="C42" s="576"/>
      <c r="D42" s="485"/>
      <c r="E42" s="485"/>
      <c r="F42" s="485"/>
      <c r="G42" s="485"/>
      <c r="H42" s="485"/>
      <c r="I42" s="485"/>
      <c r="J42" s="485"/>
      <c r="K42" s="485"/>
      <c r="L42" s="485"/>
      <c r="M42" s="485"/>
      <c r="N42" s="485"/>
      <c r="O42" s="485"/>
    </row>
    <row r="43" spans="1:15" ht="15" customHeight="1" x14ac:dyDescent="0.25">
      <c r="A43" s="5" t="s">
        <v>83</v>
      </c>
      <c r="B43" s="29" t="s">
        <v>42</v>
      </c>
      <c r="C43" s="30" t="s">
        <v>51</v>
      </c>
      <c r="D43" s="16">
        <f>E43+G43</f>
        <v>0.3</v>
      </c>
      <c r="E43" s="16">
        <f>E44</f>
        <v>0.3</v>
      </c>
      <c r="F43" s="16">
        <f>F44</f>
        <v>0</v>
      </c>
      <c r="G43" s="16">
        <f>G44</f>
        <v>0</v>
      </c>
      <c r="H43" s="10">
        <f t="shared" ref="H43:O43" si="38">H44</f>
        <v>0</v>
      </c>
      <c r="I43" s="10">
        <f t="shared" si="38"/>
        <v>0</v>
      </c>
      <c r="J43" s="10">
        <f t="shared" si="38"/>
        <v>0</v>
      </c>
      <c r="K43" s="10">
        <f t="shared" si="38"/>
        <v>0</v>
      </c>
      <c r="L43" s="12">
        <f t="shared" si="38"/>
        <v>0.3</v>
      </c>
      <c r="M43" s="12">
        <f t="shared" si="38"/>
        <v>0.3</v>
      </c>
      <c r="N43" s="12">
        <f t="shared" si="38"/>
        <v>0</v>
      </c>
      <c r="O43" s="12">
        <f t="shared" si="38"/>
        <v>0</v>
      </c>
    </row>
    <row r="44" spans="1:15" s="37" customFormat="1" ht="15" customHeight="1" x14ac:dyDescent="0.25">
      <c r="A44" s="358"/>
      <c r="B44" s="339" t="s">
        <v>237</v>
      </c>
      <c r="C44" s="30" t="s">
        <v>51</v>
      </c>
      <c r="D44" s="88">
        <f>E44+G44</f>
        <v>0.3</v>
      </c>
      <c r="E44" s="88">
        <v>0.3</v>
      </c>
      <c r="F44" s="88"/>
      <c r="G44" s="88"/>
      <c r="H44" s="10">
        <f>I44+K44</f>
        <v>0</v>
      </c>
      <c r="I44" s="10"/>
      <c r="J44" s="10"/>
      <c r="K44" s="10"/>
      <c r="L44" s="12">
        <f>M44+O44</f>
        <v>0.3</v>
      </c>
      <c r="M44" s="12">
        <f>E44+I44</f>
        <v>0.3</v>
      </c>
      <c r="N44" s="12">
        <f>F44+J44</f>
        <v>0</v>
      </c>
      <c r="O44" s="12">
        <f>G44+K44</f>
        <v>0</v>
      </c>
    </row>
    <row r="45" spans="1:15" ht="15" customHeight="1" x14ac:dyDescent="0.25">
      <c r="A45" s="19" t="s">
        <v>84</v>
      </c>
      <c r="B45" s="357" t="s">
        <v>41</v>
      </c>
      <c r="C45" s="30" t="s">
        <v>51</v>
      </c>
      <c r="D45" s="16">
        <f t="shared" ref="D45:D60" si="39">E45+G45</f>
        <v>0.4</v>
      </c>
      <c r="E45" s="16">
        <f>E46</f>
        <v>0.4</v>
      </c>
      <c r="F45" s="16">
        <f>F46</f>
        <v>0</v>
      </c>
      <c r="G45" s="16">
        <f>G46</f>
        <v>0</v>
      </c>
      <c r="H45" s="10">
        <f t="shared" ref="H45:O45" si="40">H46</f>
        <v>0</v>
      </c>
      <c r="I45" s="10">
        <f t="shared" si="40"/>
        <v>0</v>
      </c>
      <c r="J45" s="10">
        <f t="shared" si="40"/>
        <v>0</v>
      </c>
      <c r="K45" s="10">
        <f t="shared" si="40"/>
        <v>0</v>
      </c>
      <c r="L45" s="12">
        <f t="shared" si="40"/>
        <v>0.4</v>
      </c>
      <c r="M45" s="12">
        <f t="shared" si="40"/>
        <v>0.4</v>
      </c>
      <c r="N45" s="12">
        <f t="shared" si="40"/>
        <v>0</v>
      </c>
      <c r="O45" s="12">
        <f t="shared" si="40"/>
        <v>0</v>
      </c>
    </row>
    <row r="46" spans="1:15" s="37" customFormat="1" ht="15" customHeight="1" x14ac:dyDescent="0.25">
      <c r="A46" s="358"/>
      <c r="B46" s="339" t="s">
        <v>237</v>
      </c>
      <c r="C46" s="30" t="s">
        <v>51</v>
      </c>
      <c r="D46" s="88">
        <f t="shared" si="39"/>
        <v>0.4</v>
      </c>
      <c r="E46" s="88">
        <v>0.4</v>
      </c>
      <c r="F46" s="88"/>
      <c r="G46" s="88"/>
      <c r="H46" s="10">
        <f>I46+K46</f>
        <v>0</v>
      </c>
      <c r="I46" s="10"/>
      <c r="J46" s="10"/>
      <c r="K46" s="10"/>
      <c r="L46" s="12">
        <f>M46+O46</f>
        <v>0.4</v>
      </c>
      <c r="M46" s="12">
        <f>E46+I46</f>
        <v>0.4</v>
      </c>
      <c r="N46" s="12">
        <f>F46+J46</f>
        <v>0</v>
      </c>
      <c r="O46" s="12">
        <f>G46+K46</f>
        <v>0</v>
      </c>
    </row>
    <row r="47" spans="1:15" ht="15" customHeight="1" x14ac:dyDescent="0.25">
      <c r="A47" s="19" t="s">
        <v>85</v>
      </c>
      <c r="B47" s="76" t="s">
        <v>162</v>
      </c>
      <c r="C47" s="30" t="s">
        <v>51</v>
      </c>
      <c r="D47" s="16">
        <f t="shared" si="39"/>
        <v>0.2</v>
      </c>
      <c r="E47" s="16">
        <f>E48</f>
        <v>0.2</v>
      </c>
      <c r="F47" s="16">
        <f>F48</f>
        <v>0</v>
      </c>
      <c r="G47" s="16">
        <f>G48</f>
        <v>0</v>
      </c>
      <c r="H47" s="10">
        <f t="shared" ref="H47:O47" si="41">H48</f>
        <v>0</v>
      </c>
      <c r="I47" s="10">
        <f t="shared" si="41"/>
        <v>0</v>
      </c>
      <c r="J47" s="10">
        <f t="shared" si="41"/>
        <v>0</v>
      </c>
      <c r="K47" s="10">
        <f t="shared" si="41"/>
        <v>0</v>
      </c>
      <c r="L47" s="12">
        <f t="shared" si="41"/>
        <v>0.2</v>
      </c>
      <c r="M47" s="12">
        <f t="shared" si="41"/>
        <v>0.2</v>
      </c>
      <c r="N47" s="12">
        <f t="shared" si="41"/>
        <v>0</v>
      </c>
      <c r="O47" s="12">
        <f t="shared" si="41"/>
        <v>0</v>
      </c>
    </row>
    <row r="48" spans="1:15" s="37" customFormat="1" ht="15" customHeight="1" x14ac:dyDescent="0.25">
      <c r="A48" s="338"/>
      <c r="B48" s="339" t="s">
        <v>237</v>
      </c>
      <c r="C48" s="78" t="s">
        <v>51</v>
      </c>
      <c r="D48" s="88">
        <f t="shared" si="39"/>
        <v>0.2</v>
      </c>
      <c r="E48" s="88">
        <v>0.2</v>
      </c>
      <c r="F48" s="88"/>
      <c r="G48" s="88"/>
      <c r="H48" s="10">
        <f>I48+K48</f>
        <v>0</v>
      </c>
      <c r="I48" s="10"/>
      <c r="J48" s="10"/>
      <c r="K48" s="10"/>
      <c r="L48" s="12">
        <f>M48+O48</f>
        <v>0.2</v>
      </c>
      <c r="M48" s="12">
        <f>E48+I48</f>
        <v>0.2</v>
      </c>
      <c r="N48" s="12">
        <f>F48+J48</f>
        <v>0</v>
      </c>
      <c r="O48" s="12">
        <f>G48+K48</f>
        <v>0</v>
      </c>
    </row>
    <row r="49" spans="1:15" ht="15" customHeight="1" x14ac:dyDescent="0.25">
      <c r="A49" s="19" t="s">
        <v>86</v>
      </c>
      <c r="B49" s="76" t="s">
        <v>36</v>
      </c>
      <c r="C49" s="30" t="s">
        <v>51</v>
      </c>
      <c r="D49" s="16">
        <f t="shared" si="39"/>
        <v>0.6</v>
      </c>
      <c r="E49" s="16">
        <f>E50</f>
        <v>0.6</v>
      </c>
      <c r="F49" s="16">
        <f>F50</f>
        <v>0</v>
      </c>
      <c r="G49" s="16">
        <f>G50</f>
        <v>0</v>
      </c>
      <c r="H49" s="10">
        <f t="shared" ref="H49:O49" si="42">H50</f>
        <v>0</v>
      </c>
      <c r="I49" s="10">
        <f t="shared" si="42"/>
        <v>0</v>
      </c>
      <c r="J49" s="10">
        <f t="shared" si="42"/>
        <v>0</v>
      </c>
      <c r="K49" s="10">
        <f t="shared" si="42"/>
        <v>0</v>
      </c>
      <c r="L49" s="12">
        <f t="shared" si="42"/>
        <v>0.6</v>
      </c>
      <c r="M49" s="12">
        <f t="shared" si="42"/>
        <v>0.6</v>
      </c>
      <c r="N49" s="12">
        <f t="shared" si="42"/>
        <v>0</v>
      </c>
      <c r="O49" s="12">
        <f t="shared" si="42"/>
        <v>0</v>
      </c>
    </row>
    <row r="50" spans="1:15" s="37" customFormat="1" ht="15" customHeight="1" x14ac:dyDescent="0.25">
      <c r="A50" s="358"/>
      <c r="B50" s="339" t="s">
        <v>237</v>
      </c>
      <c r="C50" s="30" t="s">
        <v>51</v>
      </c>
      <c r="D50" s="88">
        <f t="shared" si="39"/>
        <v>0.6</v>
      </c>
      <c r="E50" s="88">
        <v>0.6</v>
      </c>
      <c r="F50" s="88"/>
      <c r="G50" s="88"/>
      <c r="H50" s="10">
        <f>I50+K50</f>
        <v>0</v>
      </c>
      <c r="I50" s="10"/>
      <c r="J50" s="10"/>
      <c r="K50" s="10"/>
      <c r="L50" s="12">
        <f>M50+O50</f>
        <v>0.6</v>
      </c>
      <c r="M50" s="12">
        <f>E50+I50</f>
        <v>0.6</v>
      </c>
      <c r="N50" s="12">
        <f>F50+J50</f>
        <v>0</v>
      </c>
      <c r="O50" s="12">
        <f>G50+K50</f>
        <v>0</v>
      </c>
    </row>
    <row r="51" spans="1:15" ht="15" customHeight="1" x14ac:dyDescent="0.25">
      <c r="A51" s="19" t="s">
        <v>87</v>
      </c>
      <c r="B51" s="76" t="s">
        <v>38</v>
      </c>
      <c r="C51" s="30" t="s">
        <v>51</v>
      </c>
      <c r="D51" s="16">
        <f t="shared" si="39"/>
        <v>1.1000000000000001</v>
      </c>
      <c r="E51" s="16">
        <f>E52</f>
        <v>1.1000000000000001</v>
      </c>
      <c r="F51" s="16">
        <f>F52</f>
        <v>0</v>
      </c>
      <c r="G51" s="16">
        <f>G52</f>
        <v>0</v>
      </c>
      <c r="H51" s="10">
        <f t="shared" ref="H51:O51" si="43">H52</f>
        <v>0</v>
      </c>
      <c r="I51" s="10">
        <f t="shared" si="43"/>
        <v>0</v>
      </c>
      <c r="J51" s="10">
        <f t="shared" si="43"/>
        <v>0</v>
      </c>
      <c r="K51" s="10">
        <f t="shared" si="43"/>
        <v>0</v>
      </c>
      <c r="L51" s="12">
        <f t="shared" si="43"/>
        <v>1.1000000000000001</v>
      </c>
      <c r="M51" s="12">
        <f t="shared" si="43"/>
        <v>1.1000000000000001</v>
      </c>
      <c r="N51" s="12">
        <f t="shared" si="43"/>
        <v>0</v>
      </c>
      <c r="O51" s="12">
        <f t="shared" si="43"/>
        <v>0</v>
      </c>
    </row>
    <row r="52" spans="1:15" s="37" customFormat="1" ht="15" customHeight="1" x14ac:dyDescent="0.25">
      <c r="A52" s="358"/>
      <c r="B52" s="339" t="s">
        <v>237</v>
      </c>
      <c r="C52" s="30" t="s">
        <v>51</v>
      </c>
      <c r="D52" s="88">
        <f t="shared" si="39"/>
        <v>1.1000000000000001</v>
      </c>
      <c r="E52" s="88">
        <v>1.1000000000000001</v>
      </c>
      <c r="F52" s="88"/>
      <c r="G52" s="88"/>
      <c r="H52" s="10">
        <f>I52+K52</f>
        <v>0</v>
      </c>
      <c r="I52" s="10"/>
      <c r="J52" s="10"/>
      <c r="K52" s="10"/>
      <c r="L52" s="12">
        <f>M52+O52</f>
        <v>1.1000000000000001</v>
      </c>
      <c r="M52" s="12">
        <f>E52+I52</f>
        <v>1.1000000000000001</v>
      </c>
      <c r="N52" s="12">
        <f>F52+J52</f>
        <v>0</v>
      </c>
      <c r="O52" s="12">
        <f>G52+K52</f>
        <v>0</v>
      </c>
    </row>
    <row r="53" spans="1:15" ht="15" customHeight="1" x14ac:dyDescent="0.25">
      <c r="A53" s="19" t="s">
        <v>88</v>
      </c>
      <c r="B53" s="357" t="s">
        <v>39</v>
      </c>
      <c r="C53" s="30" t="s">
        <v>51</v>
      </c>
      <c r="D53" s="16">
        <f t="shared" si="39"/>
        <v>0.1</v>
      </c>
      <c r="E53" s="16">
        <f>E54</f>
        <v>0.1</v>
      </c>
      <c r="F53" s="16">
        <f>F54</f>
        <v>0</v>
      </c>
      <c r="G53" s="16">
        <f>G54</f>
        <v>0</v>
      </c>
      <c r="H53" s="10">
        <f t="shared" ref="H53:O53" si="44">H54</f>
        <v>0</v>
      </c>
      <c r="I53" s="10">
        <f t="shared" si="44"/>
        <v>0</v>
      </c>
      <c r="J53" s="10">
        <f t="shared" si="44"/>
        <v>0</v>
      </c>
      <c r="K53" s="10">
        <f t="shared" si="44"/>
        <v>0</v>
      </c>
      <c r="L53" s="12">
        <f t="shared" si="44"/>
        <v>0.1</v>
      </c>
      <c r="M53" s="12">
        <f t="shared" si="44"/>
        <v>0.1</v>
      </c>
      <c r="N53" s="12">
        <f t="shared" si="44"/>
        <v>0</v>
      </c>
      <c r="O53" s="12">
        <f t="shared" si="44"/>
        <v>0</v>
      </c>
    </row>
    <row r="54" spans="1:15" s="37" customFormat="1" ht="15" customHeight="1" x14ac:dyDescent="0.25">
      <c r="A54" s="358"/>
      <c r="B54" s="339" t="s">
        <v>237</v>
      </c>
      <c r="C54" s="30" t="s">
        <v>51</v>
      </c>
      <c r="D54" s="88">
        <f t="shared" si="39"/>
        <v>0.1</v>
      </c>
      <c r="E54" s="88">
        <v>0.1</v>
      </c>
      <c r="F54" s="88"/>
      <c r="G54" s="88"/>
      <c r="H54" s="10">
        <f>I54+K54</f>
        <v>0</v>
      </c>
      <c r="I54" s="10"/>
      <c r="J54" s="10"/>
      <c r="K54" s="10"/>
      <c r="L54" s="12">
        <f>M54+O54</f>
        <v>0.1</v>
      </c>
      <c r="M54" s="12">
        <f>E54+I54</f>
        <v>0.1</v>
      </c>
      <c r="N54" s="12">
        <f>F54+J54</f>
        <v>0</v>
      </c>
      <c r="O54" s="12">
        <f>G54+K54</f>
        <v>0</v>
      </c>
    </row>
    <row r="55" spans="1:15" ht="15" customHeight="1" x14ac:dyDescent="0.25">
      <c r="A55" s="19" t="s">
        <v>89</v>
      </c>
      <c r="B55" s="357" t="s">
        <v>40</v>
      </c>
      <c r="C55" s="30" t="s">
        <v>51</v>
      </c>
      <c r="D55" s="16">
        <f t="shared" si="39"/>
        <v>0.1</v>
      </c>
      <c r="E55" s="16">
        <f>E56</f>
        <v>0.1</v>
      </c>
      <c r="F55" s="16">
        <f>F56</f>
        <v>0</v>
      </c>
      <c r="G55" s="16">
        <f>G56</f>
        <v>0</v>
      </c>
      <c r="H55" s="10">
        <f t="shared" ref="H55:O55" si="45">H56</f>
        <v>0</v>
      </c>
      <c r="I55" s="10">
        <f t="shared" si="45"/>
        <v>0</v>
      </c>
      <c r="J55" s="10">
        <f t="shared" si="45"/>
        <v>0</v>
      </c>
      <c r="K55" s="10">
        <f t="shared" si="45"/>
        <v>0</v>
      </c>
      <c r="L55" s="12">
        <f t="shared" si="45"/>
        <v>0.1</v>
      </c>
      <c r="M55" s="12">
        <f t="shared" si="45"/>
        <v>0.1</v>
      </c>
      <c r="N55" s="12">
        <f t="shared" si="45"/>
        <v>0</v>
      </c>
      <c r="O55" s="12">
        <f t="shared" si="45"/>
        <v>0</v>
      </c>
    </row>
    <row r="56" spans="1:15" s="37" customFormat="1" ht="15" customHeight="1" x14ac:dyDescent="0.25">
      <c r="A56" s="358"/>
      <c r="B56" s="339" t="s">
        <v>237</v>
      </c>
      <c r="C56" s="30" t="s">
        <v>51</v>
      </c>
      <c r="D56" s="88">
        <f t="shared" si="39"/>
        <v>0.1</v>
      </c>
      <c r="E56" s="88">
        <v>0.1</v>
      </c>
      <c r="F56" s="88"/>
      <c r="G56" s="88"/>
      <c r="H56" s="10">
        <f>I56+K56</f>
        <v>0</v>
      </c>
      <c r="I56" s="10"/>
      <c r="J56" s="10"/>
      <c r="K56" s="10"/>
      <c r="L56" s="12">
        <f>M56+O56</f>
        <v>0.1</v>
      </c>
      <c r="M56" s="12">
        <f>E56+I56</f>
        <v>0.1</v>
      </c>
      <c r="N56" s="12">
        <f>F56+J56</f>
        <v>0</v>
      </c>
      <c r="O56" s="12">
        <f>G56+K56</f>
        <v>0</v>
      </c>
    </row>
    <row r="57" spans="1:15" ht="15" customHeight="1" x14ac:dyDescent="0.25">
      <c r="A57" s="19" t="s">
        <v>90</v>
      </c>
      <c r="B57" s="76" t="s">
        <v>48</v>
      </c>
      <c r="C57" s="30" t="s">
        <v>51</v>
      </c>
      <c r="D57" s="16">
        <f t="shared" si="39"/>
        <v>1.7</v>
      </c>
      <c r="E57" s="16">
        <f>E58</f>
        <v>1.7</v>
      </c>
      <c r="F57" s="16">
        <f>F58</f>
        <v>0</v>
      </c>
      <c r="G57" s="16">
        <f>G58</f>
        <v>0</v>
      </c>
      <c r="H57" s="10">
        <f t="shared" ref="H57:O57" si="46">H58</f>
        <v>0</v>
      </c>
      <c r="I57" s="10">
        <f t="shared" si="46"/>
        <v>0</v>
      </c>
      <c r="J57" s="10">
        <f t="shared" si="46"/>
        <v>0</v>
      </c>
      <c r="K57" s="10">
        <f t="shared" si="46"/>
        <v>0</v>
      </c>
      <c r="L57" s="12">
        <f t="shared" si="46"/>
        <v>1.7</v>
      </c>
      <c r="M57" s="12">
        <f t="shared" si="46"/>
        <v>1.7</v>
      </c>
      <c r="N57" s="12">
        <f t="shared" si="46"/>
        <v>0</v>
      </c>
      <c r="O57" s="12">
        <f t="shared" si="46"/>
        <v>0</v>
      </c>
    </row>
    <row r="58" spans="1:15" s="37" customFormat="1" ht="15" customHeight="1" x14ac:dyDescent="0.25">
      <c r="A58" s="358"/>
      <c r="B58" s="339" t="s">
        <v>237</v>
      </c>
      <c r="C58" s="30" t="s">
        <v>51</v>
      </c>
      <c r="D58" s="88">
        <f t="shared" si="39"/>
        <v>1.7</v>
      </c>
      <c r="E58" s="88">
        <v>1.7</v>
      </c>
      <c r="F58" s="88"/>
      <c r="G58" s="88"/>
      <c r="H58" s="10">
        <f>I58+K58</f>
        <v>0</v>
      </c>
      <c r="I58" s="10"/>
      <c r="J58" s="10"/>
      <c r="K58" s="10"/>
      <c r="L58" s="12">
        <f>M58+O58</f>
        <v>1.7</v>
      </c>
      <c r="M58" s="12">
        <f>E58+I58</f>
        <v>1.7</v>
      </c>
      <c r="N58" s="12">
        <f>F58+J58</f>
        <v>0</v>
      </c>
      <c r="O58" s="12">
        <f>G58+K58</f>
        <v>0</v>
      </c>
    </row>
    <row r="59" spans="1:15" ht="15" customHeight="1" x14ac:dyDescent="0.25">
      <c r="A59" s="19" t="s">
        <v>91</v>
      </c>
      <c r="B59" s="76" t="s">
        <v>50</v>
      </c>
      <c r="C59" s="30" t="s">
        <v>51</v>
      </c>
      <c r="D59" s="16">
        <f t="shared" si="39"/>
        <v>0.6</v>
      </c>
      <c r="E59" s="16">
        <f>E60</f>
        <v>0.6</v>
      </c>
      <c r="F59" s="16">
        <f>F60</f>
        <v>0</v>
      </c>
      <c r="G59" s="16">
        <f>G60</f>
        <v>0</v>
      </c>
      <c r="H59" s="10">
        <f t="shared" ref="H59:O59" si="47">H60</f>
        <v>0</v>
      </c>
      <c r="I59" s="10">
        <f t="shared" si="47"/>
        <v>0</v>
      </c>
      <c r="J59" s="10">
        <f t="shared" si="47"/>
        <v>0</v>
      </c>
      <c r="K59" s="10">
        <f t="shared" si="47"/>
        <v>0</v>
      </c>
      <c r="L59" s="12">
        <f t="shared" si="47"/>
        <v>0.6</v>
      </c>
      <c r="M59" s="12">
        <f t="shared" si="47"/>
        <v>0.6</v>
      </c>
      <c r="N59" s="12">
        <f t="shared" si="47"/>
        <v>0</v>
      </c>
      <c r="O59" s="12">
        <f t="shared" si="47"/>
        <v>0</v>
      </c>
    </row>
    <row r="60" spans="1:15" s="37" customFormat="1" ht="15" customHeight="1" x14ac:dyDescent="0.25">
      <c r="A60" s="358"/>
      <c r="B60" s="339" t="s">
        <v>237</v>
      </c>
      <c r="C60" s="151" t="s">
        <v>51</v>
      </c>
      <c r="D60" s="88">
        <f t="shared" si="39"/>
        <v>0.6</v>
      </c>
      <c r="E60" s="88">
        <v>0.6</v>
      </c>
      <c r="F60" s="88"/>
      <c r="G60" s="88"/>
      <c r="H60" s="10">
        <f>I60+K60</f>
        <v>0</v>
      </c>
      <c r="I60" s="10"/>
      <c r="J60" s="10"/>
      <c r="K60" s="10"/>
      <c r="L60" s="12">
        <f>M60+O60</f>
        <v>0.6</v>
      </c>
      <c r="M60" s="12">
        <f>E60+I60</f>
        <v>0.6</v>
      </c>
      <c r="N60" s="12">
        <f>F60+J60</f>
        <v>0</v>
      </c>
      <c r="O60" s="12">
        <f>G60+K60</f>
        <v>0</v>
      </c>
    </row>
    <row r="61" spans="1:15" ht="15" customHeight="1" x14ac:dyDescent="0.25">
      <c r="A61" s="91" t="s">
        <v>92</v>
      </c>
      <c r="B61" s="359" t="s">
        <v>238</v>
      </c>
      <c r="C61" s="74"/>
      <c r="D61" s="269">
        <f>E61+G61</f>
        <v>5.0999999999999996</v>
      </c>
      <c r="E61" s="23">
        <f>E63</f>
        <v>5.0999999999999996</v>
      </c>
      <c r="F61" s="23">
        <f t="shared" ref="F61:G61" si="48">F63</f>
        <v>0</v>
      </c>
      <c r="G61" s="23">
        <f t="shared" si="48"/>
        <v>0</v>
      </c>
      <c r="H61" s="24">
        <f>I61+K61</f>
        <v>0</v>
      </c>
      <c r="I61" s="24">
        <f>I63</f>
        <v>0</v>
      </c>
      <c r="J61" s="24">
        <f t="shared" ref="J61:K61" si="49">J63</f>
        <v>0</v>
      </c>
      <c r="K61" s="24">
        <f t="shared" si="49"/>
        <v>0</v>
      </c>
      <c r="L61" s="21">
        <f>L63</f>
        <v>5.0999999999999996</v>
      </c>
      <c r="M61" s="21">
        <f t="shared" ref="M61:O61" si="50">M63</f>
        <v>5.0999999999999996</v>
      </c>
      <c r="N61" s="21">
        <f t="shared" si="50"/>
        <v>0</v>
      </c>
      <c r="O61" s="21">
        <f t="shared" si="50"/>
        <v>0</v>
      </c>
    </row>
    <row r="62" spans="1:15" ht="15" customHeight="1" x14ac:dyDescent="0.25">
      <c r="A62" s="91"/>
      <c r="B62" s="354" t="s">
        <v>196</v>
      </c>
      <c r="C62" s="352"/>
      <c r="D62" s="269"/>
      <c r="E62" s="23"/>
      <c r="F62" s="23"/>
      <c r="G62" s="23"/>
      <c r="H62" s="24"/>
      <c r="I62" s="24"/>
      <c r="J62" s="24"/>
      <c r="K62" s="24"/>
      <c r="L62" s="21"/>
      <c r="M62" s="21"/>
      <c r="N62" s="21"/>
      <c r="O62" s="21"/>
    </row>
    <row r="63" spans="1:15" s="37" customFormat="1" ht="15" customHeight="1" x14ac:dyDescent="0.2">
      <c r="A63" s="346"/>
      <c r="B63" s="356" t="s">
        <v>235</v>
      </c>
      <c r="C63" s="352"/>
      <c r="D63" s="350">
        <f>E63+G63</f>
        <v>5.0999999999999996</v>
      </c>
      <c r="E63" s="88">
        <f>E44+E46+E48+E50+E52+E54+E56+E58+E60</f>
        <v>5.0999999999999996</v>
      </c>
      <c r="F63" s="88">
        <f t="shared" ref="F63:G63" si="51">F44+F46+F48+F50+F52+F54+F56+F58+F60</f>
        <v>0</v>
      </c>
      <c r="G63" s="88">
        <f t="shared" si="51"/>
        <v>0</v>
      </c>
      <c r="H63" s="92">
        <f>I63+K63</f>
        <v>0</v>
      </c>
      <c r="I63" s="92">
        <f>I44+I46+I48+I50+I52+I54+I56+I58+I60</f>
        <v>0</v>
      </c>
      <c r="J63" s="92">
        <f t="shared" ref="J63:K63" si="52">J44+J46+J48+J50+J52+J54+J56+J58+J60</f>
        <v>0</v>
      </c>
      <c r="K63" s="92">
        <f t="shared" si="52"/>
        <v>0</v>
      </c>
      <c r="L63" s="93">
        <f>L44+L46+L48+L50+L52+L54+L56+L58+L60</f>
        <v>5.0999999999999996</v>
      </c>
      <c r="M63" s="93">
        <f t="shared" ref="M63:O63" si="53">M44+M46+M48+M50+M52+M54+M56+M58+M60</f>
        <v>5.0999999999999996</v>
      </c>
      <c r="N63" s="93">
        <f t="shared" si="53"/>
        <v>0</v>
      </c>
      <c r="O63" s="93">
        <f t="shared" si="53"/>
        <v>0</v>
      </c>
    </row>
    <row r="64" spans="1:15" ht="18" customHeight="1" x14ac:dyDescent="0.25">
      <c r="A64" s="19" t="s">
        <v>93</v>
      </c>
      <c r="B64" s="566" t="s">
        <v>69</v>
      </c>
      <c r="C64" s="566"/>
      <c r="D64" s="566"/>
      <c r="E64" s="566"/>
      <c r="F64" s="566"/>
      <c r="G64" s="566"/>
      <c r="H64" s="566"/>
      <c r="I64" s="566"/>
      <c r="J64" s="566"/>
      <c r="K64" s="566"/>
      <c r="L64" s="566"/>
      <c r="M64" s="566"/>
      <c r="N64" s="566"/>
      <c r="O64" s="566"/>
    </row>
    <row r="65" spans="1:15" ht="15" customHeight="1" x14ac:dyDescent="0.25">
      <c r="A65" s="5" t="s">
        <v>94</v>
      </c>
      <c r="B65" s="29" t="s">
        <v>20</v>
      </c>
      <c r="C65" s="377">
        <v>10</v>
      </c>
      <c r="D65" s="16">
        <f t="shared" ref="D65:D66" si="54">E65+G65</f>
        <v>1.6</v>
      </c>
      <c r="E65" s="16">
        <f>E66</f>
        <v>0</v>
      </c>
      <c r="F65" s="16">
        <f t="shared" ref="F65:K65" si="55">F66</f>
        <v>0</v>
      </c>
      <c r="G65" s="16">
        <f t="shared" si="55"/>
        <v>1.6</v>
      </c>
      <c r="H65" s="10">
        <f t="shared" si="55"/>
        <v>0</v>
      </c>
      <c r="I65" s="10">
        <f t="shared" si="55"/>
        <v>0</v>
      </c>
      <c r="J65" s="10">
        <f t="shared" si="55"/>
        <v>0</v>
      </c>
      <c r="K65" s="10">
        <f t="shared" si="55"/>
        <v>0</v>
      </c>
      <c r="L65" s="12">
        <f>L66</f>
        <v>1.6</v>
      </c>
      <c r="M65" s="12">
        <f>M66</f>
        <v>0</v>
      </c>
      <c r="N65" s="12">
        <f t="shared" ref="N65:O65" si="56">N66</f>
        <v>0</v>
      </c>
      <c r="O65" s="12">
        <f t="shared" si="56"/>
        <v>1.6</v>
      </c>
    </row>
    <row r="66" spans="1:15" s="37" customFormat="1" ht="15" customHeight="1" x14ac:dyDescent="0.25">
      <c r="A66" s="19"/>
      <c r="B66" s="341" t="s">
        <v>230</v>
      </c>
      <c r="C66" s="377">
        <v>10</v>
      </c>
      <c r="D66" s="88">
        <f t="shared" si="54"/>
        <v>1.6</v>
      </c>
      <c r="E66" s="88"/>
      <c r="F66" s="88"/>
      <c r="G66" s="88">
        <v>1.6</v>
      </c>
      <c r="H66" s="10">
        <f>I66+K66</f>
        <v>0</v>
      </c>
      <c r="I66" s="10"/>
      <c r="J66" s="10"/>
      <c r="K66" s="10"/>
      <c r="L66" s="12">
        <f>M66+O66</f>
        <v>1.6</v>
      </c>
      <c r="M66" s="12">
        <f t="shared" ref="M66" si="57">E66+I66</f>
        <v>0</v>
      </c>
      <c r="N66" s="12">
        <f t="shared" ref="N66" si="58">F66+J66</f>
        <v>0</v>
      </c>
      <c r="O66" s="12">
        <f t="shared" ref="O66" si="59">G66+K66</f>
        <v>1.6</v>
      </c>
    </row>
    <row r="67" spans="1:15" ht="15" customHeight="1" x14ac:dyDescent="0.25">
      <c r="A67" s="54" t="s">
        <v>95</v>
      </c>
      <c r="B67" s="353" t="s">
        <v>460</v>
      </c>
      <c r="C67" s="74"/>
      <c r="D67" s="269">
        <f>E67+G67</f>
        <v>1.6</v>
      </c>
      <c r="E67" s="23">
        <f>E69</f>
        <v>0</v>
      </c>
      <c r="F67" s="23">
        <f t="shared" ref="F67:G67" si="60">F69</f>
        <v>0</v>
      </c>
      <c r="G67" s="23">
        <f t="shared" si="60"/>
        <v>1.6</v>
      </c>
      <c r="H67" s="24">
        <f>I67+K67</f>
        <v>0</v>
      </c>
      <c r="I67" s="24">
        <f>I69</f>
        <v>0</v>
      </c>
      <c r="J67" s="24">
        <f t="shared" ref="J67:K67" si="61">J69</f>
        <v>0</v>
      </c>
      <c r="K67" s="24">
        <f t="shared" si="61"/>
        <v>0</v>
      </c>
      <c r="L67" s="21">
        <f>L69</f>
        <v>1.6</v>
      </c>
      <c r="M67" s="21">
        <f t="shared" ref="M67:O67" si="62">M69</f>
        <v>0</v>
      </c>
      <c r="N67" s="21">
        <f t="shared" si="62"/>
        <v>0</v>
      </c>
      <c r="O67" s="21">
        <f t="shared" si="62"/>
        <v>1.6</v>
      </c>
    </row>
    <row r="68" spans="1:15" ht="15" customHeight="1" x14ac:dyDescent="0.25">
      <c r="A68" s="91"/>
      <c r="B68" s="94" t="s">
        <v>196</v>
      </c>
      <c r="C68" s="352"/>
      <c r="D68" s="269"/>
      <c r="E68" s="23"/>
      <c r="F68" s="23"/>
      <c r="G68" s="23"/>
      <c r="H68" s="24"/>
      <c r="I68" s="24"/>
      <c r="J68" s="24"/>
      <c r="K68" s="24"/>
      <c r="L68" s="21"/>
      <c r="M68" s="21"/>
      <c r="N68" s="21"/>
      <c r="O68" s="21"/>
    </row>
    <row r="69" spans="1:15" s="37" customFormat="1" ht="15" customHeight="1" x14ac:dyDescent="0.2">
      <c r="A69" s="345"/>
      <c r="B69" s="344" t="s">
        <v>8</v>
      </c>
      <c r="C69" s="352"/>
      <c r="D69" s="350">
        <f>E69+G69</f>
        <v>1.6</v>
      </c>
      <c r="E69" s="23">
        <f>E66</f>
        <v>0</v>
      </c>
      <c r="F69" s="23">
        <f t="shared" ref="F69:O69" si="63">F66</f>
        <v>0</v>
      </c>
      <c r="G69" s="23">
        <f t="shared" si="63"/>
        <v>1.6</v>
      </c>
      <c r="H69" s="24">
        <f t="shared" si="63"/>
        <v>0</v>
      </c>
      <c r="I69" s="24">
        <f t="shared" si="63"/>
        <v>0</v>
      </c>
      <c r="J69" s="24">
        <f t="shared" si="63"/>
        <v>0</v>
      </c>
      <c r="K69" s="24">
        <f t="shared" si="63"/>
        <v>0</v>
      </c>
      <c r="L69" s="21">
        <f t="shared" si="63"/>
        <v>1.6</v>
      </c>
      <c r="M69" s="21">
        <f t="shared" si="63"/>
        <v>0</v>
      </c>
      <c r="N69" s="21">
        <f t="shared" si="63"/>
        <v>0</v>
      </c>
      <c r="O69" s="21">
        <f t="shared" si="63"/>
        <v>1.6</v>
      </c>
    </row>
    <row r="70" spans="1:15" ht="15" customHeight="1" x14ac:dyDescent="0.25">
      <c r="A70" s="98" t="s">
        <v>96</v>
      </c>
      <c r="B70" s="99" t="s">
        <v>173</v>
      </c>
      <c r="C70" s="361"/>
      <c r="D70" s="360">
        <f>E70+G70</f>
        <v>514</v>
      </c>
      <c r="E70" s="47">
        <f>E72+E73+E74+E75</f>
        <v>25.9</v>
      </c>
      <c r="F70" s="47">
        <f>F72+F73+F74+F75</f>
        <v>0</v>
      </c>
      <c r="G70" s="47">
        <f>G72+G73+G74+G75</f>
        <v>488.1</v>
      </c>
      <c r="H70" s="48">
        <f t="shared" ref="H70:O70" si="64">H72+H73+H74+H75</f>
        <v>0</v>
      </c>
      <c r="I70" s="48">
        <f t="shared" si="64"/>
        <v>0</v>
      </c>
      <c r="J70" s="48">
        <f t="shared" si="64"/>
        <v>0</v>
      </c>
      <c r="K70" s="48">
        <f t="shared" si="64"/>
        <v>0</v>
      </c>
      <c r="L70" s="49">
        <f t="shared" si="64"/>
        <v>514</v>
      </c>
      <c r="M70" s="49">
        <f t="shared" si="64"/>
        <v>25.9</v>
      </c>
      <c r="N70" s="49">
        <f t="shared" si="64"/>
        <v>0</v>
      </c>
      <c r="O70" s="49">
        <f t="shared" si="64"/>
        <v>488.1</v>
      </c>
    </row>
    <row r="71" spans="1:15" ht="15" customHeight="1" x14ac:dyDescent="0.25">
      <c r="A71" s="274"/>
      <c r="B71" s="374" t="s">
        <v>196</v>
      </c>
      <c r="C71" s="362"/>
      <c r="D71" s="360"/>
      <c r="E71" s="47"/>
      <c r="F71" s="47"/>
      <c r="G71" s="47"/>
      <c r="H71" s="48"/>
      <c r="I71" s="48"/>
      <c r="J71" s="48"/>
      <c r="K71" s="48"/>
      <c r="L71" s="49"/>
      <c r="M71" s="49"/>
      <c r="N71" s="49"/>
      <c r="O71" s="49"/>
    </row>
    <row r="72" spans="1:15" s="37" customFormat="1" ht="15" customHeight="1" x14ac:dyDescent="0.2">
      <c r="A72" s="345"/>
      <c r="B72" s="375" t="s">
        <v>371</v>
      </c>
      <c r="C72" s="352"/>
      <c r="D72" s="350">
        <f>E72+G72</f>
        <v>392.4</v>
      </c>
      <c r="E72" s="88">
        <f>E22+E32+E69</f>
        <v>19.899999999999999</v>
      </c>
      <c r="F72" s="88">
        <f t="shared" ref="F72:O72" si="65">F22+F32+F69</f>
        <v>0</v>
      </c>
      <c r="G72" s="88">
        <f t="shared" si="65"/>
        <v>372.5</v>
      </c>
      <c r="H72" s="92">
        <f t="shared" si="65"/>
        <v>0</v>
      </c>
      <c r="I72" s="92">
        <f t="shared" si="65"/>
        <v>0</v>
      </c>
      <c r="J72" s="92">
        <f t="shared" si="65"/>
        <v>0</v>
      </c>
      <c r="K72" s="92">
        <f t="shared" si="65"/>
        <v>0</v>
      </c>
      <c r="L72" s="93">
        <f t="shared" si="65"/>
        <v>392.4</v>
      </c>
      <c r="M72" s="93">
        <f t="shared" si="65"/>
        <v>19.899999999999999</v>
      </c>
      <c r="N72" s="93">
        <f t="shared" si="65"/>
        <v>0</v>
      </c>
      <c r="O72" s="93">
        <f t="shared" si="65"/>
        <v>372.5</v>
      </c>
    </row>
    <row r="73" spans="1:15" s="37" customFormat="1" ht="15" customHeight="1" x14ac:dyDescent="0.2">
      <c r="A73" s="345"/>
      <c r="B73" s="375" t="s">
        <v>235</v>
      </c>
      <c r="C73" s="352"/>
      <c r="D73" s="350">
        <f t="shared" ref="D73:D75" si="66">E73+G73</f>
        <v>7.6</v>
      </c>
      <c r="E73" s="88">
        <f>E23+E41+E63</f>
        <v>5.3999999999999995</v>
      </c>
      <c r="F73" s="88">
        <f>F23+F41+F63</f>
        <v>0</v>
      </c>
      <c r="G73" s="88">
        <f>G23+G41+G63</f>
        <v>2.2000000000000002</v>
      </c>
      <c r="H73" s="92">
        <f t="shared" ref="H73:H75" si="67">I73+K73</f>
        <v>0</v>
      </c>
      <c r="I73" s="92">
        <f t="shared" ref="I73:O73" si="68">I23+I41+I63</f>
        <v>0</v>
      </c>
      <c r="J73" s="92">
        <f t="shared" si="68"/>
        <v>0</v>
      </c>
      <c r="K73" s="92">
        <f t="shared" si="68"/>
        <v>0</v>
      </c>
      <c r="L73" s="93">
        <f t="shared" si="68"/>
        <v>7.6</v>
      </c>
      <c r="M73" s="93">
        <f t="shared" si="68"/>
        <v>5.3999999999999995</v>
      </c>
      <c r="N73" s="93">
        <f t="shared" si="68"/>
        <v>0</v>
      </c>
      <c r="O73" s="93">
        <f t="shared" si="68"/>
        <v>2.2000000000000002</v>
      </c>
    </row>
    <row r="74" spans="1:15" s="37" customFormat="1" ht="12.75" x14ac:dyDescent="0.2">
      <c r="A74" s="345"/>
      <c r="B74" s="100" t="s">
        <v>447</v>
      </c>
      <c r="C74" s="352"/>
      <c r="D74" s="350">
        <f t="shared" si="66"/>
        <v>113.4</v>
      </c>
      <c r="E74" s="88">
        <f>E40</f>
        <v>0</v>
      </c>
      <c r="F74" s="88">
        <f>F40</f>
        <v>0</v>
      </c>
      <c r="G74" s="88">
        <f>G40</f>
        <v>113.4</v>
      </c>
      <c r="H74" s="92">
        <f t="shared" si="67"/>
        <v>0</v>
      </c>
      <c r="I74" s="92">
        <f t="shared" ref="I74:O74" si="69">I40</f>
        <v>0</v>
      </c>
      <c r="J74" s="92">
        <f t="shared" si="69"/>
        <v>0</v>
      </c>
      <c r="K74" s="92">
        <f t="shared" si="69"/>
        <v>0</v>
      </c>
      <c r="L74" s="93">
        <f t="shared" si="69"/>
        <v>113.4</v>
      </c>
      <c r="M74" s="93">
        <f t="shared" si="69"/>
        <v>0</v>
      </c>
      <c r="N74" s="93">
        <f t="shared" si="69"/>
        <v>0</v>
      </c>
      <c r="O74" s="93">
        <f t="shared" si="69"/>
        <v>113.4</v>
      </c>
    </row>
    <row r="75" spans="1:15" s="37" customFormat="1" ht="15" customHeight="1" x14ac:dyDescent="0.2">
      <c r="A75" s="346"/>
      <c r="B75" s="376" t="s">
        <v>233</v>
      </c>
      <c r="C75" s="185"/>
      <c r="D75" s="350">
        <f t="shared" si="66"/>
        <v>0.6</v>
      </c>
      <c r="E75" s="88">
        <f>E33</f>
        <v>0.6</v>
      </c>
      <c r="F75" s="88">
        <f>F33</f>
        <v>0</v>
      </c>
      <c r="G75" s="88">
        <f>G33</f>
        <v>0</v>
      </c>
      <c r="H75" s="92">
        <f t="shared" si="67"/>
        <v>0</v>
      </c>
      <c r="I75" s="92">
        <f t="shared" ref="I75:O75" si="70">I33</f>
        <v>0</v>
      </c>
      <c r="J75" s="92">
        <f t="shared" si="70"/>
        <v>0</v>
      </c>
      <c r="K75" s="92">
        <f t="shared" si="70"/>
        <v>0</v>
      </c>
      <c r="L75" s="93">
        <f t="shared" si="70"/>
        <v>0.6</v>
      </c>
      <c r="M75" s="93">
        <f t="shared" si="70"/>
        <v>0.6</v>
      </c>
      <c r="N75" s="93">
        <f t="shared" si="70"/>
        <v>0</v>
      </c>
      <c r="O75" s="93">
        <f t="shared" si="70"/>
        <v>0</v>
      </c>
    </row>
    <row r="76" spans="1:15" ht="12.75" customHeight="1" x14ac:dyDescent="0.25">
      <c r="A76" s="101"/>
      <c r="B76" s="117"/>
      <c r="C76" s="118"/>
      <c r="D76" s="50"/>
      <c r="E76" s="50"/>
      <c r="F76" s="103"/>
      <c r="G76" s="103"/>
      <c r="H76" s="103"/>
      <c r="I76" s="103"/>
      <c r="J76" s="103"/>
      <c r="K76" s="103"/>
      <c r="L76" s="103"/>
      <c r="M76" s="103"/>
      <c r="N76" s="103"/>
    </row>
    <row r="77" spans="1:15" x14ac:dyDescent="0.25">
      <c r="A77" s="101"/>
      <c r="B77" s="6"/>
      <c r="C77" s="104"/>
      <c r="D77" s="6"/>
      <c r="E77" s="6"/>
      <c r="F77" s="105"/>
      <c r="G77" s="6"/>
      <c r="H77" s="6"/>
      <c r="I77" s="6"/>
      <c r="J77" s="6"/>
      <c r="K77" s="6"/>
      <c r="L77" s="6"/>
      <c r="M77" s="6"/>
      <c r="N77" s="6"/>
    </row>
    <row r="78" spans="1:15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5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5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C189" s="53"/>
    </row>
    <row r="190" spans="1:14" x14ac:dyDescent="0.25">
      <c r="C190" s="53"/>
    </row>
    <row r="191" spans="1:14" x14ac:dyDescent="0.25">
      <c r="C191" s="53"/>
    </row>
    <row r="192" spans="1:14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</sheetData>
  <mergeCells count="27">
    <mergeCell ref="D10:D12"/>
    <mergeCell ref="B34:O34"/>
    <mergeCell ref="B24:O24"/>
    <mergeCell ref="B13:O13"/>
    <mergeCell ref="H10:H12"/>
    <mergeCell ref="I10:K10"/>
    <mergeCell ref="O11:O12"/>
    <mergeCell ref="K11:K12"/>
    <mergeCell ref="I11:J11"/>
    <mergeCell ref="E11:F11"/>
    <mergeCell ref="M11:N11"/>
    <mergeCell ref="B64:O64"/>
    <mergeCell ref="A10:A12"/>
    <mergeCell ref="B10:B12"/>
    <mergeCell ref="C10:C12"/>
    <mergeCell ref="B1:O1"/>
    <mergeCell ref="B2:O2"/>
    <mergeCell ref="B3:O3"/>
    <mergeCell ref="B4:O4"/>
    <mergeCell ref="A8:O8"/>
    <mergeCell ref="E10:G10"/>
    <mergeCell ref="L10:L12"/>
    <mergeCell ref="M10:O10"/>
    <mergeCell ref="G11:G12"/>
    <mergeCell ref="B5:O5"/>
    <mergeCell ref="B6:O6"/>
    <mergeCell ref="B42:O42"/>
  </mergeCells>
  <pageMargins left="0.59055118110236227" right="0.39370078740157483" top="0.78740157480314965" bottom="0.78740157480314965" header="0.31496062992125984" footer="0.31496062992125984"/>
  <pageSetup paperSize="9" scale="9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17"/>
  <sheetViews>
    <sheetView workbookViewId="0">
      <selection activeCell="B7" sqref="B7"/>
    </sheetView>
  </sheetViews>
  <sheetFormatPr defaultRowHeight="15" x14ac:dyDescent="0.25"/>
  <cols>
    <col min="1" max="1" width="5" style="2" customWidth="1"/>
    <col min="2" max="2" width="43.42578125" style="2" customWidth="1"/>
    <col min="3" max="3" width="6.7109375" style="3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575" t="s">
        <v>350</v>
      </c>
      <c r="C1" s="575"/>
      <c r="D1" s="575"/>
      <c r="E1" s="575"/>
      <c r="F1" s="575"/>
      <c r="G1" s="575"/>
      <c r="H1" s="575"/>
      <c r="I1" s="575"/>
      <c r="J1" s="575"/>
      <c r="K1" s="575"/>
      <c r="L1" s="575"/>
      <c r="M1" s="575"/>
      <c r="N1" s="575"/>
      <c r="O1" s="575"/>
    </row>
    <row r="2" spans="1:17" x14ac:dyDescent="0.25">
      <c r="B2" s="575" t="s">
        <v>436</v>
      </c>
      <c r="C2" s="575"/>
      <c r="D2" s="575"/>
      <c r="E2" s="575"/>
      <c r="F2" s="575"/>
      <c r="G2" s="575"/>
      <c r="H2" s="575"/>
      <c r="I2" s="575"/>
      <c r="J2" s="575"/>
      <c r="K2" s="575"/>
      <c r="L2" s="575"/>
      <c r="M2" s="575"/>
      <c r="N2" s="575"/>
      <c r="O2" s="575"/>
    </row>
    <row r="3" spans="1:17" x14ac:dyDescent="0.25">
      <c r="B3" s="575" t="s">
        <v>455</v>
      </c>
      <c r="C3" s="575"/>
      <c r="D3" s="575"/>
      <c r="E3" s="575"/>
      <c r="F3" s="575"/>
      <c r="G3" s="575"/>
      <c r="H3" s="575"/>
      <c r="I3" s="575"/>
      <c r="J3" s="575"/>
      <c r="K3" s="575"/>
      <c r="L3" s="575"/>
      <c r="M3" s="575"/>
      <c r="N3" s="575"/>
      <c r="O3" s="575"/>
    </row>
    <row r="4" spans="1:17" x14ac:dyDescent="0.25">
      <c r="B4" s="575" t="s">
        <v>369</v>
      </c>
      <c r="C4" s="575"/>
      <c r="D4" s="575"/>
      <c r="E4" s="575"/>
      <c r="F4" s="575"/>
      <c r="G4" s="575"/>
      <c r="H4" s="575"/>
      <c r="I4" s="575"/>
      <c r="J4" s="575"/>
      <c r="K4" s="575"/>
      <c r="L4" s="575"/>
      <c r="M4" s="575"/>
      <c r="N4" s="575"/>
      <c r="O4" s="575"/>
    </row>
    <row r="5" spans="1:17" s="371" customFormat="1" ht="15" customHeight="1" x14ac:dyDescent="0.25">
      <c r="B5" s="521" t="s">
        <v>459</v>
      </c>
      <c r="C5" s="521"/>
      <c r="D5" s="521"/>
      <c r="E5" s="521"/>
      <c r="F5" s="521"/>
      <c r="G5" s="521"/>
      <c r="H5" s="521"/>
      <c r="I5" s="521"/>
      <c r="J5" s="521"/>
      <c r="K5" s="521"/>
      <c r="L5" s="521"/>
      <c r="M5" s="521"/>
      <c r="N5" s="521"/>
      <c r="O5" s="521"/>
    </row>
    <row r="6" spans="1:17" s="371" customFormat="1" x14ac:dyDescent="0.25">
      <c r="B6" s="521" t="s">
        <v>567</v>
      </c>
      <c r="C6" s="521"/>
      <c r="D6" s="521"/>
      <c r="E6" s="521"/>
      <c r="F6" s="521"/>
      <c r="G6" s="521"/>
      <c r="H6" s="521"/>
      <c r="I6" s="521"/>
      <c r="J6" s="521"/>
      <c r="K6" s="521"/>
      <c r="L6" s="521"/>
      <c r="M6" s="521"/>
      <c r="N6" s="521"/>
      <c r="O6" s="521"/>
    </row>
    <row r="7" spans="1:17" x14ac:dyDescent="0.25">
      <c r="E7" s="3"/>
      <c r="F7" s="3"/>
      <c r="G7" s="3"/>
      <c r="H7" s="3"/>
      <c r="I7" s="3"/>
      <c r="J7" s="3"/>
      <c r="K7" s="3"/>
      <c r="L7" s="3"/>
      <c r="M7" s="3"/>
      <c r="N7" s="3"/>
    </row>
    <row r="8" spans="1:17" ht="44.25" customHeight="1" x14ac:dyDescent="0.25">
      <c r="A8" s="492" t="s">
        <v>445</v>
      </c>
      <c r="B8" s="492"/>
      <c r="C8" s="492"/>
      <c r="D8" s="492"/>
      <c r="E8" s="492"/>
      <c r="F8" s="492"/>
      <c r="G8" s="492"/>
      <c r="H8" s="492"/>
      <c r="I8" s="492"/>
      <c r="J8" s="492"/>
      <c r="K8" s="492"/>
      <c r="L8" s="492"/>
      <c r="M8" s="492"/>
      <c r="N8" s="492"/>
      <c r="O8" s="492"/>
    </row>
    <row r="9" spans="1:17" ht="18.75" customHeight="1" x14ac:dyDescent="0.25">
      <c r="A9" s="454"/>
      <c r="B9" s="454"/>
      <c r="C9" s="454"/>
      <c r="D9" s="87"/>
      <c r="E9" s="87"/>
      <c r="F9" s="87"/>
      <c r="G9" s="87"/>
      <c r="H9" s="87"/>
      <c r="I9" s="87"/>
      <c r="J9" s="87"/>
      <c r="K9" s="87"/>
      <c r="L9" s="87"/>
      <c r="M9" s="87"/>
      <c r="N9" s="87"/>
      <c r="O9" s="4" t="s">
        <v>446</v>
      </c>
    </row>
    <row r="10" spans="1:17" x14ac:dyDescent="0.25">
      <c r="A10" s="567" t="s">
        <v>5</v>
      </c>
      <c r="B10" s="489" t="s">
        <v>372</v>
      </c>
      <c r="C10" s="489" t="s">
        <v>54</v>
      </c>
      <c r="D10" s="515" t="s">
        <v>358</v>
      </c>
      <c r="E10" s="527" t="s">
        <v>196</v>
      </c>
      <c r="F10" s="527"/>
      <c r="G10" s="527"/>
      <c r="H10" s="518" t="s">
        <v>360</v>
      </c>
      <c r="I10" s="528" t="s">
        <v>196</v>
      </c>
      <c r="J10" s="528"/>
      <c r="K10" s="528"/>
      <c r="L10" s="511" t="s">
        <v>0</v>
      </c>
      <c r="M10" s="511" t="s">
        <v>196</v>
      </c>
      <c r="N10" s="511"/>
      <c r="O10" s="511"/>
    </row>
    <row r="11" spans="1:17" x14ac:dyDescent="0.25">
      <c r="A11" s="567"/>
      <c r="B11" s="489"/>
      <c r="C11" s="489"/>
      <c r="D11" s="515"/>
      <c r="E11" s="527" t="s">
        <v>1</v>
      </c>
      <c r="F11" s="527"/>
      <c r="G11" s="515" t="s">
        <v>2</v>
      </c>
      <c r="H11" s="518"/>
      <c r="I11" s="528" t="s">
        <v>1</v>
      </c>
      <c r="J11" s="528"/>
      <c r="K11" s="518" t="s">
        <v>2</v>
      </c>
      <c r="L11" s="511"/>
      <c r="M11" s="511" t="s">
        <v>1</v>
      </c>
      <c r="N11" s="511"/>
      <c r="O11" s="489" t="s">
        <v>2</v>
      </c>
    </row>
    <row r="12" spans="1:17" ht="29.25" customHeight="1" x14ac:dyDescent="0.25">
      <c r="A12" s="567"/>
      <c r="B12" s="489"/>
      <c r="C12" s="489"/>
      <c r="D12" s="515"/>
      <c r="E12" s="453" t="s">
        <v>3</v>
      </c>
      <c r="F12" s="449" t="s">
        <v>4</v>
      </c>
      <c r="G12" s="515"/>
      <c r="H12" s="518"/>
      <c r="I12" s="452" t="s">
        <v>3</v>
      </c>
      <c r="J12" s="451" t="s">
        <v>4</v>
      </c>
      <c r="K12" s="518"/>
      <c r="L12" s="511"/>
      <c r="M12" s="448" t="s">
        <v>3</v>
      </c>
      <c r="N12" s="450" t="s">
        <v>4</v>
      </c>
      <c r="O12" s="489"/>
    </row>
    <row r="13" spans="1:17" ht="15.75" customHeight="1" x14ac:dyDescent="0.25">
      <c r="A13" s="5" t="s">
        <v>72</v>
      </c>
      <c r="B13" s="558" t="s">
        <v>6</v>
      </c>
      <c r="C13" s="558"/>
      <c r="D13" s="558"/>
      <c r="E13" s="558"/>
      <c r="F13" s="558"/>
      <c r="G13" s="558"/>
      <c r="H13" s="558"/>
      <c r="I13" s="558"/>
      <c r="J13" s="558"/>
      <c r="K13" s="558"/>
      <c r="L13" s="558"/>
      <c r="M13" s="558"/>
      <c r="N13" s="558"/>
      <c r="O13" s="558"/>
    </row>
    <row r="14" spans="1:17" ht="15" customHeight="1" x14ac:dyDescent="0.25">
      <c r="A14" s="5" t="s">
        <v>183</v>
      </c>
      <c r="B14" s="29" t="s">
        <v>20</v>
      </c>
      <c r="C14" s="15" t="s">
        <v>22</v>
      </c>
      <c r="D14" s="334">
        <f t="shared" ref="D14:D20" si="0">E14+G14</f>
        <v>19.899999999999999</v>
      </c>
      <c r="E14" s="334">
        <f t="shared" ref="E14:O14" si="1">E15</f>
        <v>19.899999999999999</v>
      </c>
      <c r="F14" s="334">
        <f t="shared" si="1"/>
        <v>0</v>
      </c>
      <c r="G14" s="334">
        <f t="shared" si="1"/>
        <v>0</v>
      </c>
      <c r="H14" s="335">
        <f t="shared" si="1"/>
        <v>0</v>
      </c>
      <c r="I14" s="335">
        <f t="shared" si="1"/>
        <v>0</v>
      </c>
      <c r="J14" s="335">
        <f t="shared" si="1"/>
        <v>0</v>
      </c>
      <c r="K14" s="335">
        <f t="shared" si="1"/>
        <v>0</v>
      </c>
      <c r="L14" s="12">
        <f t="shared" si="1"/>
        <v>19.899999999999999</v>
      </c>
      <c r="M14" s="12">
        <f t="shared" si="1"/>
        <v>19.899999999999999</v>
      </c>
      <c r="N14" s="12">
        <f t="shared" si="1"/>
        <v>0</v>
      </c>
      <c r="O14" s="12">
        <f t="shared" si="1"/>
        <v>0</v>
      </c>
      <c r="P14" s="66" t="s">
        <v>325</v>
      </c>
      <c r="Q14" s="67">
        <f>L17+L19</f>
        <v>371.2</v>
      </c>
    </row>
    <row r="15" spans="1:17" s="90" customFormat="1" ht="15" customHeight="1" x14ac:dyDescent="0.25">
      <c r="A15" s="340"/>
      <c r="B15" s="341" t="s">
        <v>230</v>
      </c>
      <c r="C15" s="15" t="s">
        <v>22</v>
      </c>
      <c r="D15" s="336">
        <f t="shared" si="0"/>
        <v>19.899999999999999</v>
      </c>
      <c r="E15" s="336">
        <v>19.899999999999999</v>
      </c>
      <c r="F15" s="336"/>
      <c r="G15" s="336"/>
      <c r="H15" s="337">
        <f>I15+K15</f>
        <v>0</v>
      </c>
      <c r="I15" s="337"/>
      <c r="J15" s="337"/>
      <c r="K15" s="337"/>
      <c r="L15" s="12">
        <f>M15+O15</f>
        <v>19.899999999999999</v>
      </c>
      <c r="M15" s="12">
        <f>E15+I15</f>
        <v>19.899999999999999</v>
      </c>
      <c r="N15" s="12">
        <f>F15+J15</f>
        <v>0</v>
      </c>
      <c r="O15" s="12">
        <f>G15+K15</f>
        <v>0</v>
      </c>
      <c r="P15" s="66" t="s">
        <v>326</v>
      </c>
      <c r="Q15" s="67"/>
    </row>
    <row r="16" spans="1:17" ht="15" customHeight="1" x14ac:dyDescent="0.25">
      <c r="A16" s="141" t="s">
        <v>73</v>
      </c>
      <c r="B16" s="29" t="s">
        <v>18</v>
      </c>
      <c r="C16" s="77" t="s">
        <v>9</v>
      </c>
      <c r="D16" s="8">
        <f t="shared" si="0"/>
        <v>0.3</v>
      </c>
      <c r="E16" s="8">
        <f t="shared" ref="E16:O16" si="2">E17</f>
        <v>0.3</v>
      </c>
      <c r="F16" s="8">
        <f t="shared" si="2"/>
        <v>0</v>
      </c>
      <c r="G16" s="8">
        <f t="shared" si="2"/>
        <v>0</v>
      </c>
      <c r="H16" s="9">
        <f t="shared" si="2"/>
        <v>0</v>
      </c>
      <c r="I16" s="9">
        <f t="shared" si="2"/>
        <v>0</v>
      </c>
      <c r="J16" s="9">
        <f t="shared" si="2"/>
        <v>0</v>
      </c>
      <c r="K16" s="9">
        <f t="shared" si="2"/>
        <v>0</v>
      </c>
      <c r="L16" s="11">
        <f t="shared" si="2"/>
        <v>0.3</v>
      </c>
      <c r="M16" s="11">
        <f t="shared" si="2"/>
        <v>0.3</v>
      </c>
      <c r="N16" s="11">
        <f t="shared" si="2"/>
        <v>0</v>
      </c>
      <c r="O16" s="11">
        <f t="shared" si="2"/>
        <v>0</v>
      </c>
      <c r="P16" s="66" t="s">
        <v>327</v>
      </c>
      <c r="Q16" s="67"/>
    </row>
    <row r="17" spans="1:17" s="37" customFormat="1" ht="15" customHeight="1" x14ac:dyDescent="0.25">
      <c r="A17" s="342"/>
      <c r="B17" s="339" t="s">
        <v>231</v>
      </c>
      <c r="C17" s="78" t="s">
        <v>9</v>
      </c>
      <c r="D17" s="88">
        <f t="shared" si="0"/>
        <v>0.3</v>
      </c>
      <c r="E17" s="88">
        <v>0.3</v>
      </c>
      <c r="F17" s="88"/>
      <c r="G17" s="88"/>
      <c r="H17" s="10">
        <f>I17+K17</f>
        <v>0</v>
      </c>
      <c r="I17" s="10"/>
      <c r="J17" s="10"/>
      <c r="K17" s="10"/>
      <c r="L17" s="12">
        <f>M17+O17</f>
        <v>0.3</v>
      </c>
      <c r="M17" s="12">
        <f>E17+I17</f>
        <v>0.3</v>
      </c>
      <c r="N17" s="12">
        <f>F17+J17</f>
        <v>0</v>
      </c>
      <c r="O17" s="12">
        <f>G17+K17</f>
        <v>0</v>
      </c>
      <c r="P17" s="66" t="s">
        <v>328</v>
      </c>
      <c r="Q17" s="67">
        <f>N16+N26</f>
        <v>0</v>
      </c>
    </row>
    <row r="18" spans="1:17" ht="15" customHeight="1" x14ac:dyDescent="0.25">
      <c r="A18" s="5" t="s">
        <v>74</v>
      </c>
      <c r="B18" s="241" t="s">
        <v>26</v>
      </c>
      <c r="C18" s="30" t="s">
        <v>9</v>
      </c>
      <c r="D18" s="16">
        <f t="shared" si="0"/>
        <v>370.9</v>
      </c>
      <c r="E18" s="16">
        <f t="shared" ref="E18:O18" si="3">E19</f>
        <v>0</v>
      </c>
      <c r="F18" s="16">
        <f t="shared" si="3"/>
        <v>0</v>
      </c>
      <c r="G18" s="16">
        <f t="shared" si="3"/>
        <v>370.9</v>
      </c>
      <c r="H18" s="10">
        <f t="shared" si="3"/>
        <v>0</v>
      </c>
      <c r="I18" s="10">
        <f t="shared" si="3"/>
        <v>0</v>
      </c>
      <c r="J18" s="10">
        <f t="shared" si="3"/>
        <v>0</v>
      </c>
      <c r="K18" s="10">
        <f t="shared" si="3"/>
        <v>0</v>
      </c>
      <c r="L18" s="12">
        <f t="shared" si="3"/>
        <v>370.9</v>
      </c>
      <c r="M18" s="12">
        <f t="shared" si="3"/>
        <v>0</v>
      </c>
      <c r="N18" s="12">
        <f t="shared" si="3"/>
        <v>0</v>
      </c>
      <c r="O18" s="12">
        <f t="shared" si="3"/>
        <v>370.9</v>
      </c>
      <c r="P18" s="66" t="s">
        <v>331</v>
      </c>
      <c r="Q18" s="67">
        <f>L27</f>
        <v>0.6</v>
      </c>
    </row>
    <row r="19" spans="1:17" s="37" customFormat="1" ht="15" customHeight="1" x14ac:dyDescent="0.25">
      <c r="A19" s="243"/>
      <c r="B19" s="343" t="s">
        <v>230</v>
      </c>
      <c r="C19" s="351" t="s">
        <v>9</v>
      </c>
      <c r="D19" s="88">
        <f t="shared" si="0"/>
        <v>370.9</v>
      </c>
      <c r="E19" s="88"/>
      <c r="F19" s="88"/>
      <c r="G19" s="88">
        <v>370.9</v>
      </c>
      <c r="H19" s="10">
        <f>I19+K19</f>
        <v>0</v>
      </c>
      <c r="I19" s="10"/>
      <c r="J19" s="10"/>
      <c r="K19" s="10"/>
      <c r="L19" s="12">
        <f>M19+O19</f>
        <v>370.9</v>
      </c>
      <c r="M19" s="12">
        <f>E19+I19</f>
        <v>0</v>
      </c>
      <c r="N19" s="12">
        <f>F19+J19</f>
        <v>0</v>
      </c>
      <c r="O19" s="12">
        <f>G19+K19</f>
        <v>370.9</v>
      </c>
      <c r="P19" s="66" t="s">
        <v>329</v>
      </c>
      <c r="Q19" s="67">
        <f>L15+L29</f>
        <v>19.899999999999999</v>
      </c>
    </row>
    <row r="20" spans="1:17" ht="15" customHeight="1" x14ac:dyDescent="0.25">
      <c r="A20" s="54" t="s">
        <v>75</v>
      </c>
      <c r="B20" s="348" t="s">
        <v>232</v>
      </c>
      <c r="C20" s="74"/>
      <c r="D20" s="269">
        <f t="shared" si="0"/>
        <v>391.09999999999997</v>
      </c>
      <c r="E20" s="23">
        <f t="shared" ref="E20:O20" si="4">E22+E23</f>
        <v>20.2</v>
      </c>
      <c r="F20" s="23">
        <f t="shared" si="4"/>
        <v>0</v>
      </c>
      <c r="G20" s="23">
        <f t="shared" si="4"/>
        <v>370.9</v>
      </c>
      <c r="H20" s="24">
        <f t="shared" si="4"/>
        <v>0</v>
      </c>
      <c r="I20" s="24">
        <f t="shared" si="4"/>
        <v>0</v>
      </c>
      <c r="J20" s="24">
        <f t="shared" si="4"/>
        <v>0</v>
      </c>
      <c r="K20" s="24">
        <f t="shared" si="4"/>
        <v>0</v>
      </c>
      <c r="L20" s="21">
        <f t="shared" si="4"/>
        <v>391.09999999999997</v>
      </c>
      <c r="M20" s="21">
        <f t="shared" si="4"/>
        <v>20.2</v>
      </c>
      <c r="N20" s="21">
        <f t="shared" si="4"/>
        <v>0</v>
      </c>
      <c r="O20" s="21">
        <f t="shared" si="4"/>
        <v>370.9</v>
      </c>
      <c r="P20" s="66" t="s">
        <v>330</v>
      </c>
      <c r="Q20" s="67">
        <f>L36+L37</f>
        <v>115.60000000000001</v>
      </c>
    </row>
    <row r="21" spans="1:17" ht="15" customHeight="1" x14ac:dyDescent="0.25">
      <c r="A21" s="91"/>
      <c r="B21" s="94" t="s">
        <v>196</v>
      </c>
      <c r="C21" s="352"/>
      <c r="D21" s="269"/>
      <c r="E21" s="23"/>
      <c r="F21" s="23"/>
      <c r="G21" s="23"/>
      <c r="H21" s="24"/>
      <c r="I21" s="24"/>
      <c r="J21" s="24"/>
      <c r="K21" s="24"/>
      <c r="L21" s="21"/>
      <c r="M21" s="21"/>
      <c r="N21" s="21"/>
      <c r="O21" s="21"/>
      <c r="P21" s="66" t="s">
        <v>332</v>
      </c>
      <c r="Q21" s="67">
        <f>N29</f>
        <v>0</v>
      </c>
    </row>
    <row r="22" spans="1:17" s="37" customFormat="1" ht="15" customHeight="1" x14ac:dyDescent="0.2">
      <c r="A22" s="345"/>
      <c r="B22" s="344" t="s">
        <v>8</v>
      </c>
      <c r="C22" s="352"/>
      <c r="D22" s="350">
        <f>E22+G22</f>
        <v>390.79999999999995</v>
      </c>
      <c r="E22" s="88">
        <f t="shared" ref="E22:O22" si="5">E15+E19</f>
        <v>19.899999999999999</v>
      </c>
      <c r="F22" s="88">
        <f t="shared" si="5"/>
        <v>0</v>
      </c>
      <c r="G22" s="88">
        <f t="shared" si="5"/>
        <v>370.9</v>
      </c>
      <c r="H22" s="92">
        <f t="shared" si="5"/>
        <v>0</v>
      </c>
      <c r="I22" s="92">
        <f t="shared" si="5"/>
        <v>0</v>
      </c>
      <c r="J22" s="92">
        <f t="shared" si="5"/>
        <v>0</v>
      </c>
      <c r="K22" s="92">
        <f t="shared" si="5"/>
        <v>0</v>
      </c>
      <c r="L22" s="93">
        <f t="shared" si="5"/>
        <v>390.79999999999995</v>
      </c>
      <c r="M22" s="93">
        <f t="shared" si="5"/>
        <v>19.899999999999999</v>
      </c>
      <c r="N22" s="93">
        <f t="shared" si="5"/>
        <v>0</v>
      </c>
      <c r="O22" s="93">
        <f t="shared" si="5"/>
        <v>370.9</v>
      </c>
      <c r="P22" s="66" t="s">
        <v>333</v>
      </c>
      <c r="Q22" s="67">
        <f>L44+L46+L48+L50+L52+L54+L56+L58+L60</f>
        <v>5.0999999999999996</v>
      </c>
    </row>
    <row r="23" spans="1:17" s="37" customFormat="1" ht="15.75" customHeight="1" x14ac:dyDescent="0.2">
      <c r="A23" s="346"/>
      <c r="B23" s="349" t="s">
        <v>235</v>
      </c>
      <c r="C23" s="185"/>
      <c r="D23" s="350">
        <f>E23+G23</f>
        <v>0.3</v>
      </c>
      <c r="E23" s="88">
        <f t="shared" ref="E23:O23" si="6">E17</f>
        <v>0.3</v>
      </c>
      <c r="F23" s="88">
        <f t="shared" si="6"/>
        <v>0</v>
      </c>
      <c r="G23" s="88">
        <f t="shared" si="6"/>
        <v>0</v>
      </c>
      <c r="H23" s="92">
        <f t="shared" si="6"/>
        <v>0</v>
      </c>
      <c r="I23" s="92">
        <f t="shared" si="6"/>
        <v>0</v>
      </c>
      <c r="J23" s="92">
        <f t="shared" si="6"/>
        <v>0</v>
      </c>
      <c r="K23" s="92">
        <f t="shared" si="6"/>
        <v>0</v>
      </c>
      <c r="L23" s="93">
        <f t="shared" si="6"/>
        <v>0.3</v>
      </c>
      <c r="M23" s="93">
        <f t="shared" si="6"/>
        <v>0.3</v>
      </c>
      <c r="N23" s="93">
        <f t="shared" si="6"/>
        <v>0</v>
      </c>
      <c r="O23" s="93">
        <f t="shared" si="6"/>
        <v>0</v>
      </c>
      <c r="P23" s="66" t="s">
        <v>334</v>
      </c>
      <c r="Q23" s="67">
        <f>L65</f>
        <v>1.6</v>
      </c>
    </row>
    <row r="24" spans="1:17" ht="18.75" customHeight="1" x14ac:dyDescent="0.25">
      <c r="A24" s="19" t="s">
        <v>76</v>
      </c>
      <c r="B24" s="566" t="s">
        <v>59</v>
      </c>
      <c r="C24" s="576"/>
      <c r="D24" s="485"/>
      <c r="E24" s="485"/>
      <c r="F24" s="485"/>
      <c r="G24" s="485"/>
      <c r="H24" s="485"/>
      <c r="I24" s="485"/>
      <c r="J24" s="485"/>
      <c r="K24" s="485"/>
      <c r="L24" s="485"/>
      <c r="M24" s="485"/>
      <c r="N24" s="485"/>
      <c r="O24" s="485"/>
      <c r="P24" s="71" t="s">
        <v>173</v>
      </c>
      <c r="Q24" s="72">
        <f>SUM(Q14:Q23)</f>
        <v>514</v>
      </c>
    </row>
    <row r="25" spans="1:17" ht="15" customHeight="1" x14ac:dyDescent="0.25">
      <c r="A25" s="5" t="s">
        <v>77</v>
      </c>
      <c r="B25" s="29" t="s">
        <v>20</v>
      </c>
      <c r="C25" s="30"/>
      <c r="D25" s="16">
        <f t="shared" ref="D25:D30" si="7">E25+G25</f>
        <v>2.2000000000000002</v>
      </c>
      <c r="E25" s="16">
        <f>E26+E28</f>
        <v>2.2000000000000002</v>
      </c>
      <c r="F25" s="16">
        <f>F26+F28</f>
        <v>0</v>
      </c>
      <c r="G25" s="16">
        <f>+G26+G28</f>
        <v>0</v>
      </c>
      <c r="H25" s="10">
        <f>I25+K25</f>
        <v>-1.6</v>
      </c>
      <c r="I25" s="10">
        <f>I26+I28</f>
        <v>-1.6</v>
      </c>
      <c r="J25" s="10">
        <f>J26+J28</f>
        <v>0</v>
      </c>
      <c r="K25" s="10">
        <f>+K26+K28</f>
        <v>0</v>
      </c>
      <c r="L25" s="12">
        <f>L26+L28</f>
        <v>0.6</v>
      </c>
      <c r="M25" s="12">
        <f>M26+M28</f>
        <v>0.6</v>
      </c>
      <c r="N25" s="12">
        <f>N26+N28</f>
        <v>0</v>
      </c>
      <c r="O25" s="12">
        <f>O26+O28</f>
        <v>0</v>
      </c>
    </row>
    <row r="26" spans="1:17" ht="15" customHeight="1" x14ac:dyDescent="0.25">
      <c r="A26" s="19"/>
      <c r="B26" s="76"/>
      <c r="C26" s="30" t="s">
        <v>31</v>
      </c>
      <c r="D26" s="16">
        <f t="shared" si="7"/>
        <v>0.6</v>
      </c>
      <c r="E26" s="16">
        <f>E27</f>
        <v>0.6</v>
      </c>
      <c r="F26" s="16">
        <f>F27</f>
        <v>0</v>
      </c>
      <c r="G26" s="16">
        <f>G27</f>
        <v>0</v>
      </c>
      <c r="H26" s="10">
        <f>I26+K26</f>
        <v>0</v>
      </c>
      <c r="I26" s="10"/>
      <c r="J26" s="10"/>
      <c r="K26" s="10"/>
      <c r="L26" s="12">
        <f>M26+O26</f>
        <v>0.6</v>
      </c>
      <c r="M26" s="12">
        <f>M27</f>
        <v>0.6</v>
      </c>
      <c r="N26" s="12">
        <f>N27</f>
        <v>0</v>
      </c>
      <c r="O26" s="12">
        <f>O27</f>
        <v>0</v>
      </c>
    </row>
    <row r="27" spans="1:17" s="37" customFormat="1" ht="15" customHeight="1" x14ac:dyDescent="0.25">
      <c r="A27" s="340"/>
      <c r="B27" s="341" t="s">
        <v>450</v>
      </c>
      <c r="C27" s="78" t="s">
        <v>31</v>
      </c>
      <c r="D27" s="16">
        <f t="shared" si="7"/>
        <v>0.6</v>
      </c>
      <c r="E27" s="88">
        <v>0.6</v>
      </c>
      <c r="F27" s="88"/>
      <c r="G27" s="88"/>
      <c r="H27" s="10">
        <f>I27+K27</f>
        <v>0</v>
      </c>
      <c r="I27" s="10"/>
      <c r="J27" s="10"/>
      <c r="K27" s="10"/>
      <c r="L27" s="12">
        <f>M27+O27</f>
        <v>0.6</v>
      </c>
      <c r="M27" s="12">
        <f t="shared" ref="M27:O29" si="8">E27+I27</f>
        <v>0.6</v>
      </c>
      <c r="N27" s="12">
        <f t="shared" si="8"/>
        <v>0</v>
      </c>
      <c r="O27" s="12">
        <f t="shared" si="8"/>
        <v>0</v>
      </c>
    </row>
    <row r="28" spans="1:17" ht="15" hidden="1" customHeight="1" x14ac:dyDescent="0.25">
      <c r="A28" s="19"/>
      <c r="B28" s="76"/>
      <c r="C28" s="30" t="s">
        <v>22</v>
      </c>
      <c r="D28" s="16">
        <f t="shared" si="7"/>
        <v>1.6</v>
      </c>
      <c r="E28" s="16">
        <f t="shared" ref="E28:J28" si="9">E29</f>
        <v>1.6</v>
      </c>
      <c r="F28" s="16">
        <f t="shared" si="9"/>
        <v>0</v>
      </c>
      <c r="G28" s="16">
        <f t="shared" si="9"/>
        <v>0</v>
      </c>
      <c r="H28" s="10">
        <f t="shared" si="9"/>
        <v>-1.6</v>
      </c>
      <c r="I28" s="10">
        <f t="shared" si="9"/>
        <v>-1.6</v>
      </c>
      <c r="J28" s="10">
        <f t="shared" si="9"/>
        <v>0</v>
      </c>
      <c r="K28" s="10"/>
      <c r="L28" s="12">
        <f>M28+O28</f>
        <v>0</v>
      </c>
      <c r="M28" s="12">
        <f t="shared" si="8"/>
        <v>0</v>
      </c>
      <c r="N28" s="12">
        <f t="shared" si="8"/>
        <v>0</v>
      </c>
      <c r="O28" s="12">
        <f t="shared" si="8"/>
        <v>0</v>
      </c>
    </row>
    <row r="29" spans="1:17" s="37" customFormat="1" ht="15" hidden="1" customHeight="1" x14ac:dyDescent="0.25">
      <c r="A29" s="338"/>
      <c r="B29" s="339" t="s">
        <v>230</v>
      </c>
      <c r="C29" s="351" t="s">
        <v>22</v>
      </c>
      <c r="D29" s="16">
        <f t="shared" si="7"/>
        <v>1.6</v>
      </c>
      <c r="E29" s="88">
        <v>1.6</v>
      </c>
      <c r="F29" s="88"/>
      <c r="G29" s="88"/>
      <c r="H29" s="10">
        <f>I29+K29</f>
        <v>-1.6</v>
      </c>
      <c r="I29" s="10">
        <v>-1.6</v>
      </c>
      <c r="J29" s="10"/>
      <c r="K29" s="10"/>
      <c r="L29" s="12">
        <f>M29+O29</f>
        <v>0</v>
      </c>
      <c r="M29" s="12">
        <f t="shared" si="8"/>
        <v>0</v>
      </c>
      <c r="N29" s="12">
        <f t="shared" si="8"/>
        <v>0</v>
      </c>
      <c r="O29" s="12">
        <f t="shared" si="8"/>
        <v>0</v>
      </c>
    </row>
    <row r="30" spans="1:17" ht="15" customHeight="1" x14ac:dyDescent="0.25">
      <c r="A30" s="54" t="s">
        <v>78</v>
      </c>
      <c r="B30" s="353" t="s">
        <v>234</v>
      </c>
      <c r="C30" s="74"/>
      <c r="D30" s="269">
        <f t="shared" si="7"/>
        <v>2.2000000000000002</v>
      </c>
      <c r="E30" s="23">
        <f>E32+E33</f>
        <v>2.2000000000000002</v>
      </c>
      <c r="F30" s="23">
        <f>F32+F33</f>
        <v>0</v>
      </c>
      <c r="G30" s="23">
        <f>G32+G33</f>
        <v>0</v>
      </c>
      <c r="H30" s="24">
        <f>I30+K30</f>
        <v>-1.6</v>
      </c>
      <c r="I30" s="24">
        <f t="shared" ref="I30:O30" si="10">I32+I33</f>
        <v>-1.6</v>
      </c>
      <c r="J30" s="24">
        <f t="shared" si="10"/>
        <v>0</v>
      </c>
      <c r="K30" s="24">
        <f t="shared" si="10"/>
        <v>0</v>
      </c>
      <c r="L30" s="21">
        <f t="shared" si="10"/>
        <v>0.6</v>
      </c>
      <c r="M30" s="21">
        <f t="shared" si="10"/>
        <v>0.6</v>
      </c>
      <c r="N30" s="21">
        <f t="shared" si="10"/>
        <v>0</v>
      </c>
      <c r="O30" s="21">
        <f t="shared" si="10"/>
        <v>0</v>
      </c>
    </row>
    <row r="31" spans="1:17" ht="15" customHeight="1" x14ac:dyDescent="0.25">
      <c r="A31" s="91"/>
      <c r="B31" s="354" t="s">
        <v>196</v>
      </c>
      <c r="C31" s="352"/>
      <c r="D31" s="269"/>
      <c r="E31" s="23"/>
      <c r="F31" s="23"/>
      <c r="G31" s="23"/>
      <c r="H31" s="24"/>
      <c r="I31" s="24"/>
      <c r="J31" s="24"/>
      <c r="K31" s="24"/>
      <c r="L31" s="21"/>
      <c r="M31" s="21"/>
      <c r="N31" s="21"/>
      <c r="O31" s="21"/>
    </row>
    <row r="32" spans="1:17" s="37" customFormat="1" ht="15" hidden="1" customHeight="1" x14ac:dyDescent="0.2">
      <c r="A32" s="345"/>
      <c r="B32" s="355" t="s">
        <v>8</v>
      </c>
      <c r="C32" s="352"/>
      <c r="D32" s="350">
        <f>E32+G32</f>
        <v>1.6</v>
      </c>
      <c r="E32" s="88">
        <f>E29</f>
        <v>1.6</v>
      </c>
      <c r="F32" s="88">
        <f>F29</f>
        <v>0</v>
      </c>
      <c r="G32" s="88">
        <f>G29</f>
        <v>0</v>
      </c>
      <c r="H32" s="92">
        <f>I32+K32</f>
        <v>-1.6</v>
      </c>
      <c r="I32" s="92">
        <f t="shared" ref="I32:O32" si="11">I29</f>
        <v>-1.6</v>
      </c>
      <c r="J32" s="92">
        <f t="shared" si="11"/>
        <v>0</v>
      </c>
      <c r="K32" s="92">
        <f t="shared" si="11"/>
        <v>0</v>
      </c>
      <c r="L32" s="93">
        <f t="shared" si="11"/>
        <v>0</v>
      </c>
      <c r="M32" s="93">
        <f t="shared" si="11"/>
        <v>0</v>
      </c>
      <c r="N32" s="93">
        <f t="shared" si="11"/>
        <v>0</v>
      </c>
      <c r="O32" s="93">
        <f t="shared" si="11"/>
        <v>0</v>
      </c>
    </row>
    <row r="33" spans="1:15" s="37" customFormat="1" ht="15" customHeight="1" x14ac:dyDescent="0.2">
      <c r="A33" s="346"/>
      <c r="B33" s="356" t="s">
        <v>233</v>
      </c>
      <c r="C33" s="185"/>
      <c r="D33" s="350">
        <f>E33+G33</f>
        <v>0.6</v>
      </c>
      <c r="E33" s="88">
        <f t="shared" ref="E33:O33" si="12">E27</f>
        <v>0.6</v>
      </c>
      <c r="F33" s="88">
        <f t="shared" si="12"/>
        <v>0</v>
      </c>
      <c r="G33" s="88">
        <f t="shared" si="12"/>
        <v>0</v>
      </c>
      <c r="H33" s="92">
        <f t="shared" si="12"/>
        <v>0</v>
      </c>
      <c r="I33" s="92">
        <f t="shared" si="12"/>
        <v>0</v>
      </c>
      <c r="J33" s="92">
        <f t="shared" si="12"/>
        <v>0</v>
      </c>
      <c r="K33" s="92">
        <f t="shared" si="12"/>
        <v>0</v>
      </c>
      <c r="L33" s="93">
        <f t="shared" si="12"/>
        <v>0.6</v>
      </c>
      <c r="M33" s="93">
        <f t="shared" si="12"/>
        <v>0.6</v>
      </c>
      <c r="N33" s="93">
        <f t="shared" si="12"/>
        <v>0</v>
      </c>
      <c r="O33" s="93">
        <f t="shared" si="12"/>
        <v>0</v>
      </c>
    </row>
    <row r="34" spans="1:15" ht="18" customHeight="1" x14ac:dyDescent="0.25">
      <c r="A34" s="19" t="s">
        <v>79</v>
      </c>
      <c r="B34" s="566" t="s">
        <v>63</v>
      </c>
      <c r="C34" s="576"/>
      <c r="D34" s="485"/>
      <c r="E34" s="485"/>
      <c r="F34" s="485"/>
      <c r="G34" s="485"/>
      <c r="H34" s="485"/>
      <c r="I34" s="485"/>
      <c r="J34" s="485"/>
      <c r="K34" s="485"/>
      <c r="L34" s="485"/>
      <c r="M34" s="485"/>
      <c r="N34" s="485"/>
      <c r="O34" s="485"/>
    </row>
    <row r="35" spans="1:15" ht="15" customHeight="1" x14ac:dyDescent="0.25">
      <c r="A35" s="5" t="s">
        <v>80</v>
      </c>
      <c r="B35" s="29" t="s">
        <v>20</v>
      </c>
      <c r="C35" s="30"/>
      <c r="D35" s="16">
        <f>E35+G35</f>
        <v>115.60000000000001</v>
      </c>
      <c r="E35" s="16">
        <f t="shared" ref="E35:O35" si="13">E36+E37</f>
        <v>0</v>
      </c>
      <c r="F35" s="16">
        <f t="shared" si="13"/>
        <v>0</v>
      </c>
      <c r="G35" s="16">
        <f t="shared" si="13"/>
        <v>115.60000000000001</v>
      </c>
      <c r="H35" s="24">
        <f t="shared" si="13"/>
        <v>0</v>
      </c>
      <c r="I35" s="24">
        <f t="shared" si="13"/>
        <v>0</v>
      </c>
      <c r="J35" s="24">
        <f t="shared" si="13"/>
        <v>0</v>
      </c>
      <c r="K35" s="24">
        <f t="shared" si="13"/>
        <v>0</v>
      </c>
      <c r="L35" s="12">
        <f t="shared" si="13"/>
        <v>115.60000000000001</v>
      </c>
      <c r="M35" s="12">
        <f t="shared" si="13"/>
        <v>0</v>
      </c>
      <c r="N35" s="12">
        <f t="shared" si="13"/>
        <v>0</v>
      </c>
      <c r="O35" s="12">
        <f t="shared" si="13"/>
        <v>115.60000000000001</v>
      </c>
    </row>
    <row r="36" spans="1:15" s="37" customFormat="1" ht="15" customHeight="1" x14ac:dyDescent="0.25">
      <c r="A36" s="19"/>
      <c r="B36" s="341" t="s">
        <v>448</v>
      </c>
      <c r="C36" s="30" t="s">
        <v>32</v>
      </c>
      <c r="D36" s="88">
        <f>E36+G36</f>
        <v>113.4</v>
      </c>
      <c r="E36" s="88"/>
      <c r="F36" s="88"/>
      <c r="G36" s="88">
        <v>113.4</v>
      </c>
      <c r="H36" s="24">
        <f>I36+K36</f>
        <v>0</v>
      </c>
      <c r="I36" s="24"/>
      <c r="J36" s="24"/>
      <c r="K36" s="24"/>
      <c r="L36" s="12">
        <f>M36+O36</f>
        <v>113.4</v>
      </c>
      <c r="M36" s="12">
        <f t="shared" ref="M36:O37" si="14">E36+I36</f>
        <v>0</v>
      </c>
      <c r="N36" s="12">
        <f t="shared" si="14"/>
        <v>0</v>
      </c>
      <c r="O36" s="12">
        <f t="shared" si="14"/>
        <v>113.4</v>
      </c>
    </row>
    <row r="37" spans="1:15" s="37" customFormat="1" ht="15" customHeight="1" x14ac:dyDescent="0.25">
      <c r="A37" s="137"/>
      <c r="B37" s="347" t="s">
        <v>449</v>
      </c>
      <c r="C37" s="151" t="s">
        <v>32</v>
      </c>
      <c r="D37" s="88">
        <f>E37+G37</f>
        <v>2.2000000000000002</v>
      </c>
      <c r="E37" s="88"/>
      <c r="F37" s="88"/>
      <c r="G37" s="88">
        <v>2.2000000000000002</v>
      </c>
      <c r="H37" s="24">
        <f>I37+K37</f>
        <v>0</v>
      </c>
      <c r="I37" s="24"/>
      <c r="J37" s="24"/>
      <c r="K37" s="24"/>
      <c r="L37" s="12">
        <f>M37+O37</f>
        <v>2.2000000000000002</v>
      </c>
      <c r="M37" s="12">
        <f t="shared" si="14"/>
        <v>0</v>
      </c>
      <c r="N37" s="12">
        <f t="shared" si="14"/>
        <v>0</v>
      </c>
      <c r="O37" s="12">
        <f t="shared" si="14"/>
        <v>2.2000000000000002</v>
      </c>
    </row>
    <row r="38" spans="1:15" ht="15" customHeight="1" x14ac:dyDescent="0.25">
      <c r="A38" s="54" t="s">
        <v>81</v>
      </c>
      <c r="B38" s="353" t="s">
        <v>236</v>
      </c>
      <c r="C38" s="74"/>
      <c r="D38" s="269">
        <f>E38+G38</f>
        <v>115.60000000000001</v>
      </c>
      <c r="E38" s="23">
        <f t="shared" ref="E38:O38" si="15">E40+E41</f>
        <v>0</v>
      </c>
      <c r="F38" s="23">
        <f t="shared" si="15"/>
        <v>0</v>
      </c>
      <c r="G38" s="23">
        <f t="shared" si="15"/>
        <v>115.60000000000001</v>
      </c>
      <c r="H38" s="24">
        <f t="shared" si="15"/>
        <v>0</v>
      </c>
      <c r="I38" s="24">
        <f t="shared" si="15"/>
        <v>0</v>
      </c>
      <c r="J38" s="24">
        <f t="shared" si="15"/>
        <v>0</v>
      </c>
      <c r="K38" s="24">
        <f t="shared" si="15"/>
        <v>0</v>
      </c>
      <c r="L38" s="21">
        <f t="shared" si="15"/>
        <v>115.60000000000001</v>
      </c>
      <c r="M38" s="21">
        <f t="shared" si="15"/>
        <v>0</v>
      </c>
      <c r="N38" s="21">
        <f t="shared" si="15"/>
        <v>0</v>
      </c>
      <c r="O38" s="21">
        <f t="shared" si="15"/>
        <v>115.60000000000001</v>
      </c>
    </row>
    <row r="39" spans="1:15" ht="15" customHeight="1" x14ac:dyDescent="0.25">
      <c r="A39" s="91"/>
      <c r="B39" s="354" t="s">
        <v>196</v>
      </c>
      <c r="C39" s="352"/>
      <c r="D39" s="269"/>
      <c r="E39" s="23"/>
      <c r="F39" s="23"/>
      <c r="G39" s="23"/>
      <c r="H39" s="24"/>
      <c r="I39" s="24"/>
      <c r="J39" s="24"/>
      <c r="K39" s="24"/>
      <c r="L39" s="21"/>
      <c r="M39" s="21"/>
      <c r="N39" s="21"/>
      <c r="O39" s="21"/>
    </row>
    <row r="40" spans="1:15" s="37" customFormat="1" ht="15" customHeight="1" x14ac:dyDescent="0.2">
      <c r="A40" s="345"/>
      <c r="B40" s="355" t="s">
        <v>447</v>
      </c>
      <c r="C40" s="352"/>
      <c r="D40" s="350">
        <f>E40+G40</f>
        <v>113.4</v>
      </c>
      <c r="E40" s="88">
        <f t="shared" ref="E40:O41" si="16">E36</f>
        <v>0</v>
      </c>
      <c r="F40" s="88">
        <f t="shared" si="16"/>
        <v>0</v>
      </c>
      <c r="G40" s="88">
        <f t="shared" si="16"/>
        <v>113.4</v>
      </c>
      <c r="H40" s="95">
        <f t="shared" si="16"/>
        <v>0</v>
      </c>
      <c r="I40" s="95">
        <f t="shared" si="16"/>
        <v>0</v>
      </c>
      <c r="J40" s="95">
        <f t="shared" si="16"/>
        <v>0</v>
      </c>
      <c r="K40" s="95">
        <f t="shared" si="16"/>
        <v>0</v>
      </c>
      <c r="L40" s="93">
        <f t="shared" si="16"/>
        <v>113.4</v>
      </c>
      <c r="M40" s="93">
        <f t="shared" si="16"/>
        <v>0</v>
      </c>
      <c r="N40" s="93">
        <f t="shared" si="16"/>
        <v>0</v>
      </c>
      <c r="O40" s="93">
        <f t="shared" si="16"/>
        <v>113.4</v>
      </c>
    </row>
    <row r="41" spans="1:15" s="37" customFormat="1" ht="15" customHeight="1" x14ac:dyDescent="0.2">
      <c r="A41" s="346"/>
      <c r="B41" s="356" t="s">
        <v>235</v>
      </c>
      <c r="C41" s="185"/>
      <c r="D41" s="350">
        <f>E41+G41</f>
        <v>2.2000000000000002</v>
      </c>
      <c r="E41" s="88">
        <f t="shared" si="16"/>
        <v>0</v>
      </c>
      <c r="F41" s="88">
        <f t="shared" si="16"/>
        <v>0</v>
      </c>
      <c r="G41" s="88">
        <f t="shared" si="16"/>
        <v>2.2000000000000002</v>
      </c>
      <c r="H41" s="92">
        <f t="shared" si="16"/>
        <v>0</v>
      </c>
      <c r="I41" s="92">
        <f t="shared" si="16"/>
        <v>0</v>
      </c>
      <c r="J41" s="92">
        <f t="shared" si="16"/>
        <v>0</v>
      </c>
      <c r="K41" s="92">
        <f t="shared" si="16"/>
        <v>0</v>
      </c>
      <c r="L41" s="93">
        <f t="shared" si="16"/>
        <v>2.2000000000000002</v>
      </c>
      <c r="M41" s="93">
        <f t="shared" si="16"/>
        <v>0</v>
      </c>
      <c r="N41" s="93">
        <f t="shared" si="16"/>
        <v>0</v>
      </c>
      <c r="O41" s="93">
        <f t="shared" si="16"/>
        <v>2.2000000000000002</v>
      </c>
    </row>
    <row r="42" spans="1:15" ht="18.75" customHeight="1" x14ac:dyDescent="0.25">
      <c r="A42" s="19" t="s">
        <v>82</v>
      </c>
      <c r="B42" s="566" t="s">
        <v>172</v>
      </c>
      <c r="C42" s="576"/>
      <c r="D42" s="485"/>
      <c r="E42" s="485"/>
      <c r="F42" s="485"/>
      <c r="G42" s="485"/>
      <c r="H42" s="485"/>
      <c r="I42" s="485"/>
      <c r="J42" s="485"/>
      <c r="K42" s="485"/>
      <c r="L42" s="485"/>
      <c r="M42" s="485"/>
      <c r="N42" s="485"/>
      <c r="O42" s="485"/>
    </row>
    <row r="43" spans="1:15" ht="15" customHeight="1" x14ac:dyDescent="0.25">
      <c r="A43" s="5" t="s">
        <v>83</v>
      </c>
      <c r="B43" s="29" t="s">
        <v>42</v>
      </c>
      <c r="C43" s="30" t="s">
        <v>51</v>
      </c>
      <c r="D43" s="16">
        <f t="shared" ref="D43:D61" si="17">E43+G43</f>
        <v>0.3</v>
      </c>
      <c r="E43" s="16">
        <f t="shared" ref="E43:O43" si="18">E44</f>
        <v>0.3</v>
      </c>
      <c r="F43" s="16">
        <f t="shared" si="18"/>
        <v>0</v>
      </c>
      <c r="G43" s="16">
        <f t="shared" si="18"/>
        <v>0</v>
      </c>
      <c r="H43" s="10">
        <f t="shared" si="18"/>
        <v>0</v>
      </c>
      <c r="I43" s="10">
        <f t="shared" si="18"/>
        <v>0</v>
      </c>
      <c r="J43" s="10">
        <f t="shared" si="18"/>
        <v>0</v>
      </c>
      <c r="K43" s="10">
        <f t="shared" si="18"/>
        <v>0</v>
      </c>
      <c r="L43" s="12">
        <f t="shared" si="18"/>
        <v>0.3</v>
      </c>
      <c r="M43" s="12">
        <f t="shared" si="18"/>
        <v>0.3</v>
      </c>
      <c r="N43" s="12">
        <f t="shared" si="18"/>
        <v>0</v>
      </c>
      <c r="O43" s="12">
        <f t="shared" si="18"/>
        <v>0</v>
      </c>
    </row>
    <row r="44" spans="1:15" s="37" customFormat="1" ht="15" customHeight="1" x14ac:dyDescent="0.25">
      <c r="A44" s="358"/>
      <c r="B44" s="339" t="s">
        <v>237</v>
      </c>
      <c r="C44" s="30" t="s">
        <v>51</v>
      </c>
      <c r="D44" s="88">
        <f t="shared" si="17"/>
        <v>0.3</v>
      </c>
      <c r="E44" s="88">
        <v>0.3</v>
      </c>
      <c r="F44" s="88"/>
      <c r="G44" s="88"/>
      <c r="H44" s="10">
        <f>I44+K44</f>
        <v>0</v>
      </c>
      <c r="I44" s="10"/>
      <c r="J44" s="10"/>
      <c r="K44" s="10"/>
      <c r="L44" s="12">
        <f>M44+O44</f>
        <v>0.3</v>
      </c>
      <c r="M44" s="12">
        <f>E44+I44</f>
        <v>0.3</v>
      </c>
      <c r="N44" s="12">
        <f>F44+J44</f>
        <v>0</v>
      </c>
      <c r="O44" s="12">
        <f>G44+K44</f>
        <v>0</v>
      </c>
    </row>
    <row r="45" spans="1:15" ht="15" customHeight="1" x14ac:dyDescent="0.25">
      <c r="A45" s="19" t="s">
        <v>84</v>
      </c>
      <c r="B45" s="357" t="s">
        <v>41</v>
      </c>
      <c r="C45" s="30" t="s">
        <v>51</v>
      </c>
      <c r="D45" s="16">
        <f t="shared" si="17"/>
        <v>0.4</v>
      </c>
      <c r="E45" s="16">
        <f t="shared" ref="E45:O45" si="19">E46</f>
        <v>0.4</v>
      </c>
      <c r="F45" s="16">
        <f t="shared" si="19"/>
        <v>0</v>
      </c>
      <c r="G45" s="16">
        <f t="shared" si="19"/>
        <v>0</v>
      </c>
      <c r="H45" s="10">
        <f t="shared" si="19"/>
        <v>0</v>
      </c>
      <c r="I45" s="10">
        <f t="shared" si="19"/>
        <v>0</v>
      </c>
      <c r="J45" s="10">
        <f t="shared" si="19"/>
        <v>0</v>
      </c>
      <c r="K45" s="10">
        <f t="shared" si="19"/>
        <v>0</v>
      </c>
      <c r="L45" s="12">
        <f t="shared" si="19"/>
        <v>0.4</v>
      </c>
      <c r="M45" s="12">
        <f t="shared" si="19"/>
        <v>0.4</v>
      </c>
      <c r="N45" s="12">
        <f t="shared" si="19"/>
        <v>0</v>
      </c>
      <c r="O45" s="12">
        <f t="shared" si="19"/>
        <v>0</v>
      </c>
    </row>
    <row r="46" spans="1:15" s="37" customFormat="1" ht="15" customHeight="1" x14ac:dyDescent="0.25">
      <c r="A46" s="358"/>
      <c r="B46" s="339" t="s">
        <v>237</v>
      </c>
      <c r="C46" s="30" t="s">
        <v>51</v>
      </c>
      <c r="D46" s="88">
        <f t="shared" si="17"/>
        <v>0.4</v>
      </c>
      <c r="E46" s="88">
        <v>0.4</v>
      </c>
      <c r="F46" s="88"/>
      <c r="G46" s="88"/>
      <c r="H46" s="10">
        <f>I46+K46</f>
        <v>0</v>
      </c>
      <c r="I46" s="10"/>
      <c r="J46" s="10"/>
      <c r="K46" s="10"/>
      <c r="L46" s="12">
        <f>M46+O46</f>
        <v>0.4</v>
      </c>
      <c r="M46" s="12">
        <f>E46+I46</f>
        <v>0.4</v>
      </c>
      <c r="N46" s="12">
        <f>F46+J46</f>
        <v>0</v>
      </c>
      <c r="O46" s="12">
        <f>G46+K46</f>
        <v>0</v>
      </c>
    </row>
    <row r="47" spans="1:15" ht="15" customHeight="1" x14ac:dyDescent="0.25">
      <c r="A47" s="19" t="s">
        <v>85</v>
      </c>
      <c r="B47" s="76" t="s">
        <v>162</v>
      </c>
      <c r="C47" s="30" t="s">
        <v>51</v>
      </c>
      <c r="D47" s="16">
        <f t="shared" si="17"/>
        <v>0.2</v>
      </c>
      <c r="E47" s="16">
        <f t="shared" ref="E47:O47" si="20">E48</f>
        <v>0.2</v>
      </c>
      <c r="F47" s="16">
        <f t="shared" si="20"/>
        <v>0</v>
      </c>
      <c r="G47" s="16">
        <f t="shared" si="20"/>
        <v>0</v>
      </c>
      <c r="H47" s="10">
        <f t="shared" si="20"/>
        <v>0</v>
      </c>
      <c r="I47" s="10">
        <f t="shared" si="20"/>
        <v>0</v>
      </c>
      <c r="J47" s="10">
        <f t="shared" si="20"/>
        <v>0</v>
      </c>
      <c r="K47" s="10">
        <f t="shared" si="20"/>
        <v>0</v>
      </c>
      <c r="L47" s="12">
        <f t="shared" si="20"/>
        <v>0.2</v>
      </c>
      <c r="M47" s="12">
        <f t="shared" si="20"/>
        <v>0.2</v>
      </c>
      <c r="N47" s="12">
        <f t="shared" si="20"/>
        <v>0</v>
      </c>
      <c r="O47" s="12">
        <f t="shared" si="20"/>
        <v>0</v>
      </c>
    </row>
    <row r="48" spans="1:15" s="37" customFormat="1" ht="15" customHeight="1" x14ac:dyDescent="0.25">
      <c r="A48" s="338"/>
      <c r="B48" s="339" t="s">
        <v>237</v>
      </c>
      <c r="C48" s="78" t="s">
        <v>51</v>
      </c>
      <c r="D48" s="88">
        <f t="shared" si="17"/>
        <v>0.2</v>
      </c>
      <c r="E48" s="88">
        <v>0.2</v>
      </c>
      <c r="F48" s="88"/>
      <c r="G48" s="88"/>
      <c r="H48" s="10">
        <f>I48+K48</f>
        <v>0</v>
      </c>
      <c r="I48" s="10"/>
      <c r="J48" s="10"/>
      <c r="K48" s="10"/>
      <c r="L48" s="12">
        <f>M48+O48</f>
        <v>0.2</v>
      </c>
      <c r="M48" s="12">
        <f>E48+I48</f>
        <v>0.2</v>
      </c>
      <c r="N48" s="12">
        <f>F48+J48</f>
        <v>0</v>
      </c>
      <c r="O48" s="12">
        <f>G48+K48</f>
        <v>0</v>
      </c>
    </row>
    <row r="49" spans="1:15" ht="15" customHeight="1" x14ac:dyDescent="0.25">
      <c r="A49" s="19" t="s">
        <v>86</v>
      </c>
      <c r="B49" s="76" t="s">
        <v>36</v>
      </c>
      <c r="C49" s="30" t="s">
        <v>51</v>
      </c>
      <c r="D49" s="16">
        <f t="shared" si="17"/>
        <v>0.6</v>
      </c>
      <c r="E49" s="16">
        <f t="shared" ref="E49:O49" si="21">E50</f>
        <v>0.6</v>
      </c>
      <c r="F49" s="16">
        <f t="shared" si="21"/>
        <v>0</v>
      </c>
      <c r="G49" s="16">
        <f t="shared" si="21"/>
        <v>0</v>
      </c>
      <c r="H49" s="10">
        <f t="shared" si="21"/>
        <v>0</v>
      </c>
      <c r="I49" s="10">
        <f t="shared" si="21"/>
        <v>0</v>
      </c>
      <c r="J49" s="10">
        <f t="shared" si="21"/>
        <v>0</v>
      </c>
      <c r="K49" s="10">
        <f t="shared" si="21"/>
        <v>0</v>
      </c>
      <c r="L49" s="12">
        <f t="shared" si="21"/>
        <v>0.6</v>
      </c>
      <c r="M49" s="12">
        <f t="shared" si="21"/>
        <v>0.6</v>
      </c>
      <c r="N49" s="12">
        <f t="shared" si="21"/>
        <v>0</v>
      </c>
      <c r="O49" s="12">
        <f t="shared" si="21"/>
        <v>0</v>
      </c>
    </row>
    <row r="50" spans="1:15" s="37" customFormat="1" ht="15" customHeight="1" x14ac:dyDescent="0.25">
      <c r="A50" s="358"/>
      <c r="B50" s="339" t="s">
        <v>237</v>
      </c>
      <c r="C50" s="30" t="s">
        <v>51</v>
      </c>
      <c r="D50" s="88">
        <f t="shared" si="17"/>
        <v>0.6</v>
      </c>
      <c r="E50" s="88">
        <v>0.6</v>
      </c>
      <c r="F50" s="88"/>
      <c r="G50" s="88"/>
      <c r="H50" s="10">
        <f>I50+K50</f>
        <v>0</v>
      </c>
      <c r="I50" s="10"/>
      <c r="J50" s="10"/>
      <c r="K50" s="10"/>
      <c r="L50" s="12">
        <f>M50+O50</f>
        <v>0.6</v>
      </c>
      <c r="M50" s="12">
        <f>E50+I50</f>
        <v>0.6</v>
      </c>
      <c r="N50" s="12">
        <f>F50+J50</f>
        <v>0</v>
      </c>
      <c r="O50" s="12">
        <f>G50+K50</f>
        <v>0</v>
      </c>
    </row>
    <row r="51" spans="1:15" ht="15" customHeight="1" x14ac:dyDescent="0.25">
      <c r="A51" s="19" t="s">
        <v>87</v>
      </c>
      <c r="B51" s="76" t="s">
        <v>38</v>
      </c>
      <c r="C51" s="30" t="s">
        <v>51</v>
      </c>
      <c r="D51" s="16">
        <f t="shared" si="17"/>
        <v>1.1000000000000001</v>
      </c>
      <c r="E51" s="16">
        <f t="shared" ref="E51:O51" si="22">E52</f>
        <v>1.1000000000000001</v>
      </c>
      <c r="F51" s="16">
        <f t="shared" si="22"/>
        <v>0</v>
      </c>
      <c r="G51" s="16">
        <f t="shared" si="22"/>
        <v>0</v>
      </c>
      <c r="H51" s="10">
        <f t="shared" si="22"/>
        <v>0</v>
      </c>
      <c r="I51" s="10">
        <f t="shared" si="22"/>
        <v>0</v>
      </c>
      <c r="J51" s="10">
        <f t="shared" si="22"/>
        <v>0</v>
      </c>
      <c r="K51" s="10">
        <f t="shared" si="22"/>
        <v>0</v>
      </c>
      <c r="L51" s="12">
        <f t="shared" si="22"/>
        <v>1.1000000000000001</v>
      </c>
      <c r="M51" s="12">
        <f t="shared" si="22"/>
        <v>1.1000000000000001</v>
      </c>
      <c r="N51" s="12">
        <f t="shared" si="22"/>
        <v>0</v>
      </c>
      <c r="O51" s="12">
        <f t="shared" si="22"/>
        <v>0</v>
      </c>
    </row>
    <row r="52" spans="1:15" s="37" customFormat="1" ht="15" customHeight="1" x14ac:dyDescent="0.25">
      <c r="A52" s="358"/>
      <c r="B52" s="339" t="s">
        <v>237</v>
      </c>
      <c r="C52" s="30" t="s">
        <v>51</v>
      </c>
      <c r="D52" s="88">
        <f t="shared" si="17"/>
        <v>1.1000000000000001</v>
      </c>
      <c r="E52" s="88">
        <v>1.1000000000000001</v>
      </c>
      <c r="F52" s="88"/>
      <c r="G52" s="88"/>
      <c r="H52" s="10">
        <f>I52+K52</f>
        <v>0</v>
      </c>
      <c r="I52" s="10"/>
      <c r="J52" s="10"/>
      <c r="K52" s="10"/>
      <c r="L52" s="12">
        <f>M52+O52</f>
        <v>1.1000000000000001</v>
      </c>
      <c r="M52" s="12">
        <f>E52+I52</f>
        <v>1.1000000000000001</v>
      </c>
      <c r="N52" s="12">
        <f>F52+J52</f>
        <v>0</v>
      </c>
      <c r="O52" s="12">
        <f>G52+K52</f>
        <v>0</v>
      </c>
    </row>
    <row r="53" spans="1:15" ht="15" customHeight="1" x14ac:dyDescent="0.25">
      <c r="A53" s="19" t="s">
        <v>88</v>
      </c>
      <c r="B53" s="357" t="s">
        <v>39</v>
      </c>
      <c r="C53" s="30" t="s">
        <v>51</v>
      </c>
      <c r="D53" s="16">
        <f t="shared" si="17"/>
        <v>0.1</v>
      </c>
      <c r="E53" s="16">
        <f t="shared" ref="E53:O53" si="23">E54</f>
        <v>0.1</v>
      </c>
      <c r="F53" s="16">
        <f t="shared" si="23"/>
        <v>0</v>
      </c>
      <c r="G53" s="16">
        <f t="shared" si="23"/>
        <v>0</v>
      </c>
      <c r="H53" s="10">
        <f t="shared" si="23"/>
        <v>0</v>
      </c>
      <c r="I53" s="10">
        <f t="shared" si="23"/>
        <v>0</v>
      </c>
      <c r="J53" s="10">
        <f t="shared" si="23"/>
        <v>0</v>
      </c>
      <c r="K53" s="10">
        <f t="shared" si="23"/>
        <v>0</v>
      </c>
      <c r="L53" s="12">
        <f t="shared" si="23"/>
        <v>0.1</v>
      </c>
      <c r="M53" s="12">
        <f t="shared" si="23"/>
        <v>0.1</v>
      </c>
      <c r="N53" s="12">
        <f t="shared" si="23"/>
        <v>0</v>
      </c>
      <c r="O53" s="12">
        <f t="shared" si="23"/>
        <v>0</v>
      </c>
    </row>
    <row r="54" spans="1:15" s="37" customFormat="1" ht="15" customHeight="1" x14ac:dyDescent="0.25">
      <c r="A54" s="358"/>
      <c r="B54" s="339" t="s">
        <v>237</v>
      </c>
      <c r="C54" s="30" t="s">
        <v>51</v>
      </c>
      <c r="D54" s="88">
        <f t="shared" si="17"/>
        <v>0.1</v>
      </c>
      <c r="E54" s="88">
        <v>0.1</v>
      </c>
      <c r="F54" s="88"/>
      <c r="G54" s="88"/>
      <c r="H54" s="10">
        <f>I54+K54</f>
        <v>0</v>
      </c>
      <c r="I54" s="10"/>
      <c r="J54" s="10"/>
      <c r="K54" s="10"/>
      <c r="L54" s="12">
        <f>M54+O54</f>
        <v>0.1</v>
      </c>
      <c r="M54" s="12">
        <f>E54+I54</f>
        <v>0.1</v>
      </c>
      <c r="N54" s="12">
        <f>F54+J54</f>
        <v>0</v>
      </c>
      <c r="O54" s="12">
        <f>G54+K54</f>
        <v>0</v>
      </c>
    </row>
    <row r="55" spans="1:15" ht="15" customHeight="1" x14ac:dyDescent="0.25">
      <c r="A55" s="19" t="s">
        <v>89</v>
      </c>
      <c r="B55" s="357" t="s">
        <v>40</v>
      </c>
      <c r="C55" s="30" t="s">
        <v>51</v>
      </c>
      <c r="D55" s="16">
        <f t="shared" si="17"/>
        <v>0.1</v>
      </c>
      <c r="E55" s="16">
        <f t="shared" ref="E55:O55" si="24">E56</f>
        <v>0.1</v>
      </c>
      <c r="F55" s="16">
        <f t="shared" si="24"/>
        <v>0</v>
      </c>
      <c r="G55" s="16">
        <f t="shared" si="24"/>
        <v>0</v>
      </c>
      <c r="H55" s="10">
        <f t="shared" si="24"/>
        <v>0</v>
      </c>
      <c r="I55" s="10">
        <f t="shared" si="24"/>
        <v>0</v>
      </c>
      <c r="J55" s="10">
        <f t="shared" si="24"/>
        <v>0</v>
      </c>
      <c r="K55" s="10">
        <f t="shared" si="24"/>
        <v>0</v>
      </c>
      <c r="L55" s="12">
        <f t="shared" si="24"/>
        <v>0.1</v>
      </c>
      <c r="M55" s="12">
        <f t="shared" si="24"/>
        <v>0.1</v>
      </c>
      <c r="N55" s="12">
        <f t="shared" si="24"/>
        <v>0</v>
      </c>
      <c r="O55" s="12">
        <f t="shared" si="24"/>
        <v>0</v>
      </c>
    </row>
    <row r="56" spans="1:15" s="37" customFormat="1" ht="15" customHeight="1" x14ac:dyDescent="0.25">
      <c r="A56" s="358"/>
      <c r="B56" s="339" t="s">
        <v>237</v>
      </c>
      <c r="C56" s="30" t="s">
        <v>51</v>
      </c>
      <c r="D56" s="88">
        <f t="shared" si="17"/>
        <v>0.1</v>
      </c>
      <c r="E56" s="88">
        <v>0.1</v>
      </c>
      <c r="F56" s="88"/>
      <c r="G56" s="88"/>
      <c r="H56" s="10">
        <f>I56+K56</f>
        <v>0</v>
      </c>
      <c r="I56" s="10"/>
      <c r="J56" s="10"/>
      <c r="K56" s="10"/>
      <c r="L56" s="12">
        <f>M56+O56</f>
        <v>0.1</v>
      </c>
      <c r="M56" s="12">
        <f>E56+I56</f>
        <v>0.1</v>
      </c>
      <c r="N56" s="12">
        <f>F56+J56</f>
        <v>0</v>
      </c>
      <c r="O56" s="12">
        <f>G56+K56</f>
        <v>0</v>
      </c>
    </row>
    <row r="57" spans="1:15" ht="15" customHeight="1" x14ac:dyDescent="0.25">
      <c r="A57" s="19" t="s">
        <v>90</v>
      </c>
      <c r="B57" s="76" t="s">
        <v>48</v>
      </c>
      <c r="C57" s="30" t="s">
        <v>51</v>
      </c>
      <c r="D57" s="16">
        <f t="shared" si="17"/>
        <v>1.7</v>
      </c>
      <c r="E57" s="16">
        <f t="shared" ref="E57:O57" si="25">E58</f>
        <v>1.7</v>
      </c>
      <c r="F57" s="16">
        <f t="shared" si="25"/>
        <v>0</v>
      </c>
      <c r="G57" s="16">
        <f t="shared" si="25"/>
        <v>0</v>
      </c>
      <c r="H57" s="10">
        <f t="shared" si="25"/>
        <v>0</v>
      </c>
      <c r="I57" s="10">
        <f t="shared" si="25"/>
        <v>0</v>
      </c>
      <c r="J57" s="10">
        <f t="shared" si="25"/>
        <v>0</v>
      </c>
      <c r="K57" s="10">
        <f t="shared" si="25"/>
        <v>0</v>
      </c>
      <c r="L57" s="12">
        <f t="shared" si="25"/>
        <v>1.7</v>
      </c>
      <c r="M57" s="12">
        <f t="shared" si="25"/>
        <v>1.7</v>
      </c>
      <c r="N57" s="12">
        <f t="shared" si="25"/>
        <v>0</v>
      </c>
      <c r="O57" s="12">
        <f t="shared" si="25"/>
        <v>0</v>
      </c>
    </row>
    <row r="58" spans="1:15" s="37" customFormat="1" ht="15" customHeight="1" x14ac:dyDescent="0.25">
      <c r="A58" s="358"/>
      <c r="B58" s="339" t="s">
        <v>237</v>
      </c>
      <c r="C58" s="30" t="s">
        <v>51</v>
      </c>
      <c r="D58" s="88">
        <f t="shared" si="17"/>
        <v>1.7</v>
      </c>
      <c r="E58" s="88">
        <v>1.7</v>
      </c>
      <c r="F58" s="88"/>
      <c r="G58" s="88"/>
      <c r="H58" s="10">
        <f>I58+K58</f>
        <v>0</v>
      </c>
      <c r="I58" s="10"/>
      <c r="J58" s="10"/>
      <c r="K58" s="10"/>
      <c r="L58" s="12">
        <f>M58+O58</f>
        <v>1.7</v>
      </c>
      <c r="M58" s="12">
        <f>E58+I58</f>
        <v>1.7</v>
      </c>
      <c r="N58" s="12">
        <f>F58+J58</f>
        <v>0</v>
      </c>
      <c r="O58" s="12">
        <f>G58+K58</f>
        <v>0</v>
      </c>
    </row>
    <row r="59" spans="1:15" ht="15" customHeight="1" x14ac:dyDescent="0.25">
      <c r="A59" s="19" t="s">
        <v>91</v>
      </c>
      <c r="B59" s="76" t="s">
        <v>50</v>
      </c>
      <c r="C59" s="30" t="s">
        <v>51</v>
      </c>
      <c r="D59" s="16">
        <f t="shared" si="17"/>
        <v>0.6</v>
      </c>
      <c r="E59" s="16">
        <f t="shared" ref="E59:O59" si="26">E60</f>
        <v>0.6</v>
      </c>
      <c r="F59" s="16">
        <f t="shared" si="26"/>
        <v>0</v>
      </c>
      <c r="G59" s="16">
        <f t="shared" si="26"/>
        <v>0</v>
      </c>
      <c r="H59" s="10">
        <f t="shared" si="26"/>
        <v>0</v>
      </c>
      <c r="I59" s="10">
        <f t="shared" si="26"/>
        <v>0</v>
      </c>
      <c r="J59" s="10">
        <f t="shared" si="26"/>
        <v>0</v>
      </c>
      <c r="K59" s="10">
        <f t="shared" si="26"/>
        <v>0</v>
      </c>
      <c r="L59" s="12">
        <f t="shared" si="26"/>
        <v>0.6</v>
      </c>
      <c r="M59" s="12">
        <f t="shared" si="26"/>
        <v>0.6</v>
      </c>
      <c r="N59" s="12">
        <f t="shared" si="26"/>
        <v>0</v>
      </c>
      <c r="O59" s="12">
        <f t="shared" si="26"/>
        <v>0</v>
      </c>
    </row>
    <row r="60" spans="1:15" s="37" customFormat="1" ht="15" customHeight="1" x14ac:dyDescent="0.25">
      <c r="A60" s="358"/>
      <c r="B60" s="339" t="s">
        <v>237</v>
      </c>
      <c r="C60" s="151" t="s">
        <v>51</v>
      </c>
      <c r="D60" s="88">
        <f t="shared" si="17"/>
        <v>0.6</v>
      </c>
      <c r="E60" s="88">
        <v>0.6</v>
      </c>
      <c r="F60" s="88"/>
      <c r="G60" s="88"/>
      <c r="H60" s="10">
        <f>I60+K60</f>
        <v>0</v>
      </c>
      <c r="I60" s="10"/>
      <c r="J60" s="10"/>
      <c r="K60" s="10"/>
      <c r="L60" s="12">
        <f>M60+O60</f>
        <v>0.6</v>
      </c>
      <c r="M60" s="12">
        <f>E60+I60</f>
        <v>0.6</v>
      </c>
      <c r="N60" s="12">
        <f>F60+J60</f>
        <v>0</v>
      </c>
      <c r="O60" s="12">
        <f>G60+K60</f>
        <v>0</v>
      </c>
    </row>
    <row r="61" spans="1:15" ht="15" customHeight="1" x14ac:dyDescent="0.25">
      <c r="A61" s="91" t="s">
        <v>92</v>
      </c>
      <c r="B61" s="359" t="s">
        <v>238</v>
      </c>
      <c r="C61" s="74"/>
      <c r="D61" s="269">
        <f t="shared" si="17"/>
        <v>5.0999999999999996</v>
      </c>
      <c r="E61" s="23">
        <f>E63</f>
        <v>5.0999999999999996</v>
      </c>
      <c r="F61" s="23">
        <f>F63</f>
        <v>0</v>
      </c>
      <c r="G61" s="23">
        <f>G63</f>
        <v>0</v>
      </c>
      <c r="H61" s="24">
        <f>I61+K61</f>
        <v>0</v>
      </c>
      <c r="I61" s="24">
        <f t="shared" ref="I61:O61" si="27">I63</f>
        <v>0</v>
      </c>
      <c r="J61" s="24">
        <f t="shared" si="27"/>
        <v>0</v>
      </c>
      <c r="K61" s="24">
        <f t="shared" si="27"/>
        <v>0</v>
      </c>
      <c r="L61" s="21">
        <f t="shared" si="27"/>
        <v>5.0999999999999996</v>
      </c>
      <c r="M61" s="21">
        <f t="shared" si="27"/>
        <v>5.0999999999999996</v>
      </c>
      <c r="N61" s="21">
        <f t="shared" si="27"/>
        <v>0</v>
      </c>
      <c r="O61" s="21">
        <f t="shared" si="27"/>
        <v>0</v>
      </c>
    </row>
    <row r="62" spans="1:15" ht="15" customHeight="1" x14ac:dyDescent="0.25">
      <c r="A62" s="91"/>
      <c r="B62" s="354" t="s">
        <v>196</v>
      </c>
      <c r="C62" s="352"/>
      <c r="D62" s="269"/>
      <c r="E62" s="23"/>
      <c r="F62" s="23"/>
      <c r="G62" s="23"/>
      <c r="H62" s="24"/>
      <c r="I62" s="24"/>
      <c r="J62" s="24"/>
      <c r="K62" s="24"/>
      <c r="L62" s="21"/>
      <c r="M62" s="21"/>
      <c r="N62" s="21"/>
      <c r="O62" s="21"/>
    </row>
    <row r="63" spans="1:15" s="37" customFormat="1" ht="15" customHeight="1" x14ac:dyDescent="0.2">
      <c r="A63" s="346"/>
      <c r="B63" s="356" t="s">
        <v>235</v>
      </c>
      <c r="C63" s="352"/>
      <c r="D63" s="350">
        <f>E63+G63</f>
        <v>5.0999999999999996</v>
      </c>
      <c r="E63" s="88">
        <f>E44+E46+E48+E50+E52+E54+E56+E58+E60</f>
        <v>5.0999999999999996</v>
      </c>
      <c r="F63" s="88">
        <f>F44+F46+F48+F50+F52+F54+F56+F58+F60</f>
        <v>0</v>
      </c>
      <c r="G63" s="88">
        <f>G44+G46+G48+G50+G52+G54+G56+G58+G60</f>
        <v>0</v>
      </c>
      <c r="H63" s="92">
        <f>I63+K63</f>
        <v>0</v>
      </c>
      <c r="I63" s="92">
        <f t="shared" ref="I63:O63" si="28">I44+I46+I48+I50+I52+I54+I56+I58+I60</f>
        <v>0</v>
      </c>
      <c r="J63" s="92">
        <f t="shared" si="28"/>
        <v>0</v>
      </c>
      <c r="K63" s="92">
        <f t="shared" si="28"/>
        <v>0</v>
      </c>
      <c r="L63" s="93">
        <f t="shared" si="28"/>
        <v>5.0999999999999996</v>
      </c>
      <c r="M63" s="93">
        <f t="shared" si="28"/>
        <v>5.0999999999999996</v>
      </c>
      <c r="N63" s="93">
        <f t="shared" si="28"/>
        <v>0</v>
      </c>
      <c r="O63" s="93">
        <f t="shared" si="28"/>
        <v>0</v>
      </c>
    </row>
    <row r="64" spans="1:15" ht="18" customHeight="1" x14ac:dyDescent="0.25">
      <c r="A64" s="19" t="s">
        <v>93</v>
      </c>
      <c r="B64" s="566" t="s">
        <v>69</v>
      </c>
      <c r="C64" s="566"/>
      <c r="D64" s="566"/>
      <c r="E64" s="566"/>
      <c r="F64" s="566"/>
      <c r="G64" s="566"/>
      <c r="H64" s="566"/>
      <c r="I64" s="566"/>
      <c r="J64" s="566"/>
      <c r="K64" s="566"/>
      <c r="L64" s="566"/>
      <c r="M64" s="566"/>
      <c r="N64" s="566"/>
      <c r="O64" s="566"/>
    </row>
    <row r="65" spans="1:15" ht="15" customHeight="1" x14ac:dyDescent="0.25">
      <c r="A65" s="5" t="s">
        <v>94</v>
      </c>
      <c r="B65" s="29" t="s">
        <v>20</v>
      </c>
      <c r="C65" s="377">
        <v>10</v>
      </c>
      <c r="D65" s="16">
        <f>E65+G65</f>
        <v>0</v>
      </c>
      <c r="E65" s="16">
        <f t="shared" ref="E65:O65" si="29">E66</f>
        <v>0</v>
      </c>
      <c r="F65" s="16">
        <f t="shared" si="29"/>
        <v>0</v>
      </c>
      <c r="G65" s="16">
        <f t="shared" si="29"/>
        <v>0</v>
      </c>
      <c r="H65" s="10">
        <f t="shared" si="29"/>
        <v>1.6</v>
      </c>
      <c r="I65" s="10">
        <f t="shared" si="29"/>
        <v>0</v>
      </c>
      <c r="J65" s="10">
        <f t="shared" si="29"/>
        <v>0</v>
      </c>
      <c r="K65" s="10">
        <f t="shared" si="29"/>
        <v>1.6</v>
      </c>
      <c r="L65" s="12">
        <f t="shared" si="29"/>
        <v>1.6</v>
      </c>
      <c r="M65" s="12">
        <f t="shared" si="29"/>
        <v>0</v>
      </c>
      <c r="N65" s="12">
        <f t="shared" si="29"/>
        <v>0</v>
      </c>
      <c r="O65" s="12">
        <f t="shared" si="29"/>
        <v>1.6</v>
      </c>
    </row>
    <row r="66" spans="1:15" s="37" customFormat="1" ht="15" customHeight="1" x14ac:dyDescent="0.25">
      <c r="A66" s="19"/>
      <c r="B66" s="341" t="s">
        <v>230</v>
      </c>
      <c r="C66" s="377">
        <v>10</v>
      </c>
      <c r="D66" s="88">
        <f>E66+G66</f>
        <v>0</v>
      </c>
      <c r="E66" s="88"/>
      <c r="F66" s="88"/>
      <c r="G66" s="88"/>
      <c r="H66" s="10">
        <f>I66+K66</f>
        <v>1.6</v>
      </c>
      <c r="I66" s="10"/>
      <c r="J66" s="10"/>
      <c r="K66" s="10">
        <v>1.6</v>
      </c>
      <c r="L66" s="12">
        <f>M66+O66</f>
        <v>1.6</v>
      </c>
      <c r="M66" s="12">
        <f>E66+I66</f>
        <v>0</v>
      </c>
      <c r="N66" s="12">
        <f>F66+J66</f>
        <v>0</v>
      </c>
      <c r="O66" s="12">
        <f>G66+K66</f>
        <v>1.6</v>
      </c>
    </row>
    <row r="67" spans="1:15" ht="15" customHeight="1" x14ac:dyDescent="0.25">
      <c r="A67" s="54" t="s">
        <v>95</v>
      </c>
      <c r="B67" s="353" t="s">
        <v>460</v>
      </c>
      <c r="C67" s="74"/>
      <c r="D67" s="269">
        <f>E67+G67</f>
        <v>0</v>
      </c>
      <c r="E67" s="23">
        <f>E69</f>
        <v>0</v>
      </c>
      <c r="F67" s="23">
        <f>F69</f>
        <v>0</v>
      </c>
      <c r="G67" s="23">
        <f>G69</f>
        <v>0</v>
      </c>
      <c r="H67" s="24">
        <f>I67+K67</f>
        <v>1.6</v>
      </c>
      <c r="I67" s="24">
        <f t="shared" ref="I67:O67" si="30">I69</f>
        <v>0</v>
      </c>
      <c r="J67" s="24">
        <f t="shared" si="30"/>
        <v>0</v>
      </c>
      <c r="K67" s="24">
        <f t="shared" si="30"/>
        <v>1.6</v>
      </c>
      <c r="L67" s="21">
        <f t="shared" si="30"/>
        <v>1.6</v>
      </c>
      <c r="M67" s="21">
        <f t="shared" si="30"/>
        <v>0</v>
      </c>
      <c r="N67" s="21">
        <f t="shared" si="30"/>
        <v>0</v>
      </c>
      <c r="O67" s="21">
        <f t="shared" si="30"/>
        <v>1.6</v>
      </c>
    </row>
    <row r="68" spans="1:15" ht="15" customHeight="1" x14ac:dyDescent="0.25">
      <c r="A68" s="91"/>
      <c r="B68" s="94" t="s">
        <v>196</v>
      </c>
      <c r="C68" s="352"/>
      <c r="D68" s="269"/>
      <c r="E68" s="23"/>
      <c r="F68" s="23"/>
      <c r="G68" s="23"/>
      <c r="H68" s="24"/>
      <c r="I68" s="24"/>
      <c r="J68" s="24"/>
      <c r="K68" s="24"/>
      <c r="L68" s="21"/>
      <c r="M68" s="21"/>
      <c r="N68" s="21"/>
      <c r="O68" s="21"/>
    </row>
    <row r="69" spans="1:15" s="37" customFormat="1" ht="15" customHeight="1" x14ac:dyDescent="0.2">
      <c r="A69" s="345"/>
      <c r="B69" s="344" t="s">
        <v>8</v>
      </c>
      <c r="C69" s="352"/>
      <c r="D69" s="350">
        <f>E69+G69</f>
        <v>0</v>
      </c>
      <c r="E69" s="23">
        <f t="shared" ref="E69:O69" si="31">E66</f>
        <v>0</v>
      </c>
      <c r="F69" s="23">
        <f t="shared" si="31"/>
        <v>0</v>
      </c>
      <c r="G69" s="23">
        <f t="shared" si="31"/>
        <v>0</v>
      </c>
      <c r="H69" s="24">
        <f t="shared" si="31"/>
        <v>1.6</v>
      </c>
      <c r="I69" s="24">
        <f t="shared" si="31"/>
        <v>0</v>
      </c>
      <c r="J69" s="24">
        <f t="shared" si="31"/>
        <v>0</v>
      </c>
      <c r="K69" s="24">
        <f t="shared" si="31"/>
        <v>1.6</v>
      </c>
      <c r="L69" s="21">
        <f t="shared" si="31"/>
        <v>1.6</v>
      </c>
      <c r="M69" s="21">
        <f t="shared" si="31"/>
        <v>0</v>
      </c>
      <c r="N69" s="21">
        <f t="shared" si="31"/>
        <v>0</v>
      </c>
      <c r="O69" s="21">
        <f t="shared" si="31"/>
        <v>1.6</v>
      </c>
    </row>
    <row r="70" spans="1:15" ht="15" customHeight="1" x14ac:dyDescent="0.25">
      <c r="A70" s="98" t="s">
        <v>96</v>
      </c>
      <c r="B70" s="99" t="s">
        <v>173</v>
      </c>
      <c r="C70" s="361"/>
      <c r="D70" s="360">
        <f>E70+G70</f>
        <v>514</v>
      </c>
      <c r="E70" s="47">
        <f t="shared" ref="E70:O70" si="32">E72+E73+E74+E75</f>
        <v>27.5</v>
      </c>
      <c r="F70" s="47">
        <f t="shared" si="32"/>
        <v>0</v>
      </c>
      <c r="G70" s="47">
        <f t="shared" si="32"/>
        <v>486.5</v>
      </c>
      <c r="H70" s="48">
        <f t="shared" si="32"/>
        <v>0</v>
      </c>
      <c r="I70" s="48">
        <f t="shared" si="32"/>
        <v>-1.6</v>
      </c>
      <c r="J70" s="48">
        <f t="shared" si="32"/>
        <v>0</v>
      </c>
      <c r="K70" s="48">
        <f t="shared" si="32"/>
        <v>1.6</v>
      </c>
      <c r="L70" s="49">
        <f t="shared" si="32"/>
        <v>514</v>
      </c>
      <c r="M70" s="49">
        <f t="shared" si="32"/>
        <v>25.9</v>
      </c>
      <c r="N70" s="49">
        <f t="shared" si="32"/>
        <v>0</v>
      </c>
      <c r="O70" s="49">
        <f t="shared" si="32"/>
        <v>488.1</v>
      </c>
    </row>
    <row r="71" spans="1:15" ht="15" customHeight="1" x14ac:dyDescent="0.25">
      <c r="A71" s="274"/>
      <c r="B71" s="374" t="s">
        <v>196</v>
      </c>
      <c r="C71" s="362"/>
      <c r="D71" s="360"/>
      <c r="E71" s="47"/>
      <c r="F71" s="47"/>
      <c r="G71" s="47"/>
      <c r="H71" s="48"/>
      <c r="I71" s="48"/>
      <c r="J71" s="48"/>
      <c r="K71" s="48"/>
      <c r="L71" s="49"/>
      <c r="M71" s="49"/>
      <c r="N71" s="49"/>
      <c r="O71" s="49"/>
    </row>
    <row r="72" spans="1:15" s="37" customFormat="1" ht="15" customHeight="1" x14ac:dyDescent="0.2">
      <c r="A72" s="345"/>
      <c r="B72" s="375" t="s">
        <v>371</v>
      </c>
      <c r="C72" s="352"/>
      <c r="D72" s="350">
        <f>E72+G72</f>
        <v>392.4</v>
      </c>
      <c r="E72" s="88">
        <f t="shared" ref="E72:O72" si="33">E22+E32+E69</f>
        <v>21.5</v>
      </c>
      <c r="F72" s="88">
        <f t="shared" si="33"/>
        <v>0</v>
      </c>
      <c r="G72" s="88">
        <f t="shared" si="33"/>
        <v>370.9</v>
      </c>
      <c r="H72" s="92">
        <f t="shared" si="33"/>
        <v>0</v>
      </c>
      <c r="I72" s="92">
        <f t="shared" si="33"/>
        <v>-1.6</v>
      </c>
      <c r="J72" s="92">
        <f t="shared" si="33"/>
        <v>0</v>
      </c>
      <c r="K72" s="92">
        <f t="shared" si="33"/>
        <v>1.6</v>
      </c>
      <c r="L72" s="93">
        <f t="shared" si="33"/>
        <v>392.4</v>
      </c>
      <c r="M72" s="93">
        <f t="shared" si="33"/>
        <v>19.899999999999999</v>
      </c>
      <c r="N72" s="93">
        <f t="shared" si="33"/>
        <v>0</v>
      </c>
      <c r="O72" s="93">
        <f t="shared" si="33"/>
        <v>372.5</v>
      </c>
    </row>
    <row r="73" spans="1:15" s="37" customFormat="1" ht="15" customHeight="1" x14ac:dyDescent="0.2">
      <c r="A73" s="345"/>
      <c r="B73" s="375" t="s">
        <v>235</v>
      </c>
      <c r="C73" s="352"/>
      <c r="D73" s="350">
        <f>E73+G73</f>
        <v>7.6</v>
      </c>
      <c r="E73" s="88">
        <f>E23+E41+E63</f>
        <v>5.3999999999999995</v>
      </c>
      <c r="F73" s="88">
        <f>F23+F41+F63</f>
        <v>0</v>
      </c>
      <c r="G73" s="88">
        <f>G23+G41+G63</f>
        <v>2.2000000000000002</v>
      </c>
      <c r="H73" s="92">
        <f>I73+K73</f>
        <v>0</v>
      </c>
      <c r="I73" s="92">
        <f t="shared" ref="I73:O73" si="34">I23+I41+I63</f>
        <v>0</v>
      </c>
      <c r="J73" s="92">
        <f t="shared" si="34"/>
        <v>0</v>
      </c>
      <c r="K73" s="92">
        <f t="shared" si="34"/>
        <v>0</v>
      </c>
      <c r="L73" s="93">
        <f t="shared" si="34"/>
        <v>7.6</v>
      </c>
      <c r="M73" s="93">
        <f t="shared" si="34"/>
        <v>5.3999999999999995</v>
      </c>
      <c r="N73" s="93">
        <f t="shared" si="34"/>
        <v>0</v>
      </c>
      <c r="O73" s="93">
        <f t="shared" si="34"/>
        <v>2.2000000000000002</v>
      </c>
    </row>
    <row r="74" spans="1:15" s="37" customFormat="1" ht="12.75" x14ac:dyDescent="0.2">
      <c r="A74" s="345"/>
      <c r="B74" s="100" t="s">
        <v>447</v>
      </c>
      <c r="C74" s="352"/>
      <c r="D74" s="350">
        <f>E74+G74</f>
        <v>113.4</v>
      </c>
      <c r="E74" s="88">
        <f>E40</f>
        <v>0</v>
      </c>
      <c r="F74" s="88">
        <f>F40</f>
        <v>0</v>
      </c>
      <c r="G74" s="88">
        <f>G40</f>
        <v>113.4</v>
      </c>
      <c r="H74" s="92">
        <f>I74+K74</f>
        <v>0</v>
      </c>
      <c r="I74" s="92">
        <f t="shared" ref="I74:O74" si="35">I40</f>
        <v>0</v>
      </c>
      <c r="J74" s="92">
        <f t="shared" si="35"/>
        <v>0</v>
      </c>
      <c r="K74" s="92">
        <f t="shared" si="35"/>
        <v>0</v>
      </c>
      <c r="L74" s="93">
        <f t="shared" si="35"/>
        <v>113.4</v>
      </c>
      <c r="M74" s="93">
        <f t="shared" si="35"/>
        <v>0</v>
      </c>
      <c r="N74" s="93">
        <f t="shared" si="35"/>
        <v>0</v>
      </c>
      <c r="O74" s="93">
        <f t="shared" si="35"/>
        <v>113.4</v>
      </c>
    </row>
    <row r="75" spans="1:15" s="37" customFormat="1" ht="15" customHeight="1" x14ac:dyDescent="0.2">
      <c r="A75" s="346"/>
      <c r="B75" s="376" t="s">
        <v>233</v>
      </c>
      <c r="C75" s="185"/>
      <c r="D75" s="350">
        <f>E75+G75</f>
        <v>0.6</v>
      </c>
      <c r="E75" s="88">
        <f>E33</f>
        <v>0.6</v>
      </c>
      <c r="F75" s="88">
        <f>F33</f>
        <v>0</v>
      </c>
      <c r="G75" s="88">
        <f>G33</f>
        <v>0</v>
      </c>
      <c r="H75" s="92">
        <f>I75+K75</f>
        <v>0</v>
      </c>
      <c r="I75" s="92">
        <f t="shared" ref="I75:O75" si="36">I33</f>
        <v>0</v>
      </c>
      <c r="J75" s="92">
        <f t="shared" si="36"/>
        <v>0</v>
      </c>
      <c r="K75" s="92">
        <f t="shared" si="36"/>
        <v>0</v>
      </c>
      <c r="L75" s="93">
        <f t="shared" si="36"/>
        <v>0.6</v>
      </c>
      <c r="M75" s="93">
        <f t="shared" si="36"/>
        <v>0.6</v>
      </c>
      <c r="N75" s="93">
        <f t="shared" si="36"/>
        <v>0</v>
      </c>
      <c r="O75" s="93">
        <f t="shared" si="36"/>
        <v>0</v>
      </c>
    </row>
    <row r="76" spans="1:15" ht="12.75" customHeight="1" x14ac:dyDescent="0.25">
      <c r="A76" s="101"/>
      <c r="B76" s="117"/>
      <c r="C76" s="118"/>
      <c r="D76" s="50"/>
      <c r="E76" s="50"/>
      <c r="F76" s="103"/>
      <c r="G76" s="103"/>
      <c r="H76" s="103"/>
      <c r="I76" s="103"/>
      <c r="J76" s="103"/>
      <c r="K76" s="103"/>
      <c r="L76" s="103"/>
      <c r="M76" s="103"/>
      <c r="N76" s="103"/>
    </row>
    <row r="77" spans="1:15" x14ac:dyDescent="0.25">
      <c r="A77" s="101"/>
      <c r="B77" s="6"/>
      <c r="C77" s="104"/>
      <c r="D77" s="6"/>
      <c r="E77" s="6"/>
      <c r="F77" s="105"/>
      <c r="G77" s="6"/>
      <c r="H77" s="6"/>
      <c r="I77" s="6"/>
      <c r="J77" s="6"/>
      <c r="K77" s="6"/>
      <c r="L77" s="6"/>
      <c r="M77" s="6"/>
      <c r="N77" s="6"/>
    </row>
    <row r="78" spans="1:15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5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5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C189" s="53"/>
    </row>
    <row r="190" spans="1:14" x14ac:dyDescent="0.25">
      <c r="C190" s="53"/>
    </row>
    <row r="191" spans="1:14" x14ac:dyDescent="0.25">
      <c r="C191" s="53"/>
    </row>
    <row r="192" spans="1:14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</sheetData>
  <mergeCells count="27">
    <mergeCell ref="B13:O13"/>
    <mergeCell ref="B24:O24"/>
    <mergeCell ref="B34:O34"/>
    <mergeCell ref="B42:O42"/>
    <mergeCell ref="B64:O64"/>
    <mergeCell ref="O11:O12"/>
    <mergeCell ref="A8:O8"/>
    <mergeCell ref="A10:A12"/>
    <mergeCell ref="B10:B12"/>
    <mergeCell ref="C10:C12"/>
    <mergeCell ref="D10:D12"/>
    <mergeCell ref="E10:G10"/>
    <mergeCell ref="H10:H12"/>
    <mergeCell ref="I10:K10"/>
    <mergeCell ref="L10:L12"/>
    <mergeCell ref="M10:O10"/>
    <mergeCell ref="E11:F11"/>
    <mergeCell ref="G11:G12"/>
    <mergeCell ref="I11:J11"/>
    <mergeCell ref="K11:K12"/>
    <mergeCell ref="M11:N11"/>
    <mergeCell ref="B6:O6"/>
    <mergeCell ref="B1:O1"/>
    <mergeCell ref="B2:O2"/>
    <mergeCell ref="B3:O3"/>
    <mergeCell ref="B4:O4"/>
    <mergeCell ref="B5:O5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39"/>
  <sheetViews>
    <sheetView showZeros="0" workbookViewId="0">
      <selection sqref="A1:XFD1048576"/>
    </sheetView>
  </sheetViews>
  <sheetFormatPr defaultRowHeight="15" x14ac:dyDescent="0.25"/>
  <cols>
    <col min="1" max="1" width="4.5703125" style="2" customWidth="1"/>
    <col min="2" max="2" width="50.5703125" style="2" customWidth="1"/>
    <col min="3" max="10" width="10.5703125" style="2" hidden="1" customWidth="1"/>
    <col min="11" max="14" width="10" style="2" customWidth="1"/>
    <col min="15" max="15" width="9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5" x14ac:dyDescent="0.25">
      <c r="B1" s="573" t="s">
        <v>350</v>
      </c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  <c r="N1" s="573"/>
    </row>
    <row r="2" spans="2:15" x14ac:dyDescent="0.25">
      <c r="B2" s="573" t="s">
        <v>436</v>
      </c>
      <c r="C2" s="573"/>
      <c r="D2" s="573"/>
      <c r="E2" s="573"/>
      <c r="F2" s="573"/>
      <c r="G2" s="573"/>
      <c r="H2" s="573"/>
      <c r="I2" s="573"/>
      <c r="J2" s="573"/>
      <c r="K2" s="573"/>
      <c r="L2" s="573"/>
      <c r="M2" s="573"/>
      <c r="N2" s="573"/>
    </row>
    <row r="3" spans="2:15" x14ac:dyDescent="0.25">
      <c r="B3" s="573" t="s">
        <v>455</v>
      </c>
      <c r="C3" s="573"/>
      <c r="D3" s="573"/>
      <c r="E3" s="573"/>
      <c r="F3" s="573"/>
      <c r="G3" s="573"/>
      <c r="H3" s="573"/>
      <c r="I3" s="573"/>
      <c r="J3" s="573"/>
      <c r="K3" s="573"/>
      <c r="L3" s="573"/>
      <c r="M3" s="573"/>
      <c r="N3" s="573"/>
    </row>
    <row r="4" spans="2:15" x14ac:dyDescent="0.25">
      <c r="B4" s="573" t="s">
        <v>373</v>
      </c>
      <c r="C4" s="573"/>
      <c r="D4" s="573"/>
      <c r="E4" s="573"/>
      <c r="F4" s="573"/>
      <c r="G4" s="573"/>
      <c r="H4" s="573"/>
      <c r="I4" s="573"/>
      <c r="J4" s="573"/>
      <c r="K4" s="573"/>
      <c r="L4" s="573"/>
      <c r="M4" s="573"/>
      <c r="N4" s="573"/>
    </row>
    <row r="5" spans="2:15" s="371" customFormat="1" ht="15" customHeight="1" x14ac:dyDescent="0.25">
      <c r="B5" s="521" t="s">
        <v>458</v>
      </c>
      <c r="C5" s="521"/>
      <c r="D5" s="521"/>
      <c r="E5" s="521"/>
      <c r="F5" s="521"/>
      <c r="G5" s="521"/>
      <c r="H5" s="521"/>
      <c r="I5" s="521"/>
      <c r="J5" s="521"/>
      <c r="K5" s="521"/>
      <c r="L5" s="521"/>
      <c r="M5" s="521"/>
      <c r="N5" s="521"/>
      <c r="O5" s="521"/>
    </row>
    <row r="6" spans="2:15" s="371" customFormat="1" x14ac:dyDescent="0.25">
      <c r="B6" s="521" t="s">
        <v>527</v>
      </c>
      <c r="C6" s="521"/>
      <c r="D6" s="521"/>
      <c r="E6" s="521"/>
      <c r="F6" s="521"/>
      <c r="G6" s="521"/>
      <c r="H6" s="521"/>
      <c r="I6" s="521"/>
      <c r="J6" s="521"/>
      <c r="K6" s="521"/>
      <c r="L6" s="521"/>
      <c r="M6" s="521"/>
      <c r="N6" s="521"/>
      <c r="O6" s="521"/>
    </row>
    <row r="7" spans="2:15" s="371" customFormat="1" x14ac:dyDescent="0.25">
      <c r="B7" s="521" t="s">
        <v>465</v>
      </c>
      <c r="C7" s="521"/>
      <c r="D7" s="521"/>
      <c r="E7" s="521"/>
      <c r="F7" s="521"/>
      <c r="G7" s="521"/>
      <c r="H7" s="521"/>
      <c r="I7" s="521"/>
      <c r="J7" s="521"/>
      <c r="K7" s="521"/>
      <c r="L7" s="521"/>
      <c r="M7" s="521"/>
      <c r="N7" s="521"/>
      <c r="O7" s="521"/>
    </row>
    <row r="8" spans="2:15" s="371" customFormat="1" x14ac:dyDescent="0.25">
      <c r="B8" s="521" t="s">
        <v>528</v>
      </c>
      <c r="C8" s="521"/>
      <c r="D8" s="521"/>
      <c r="E8" s="521"/>
      <c r="F8" s="521"/>
      <c r="G8" s="521"/>
      <c r="H8" s="521"/>
      <c r="I8" s="521"/>
      <c r="J8" s="521"/>
      <c r="K8" s="521"/>
      <c r="L8" s="521"/>
      <c r="M8" s="521"/>
      <c r="N8" s="521"/>
      <c r="O8" s="521"/>
    </row>
    <row r="9" spans="2:15" s="371" customFormat="1" ht="15" customHeight="1" x14ac:dyDescent="0.25">
      <c r="B9" s="521" t="s">
        <v>482</v>
      </c>
      <c r="C9" s="521"/>
      <c r="D9" s="521"/>
      <c r="E9" s="521"/>
      <c r="F9" s="521"/>
      <c r="G9" s="521"/>
      <c r="H9" s="521"/>
      <c r="I9" s="521"/>
      <c r="J9" s="521"/>
      <c r="K9" s="521"/>
      <c r="L9" s="521"/>
      <c r="M9" s="521"/>
      <c r="N9" s="521"/>
      <c r="O9" s="521"/>
    </row>
    <row r="10" spans="2:15" s="371" customFormat="1" ht="15" customHeight="1" x14ac:dyDescent="0.25">
      <c r="B10" s="521" t="s">
        <v>488</v>
      </c>
      <c r="C10" s="521"/>
      <c r="D10" s="521"/>
      <c r="E10" s="521"/>
      <c r="F10" s="521"/>
      <c r="G10" s="521"/>
      <c r="H10" s="521"/>
      <c r="I10" s="521"/>
      <c r="J10" s="521"/>
      <c r="K10" s="521"/>
      <c r="L10" s="521"/>
      <c r="M10" s="521"/>
      <c r="N10" s="521"/>
      <c r="O10" s="521"/>
    </row>
    <row r="11" spans="2:15" s="371" customFormat="1" ht="15" customHeight="1" x14ac:dyDescent="0.25">
      <c r="B11" s="521" t="s">
        <v>496</v>
      </c>
      <c r="C11" s="521"/>
      <c r="D11" s="521"/>
      <c r="E11" s="521"/>
      <c r="F11" s="521"/>
      <c r="G11" s="521"/>
      <c r="H11" s="521"/>
      <c r="I11" s="521"/>
      <c r="J11" s="521"/>
      <c r="K11" s="521"/>
      <c r="L11" s="521"/>
      <c r="M11" s="521"/>
      <c r="N11" s="521"/>
      <c r="O11" s="521"/>
    </row>
    <row r="12" spans="2:15" s="371" customFormat="1" ht="15" customHeight="1" x14ac:dyDescent="0.25">
      <c r="B12" s="521" t="s">
        <v>501</v>
      </c>
      <c r="C12" s="521"/>
      <c r="D12" s="521"/>
      <c r="E12" s="521"/>
      <c r="F12" s="521"/>
      <c r="G12" s="521"/>
      <c r="H12" s="521"/>
      <c r="I12" s="521"/>
      <c r="J12" s="521"/>
      <c r="K12" s="521"/>
      <c r="L12" s="521"/>
      <c r="M12" s="521"/>
      <c r="N12" s="521"/>
      <c r="O12" s="521"/>
    </row>
    <row r="13" spans="2:15" s="371" customFormat="1" ht="15" customHeight="1" x14ac:dyDescent="0.25">
      <c r="B13" s="521" t="s">
        <v>509</v>
      </c>
      <c r="C13" s="521"/>
      <c r="D13" s="521"/>
      <c r="E13" s="521"/>
      <c r="F13" s="521"/>
      <c r="G13" s="521"/>
      <c r="H13" s="521"/>
      <c r="I13" s="521"/>
      <c r="J13" s="521"/>
      <c r="K13" s="521"/>
      <c r="L13" s="521"/>
      <c r="M13" s="521"/>
      <c r="N13" s="521"/>
      <c r="O13" s="521"/>
    </row>
    <row r="14" spans="2:15" s="371" customFormat="1" ht="15" customHeight="1" x14ac:dyDescent="0.25">
      <c r="B14" s="521" t="s">
        <v>529</v>
      </c>
      <c r="C14" s="521"/>
      <c r="D14" s="521"/>
      <c r="E14" s="521"/>
      <c r="F14" s="521"/>
      <c r="G14" s="521"/>
      <c r="H14" s="521"/>
      <c r="I14" s="521"/>
      <c r="J14" s="521"/>
      <c r="K14" s="521"/>
      <c r="L14" s="521"/>
      <c r="M14" s="521"/>
      <c r="N14" s="521"/>
      <c r="O14" s="521"/>
    </row>
    <row r="15" spans="2:15" s="371" customFormat="1" ht="15" customHeight="1" x14ac:dyDescent="0.25">
      <c r="B15" s="521" t="s">
        <v>541</v>
      </c>
      <c r="C15" s="521"/>
      <c r="D15" s="521"/>
      <c r="E15" s="521"/>
      <c r="F15" s="521"/>
      <c r="G15" s="521"/>
      <c r="H15" s="521"/>
      <c r="I15" s="521"/>
      <c r="J15" s="521"/>
      <c r="K15" s="521"/>
      <c r="L15" s="521"/>
      <c r="M15" s="521"/>
      <c r="N15" s="521"/>
      <c r="O15" s="521"/>
    </row>
    <row r="16" spans="2:15" s="371" customFormat="1" ht="15" customHeight="1" x14ac:dyDescent="0.25">
      <c r="B16" s="521" t="s">
        <v>542</v>
      </c>
      <c r="C16" s="521"/>
      <c r="D16" s="521"/>
      <c r="E16" s="521"/>
      <c r="F16" s="521"/>
      <c r="G16" s="521"/>
      <c r="H16" s="521"/>
      <c r="I16" s="521"/>
      <c r="J16" s="521"/>
      <c r="K16" s="521"/>
      <c r="L16" s="521"/>
      <c r="M16" s="521"/>
      <c r="N16" s="521"/>
      <c r="O16" s="521"/>
    </row>
    <row r="17" spans="1:17" s="371" customFormat="1" ht="15" customHeight="1" x14ac:dyDescent="0.25">
      <c r="B17" s="521" t="s">
        <v>551</v>
      </c>
      <c r="C17" s="521"/>
      <c r="D17" s="521"/>
      <c r="E17" s="521"/>
      <c r="F17" s="521"/>
      <c r="G17" s="521"/>
      <c r="H17" s="521"/>
      <c r="I17" s="521"/>
      <c r="J17" s="521"/>
      <c r="K17" s="521"/>
      <c r="L17" s="521"/>
      <c r="M17" s="521"/>
      <c r="N17" s="521"/>
      <c r="O17" s="521"/>
    </row>
    <row r="18" spans="1:17" s="371" customFormat="1" ht="15" customHeight="1" x14ac:dyDescent="0.25">
      <c r="B18" s="521" t="s">
        <v>579</v>
      </c>
      <c r="C18" s="521"/>
      <c r="D18" s="521"/>
      <c r="E18" s="521"/>
      <c r="F18" s="521"/>
      <c r="G18" s="521"/>
      <c r="H18" s="521"/>
      <c r="I18" s="521"/>
      <c r="J18" s="521"/>
      <c r="K18" s="521"/>
      <c r="L18" s="521"/>
      <c r="M18" s="521"/>
      <c r="N18" s="521"/>
      <c r="O18" s="521"/>
    </row>
    <row r="19" spans="1:17" s="371" customFormat="1" ht="15" customHeight="1" x14ac:dyDescent="0.25">
      <c r="B19" s="521" t="s">
        <v>580</v>
      </c>
      <c r="C19" s="521"/>
      <c r="D19" s="521"/>
      <c r="E19" s="521"/>
      <c r="F19" s="521"/>
      <c r="G19" s="521"/>
      <c r="H19" s="521"/>
      <c r="I19" s="521"/>
      <c r="J19" s="521"/>
      <c r="K19" s="521"/>
      <c r="L19" s="521"/>
      <c r="M19" s="521"/>
      <c r="N19" s="521"/>
      <c r="O19" s="521"/>
    </row>
    <row r="20" spans="1:17" s="371" customFormat="1" ht="15" customHeight="1" x14ac:dyDescent="0.25">
      <c r="B20" s="521" t="s">
        <v>581</v>
      </c>
      <c r="C20" s="521"/>
      <c r="D20" s="521"/>
      <c r="E20" s="521"/>
      <c r="F20" s="521"/>
      <c r="G20" s="521"/>
      <c r="H20" s="521"/>
      <c r="I20" s="521"/>
      <c r="J20" s="521"/>
      <c r="K20" s="521"/>
      <c r="L20" s="521"/>
      <c r="M20" s="521"/>
      <c r="N20" s="521"/>
      <c r="O20" s="521"/>
    </row>
    <row r="22" spans="1:17" x14ac:dyDescent="0.25">
      <c r="A22" s="492" t="s">
        <v>444</v>
      </c>
      <c r="B22" s="492"/>
      <c r="C22" s="492"/>
      <c r="D22" s="492"/>
      <c r="E22" s="492"/>
      <c r="F22" s="492"/>
      <c r="G22" s="492"/>
      <c r="H22" s="492"/>
      <c r="I22" s="492"/>
      <c r="J22" s="492"/>
      <c r="K22" s="492"/>
      <c r="L22" s="492"/>
      <c r="M22" s="492"/>
      <c r="N22" s="492"/>
    </row>
    <row r="23" spans="1:17" ht="17.25" customHeight="1" x14ac:dyDescent="0.25">
      <c r="A23" s="475"/>
      <c r="B23" s="475"/>
      <c r="C23" s="475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4" t="s">
        <v>446</v>
      </c>
      <c r="O23" s="4"/>
    </row>
    <row r="24" spans="1:17" ht="15" customHeight="1" x14ac:dyDescent="0.25">
      <c r="A24" s="493" t="s">
        <v>5</v>
      </c>
      <c r="B24" s="496" t="s">
        <v>239</v>
      </c>
      <c r="C24" s="499" t="s">
        <v>358</v>
      </c>
      <c r="D24" s="503" t="s">
        <v>196</v>
      </c>
      <c r="E24" s="503"/>
      <c r="F24" s="504"/>
      <c r="G24" s="505" t="s">
        <v>360</v>
      </c>
      <c r="H24" s="508" t="s">
        <v>196</v>
      </c>
      <c r="I24" s="509"/>
      <c r="J24" s="510"/>
      <c r="K24" s="511" t="s">
        <v>0</v>
      </c>
      <c r="L24" s="512" t="s">
        <v>196</v>
      </c>
      <c r="M24" s="513"/>
      <c r="N24" s="514"/>
      <c r="P24" s="73"/>
      <c r="Q24" s="119" t="s">
        <v>345</v>
      </c>
    </row>
    <row r="25" spans="1:17" ht="15" customHeight="1" x14ac:dyDescent="0.25">
      <c r="A25" s="494"/>
      <c r="B25" s="497"/>
      <c r="C25" s="500"/>
      <c r="D25" s="504" t="s">
        <v>1</v>
      </c>
      <c r="E25" s="527"/>
      <c r="F25" s="515" t="s">
        <v>2</v>
      </c>
      <c r="G25" s="506"/>
      <c r="H25" s="528" t="s">
        <v>1</v>
      </c>
      <c r="I25" s="528"/>
      <c r="J25" s="518" t="s">
        <v>2</v>
      </c>
      <c r="K25" s="511"/>
      <c r="L25" s="511" t="s">
        <v>1</v>
      </c>
      <c r="M25" s="511"/>
      <c r="N25" s="489" t="s">
        <v>2</v>
      </c>
      <c r="P25" s="66" t="s">
        <v>325</v>
      </c>
      <c r="Q25" s="67">
        <v>4596.0999999999995</v>
      </c>
    </row>
    <row r="26" spans="1:17" ht="28.5" customHeight="1" x14ac:dyDescent="0.25">
      <c r="A26" s="495"/>
      <c r="B26" s="498"/>
      <c r="C26" s="501"/>
      <c r="D26" s="464" t="s">
        <v>3</v>
      </c>
      <c r="E26" s="465" t="s">
        <v>4</v>
      </c>
      <c r="F26" s="515"/>
      <c r="G26" s="507"/>
      <c r="H26" s="469" t="s">
        <v>3</v>
      </c>
      <c r="I26" s="458" t="s">
        <v>4</v>
      </c>
      <c r="J26" s="518"/>
      <c r="K26" s="511"/>
      <c r="L26" s="462" t="s">
        <v>3</v>
      </c>
      <c r="M26" s="457" t="s">
        <v>4</v>
      </c>
      <c r="N26" s="489"/>
      <c r="P26" s="66" t="s">
        <v>326</v>
      </c>
      <c r="Q26" s="67">
        <v>23.9</v>
      </c>
    </row>
    <row r="27" spans="1:17" ht="15" customHeight="1" x14ac:dyDescent="0.25">
      <c r="A27" s="5" t="s">
        <v>72</v>
      </c>
      <c r="B27" s="17" t="s">
        <v>6</v>
      </c>
      <c r="C27" s="16">
        <f>D27+F27</f>
        <v>6914.4000000000005</v>
      </c>
      <c r="D27" s="16">
        <v>5551.1</v>
      </c>
      <c r="E27" s="16">
        <v>2693.1</v>
      </c>
      <c r="F27" s="16">
        <v>1363.3000000000002</v>
      </c>
      <c r="G27" s="10">
        <v>36.4</v>
      </c>
      <c r="H27" s="10">
        <v>36.4</v>
      </c>
      <c r="I27" s="10">
        <v>-3.8000000000000003</v>
      </c>
      <c r="J27" s="10">
        <v>0</v>
      </c>
      <c r="K27" s="86">
        <v>6950.7999999999993</v>
      </c>
      <c r="L27" s="86">
        <v>5587.5</v>
      </c>
      <c r="M27" s="86">
        <v>2689.3</v>
      </c>
      <c r="N27" s="86">
        <v>1363.3000000000002</v>
      </c>
      <c r="P27" s="66" t="s">
        <v>327</v>
      </c>
      <c r="Q27" s="67">
        <v>462.29999999999995</v>
      </c>
    </row>
    <row r="28" spans="1:17" ht="15" customHeight="1" x14ac:dyDescent="0.25">
      <c r="A28" s="5" t="s">
        <v>183</v>
      </c>
      <c r="B28" s="17" t="s">
        <v>59</v>
      </c>
      <c r="C28" s="16">
        <f t="shared" ref="C28:C33" si="0">D28+F28</f>
        <v>6007.5</v>
      </c>
      <c r="D28" s="16">
        <v>3542.4</v>
      </c>
      <c r="E28" s="16">
        <v>2</v>
      </c>
      <c r="F28" s="16">
        <v>2465.1</v>
      </c>
      <c r="G28" s="10">
        <v>-4.2000000000000011</v>
      </c>
      <c r="H28" s="10">
        <v>-7.9</v>
      </c>
      <c r="I28" s="10">
        <v>0</v>
      </c>
      <c r="J28" s="10">
        <v>3.7</v>
      </c>
      <c r="K28" s="12">
        <v>6003.2999999999993</v>
      </c>
      <c r="L28" s="12">
        <v>3534.4999999999995</v>
      </c>
      <c r="M28" s="12">
        <v>2</v>
      </c>
      <c r="N28" s="12">
        <v>2468.8000000000002</v>
      </c>
      <c r="P28" s="66" t="s">
        <v>328</v>
      </c>
      <c r="Q28" s="67">
        <v>4497.7</v>
      </c>
    </row>
    <row r="29" spans="1:17" ht="15.95" customHeight="1" x14ac:dyDescent="0.25">
      <c r="A29" s="5" t="s">
        <v>73</v>
      </c>
      <c r="B29" s="17" t="s">
        <v>63</v>
      </c>
      <c r="C29" s="16">
        <f t="shared" si="0"/>
        <v>872.6</v>
      </c>
      <c r="D29" s="16">
        <v>255.10000000000002</v>
      </c>
      <c r="E29" s="16">
        <v>109.39999999999999</v>
      </c>
      <c r="F29" s="16">
        <v>617.5</v>
      </c>
      <c r="G29" s="10">
        <v>0</v>
      </c>
      <c r="H29" s="10">
        <v>-13.9</v>
      </c>
      <c r="I29" s="10">
        <v>0</v>
      </c>
      <c r="J29" s="10">
        <v>13.9</v>
      </c>
      <c r="K29" s="12">
        <v>872.6</v>
      </c>
      <c r="L29" s="12">
        <v>241.20000000000002</v>
      </c>
      <c r="M29" s="12">
        <v>109.39999999999999</v>
      </c>
      <c r="N29" s="12">
        <v>631.40000000000009</v>
      </c>
      <c r="P29" s="66" t="s">
        <v>331</v>
      </c>
      <c r="Q29" s="67">
        <v>2619.5</v>
      </c>
    </row>
    <row r="30" spans="1:17" ht="15" customHeight="1" x14ac:dyDescent="0.25">
      <c r="A30" s="5" t="s">
        <v>74</v>
      </c>
      <c r="B30" s="17" t="s">
        <v>172</v>
      </c>
      <c r="C30" s="16">
        <f>D30+F30</f>
        <v>17031.200000000004</v>
      </c>
      <c r="D30" s="16">
        <v>15994.200000000003</v>
      </c>
      <c r="E30" s="16">
        <v>10253.900000000003</v>
      </c>
      <c r="F30" s="16">
        <v>1037</v>
      </c>
      <c r="G30" s="10">
        <v>64</v>
      </c>
      <c r="H30" s="10">
        <v>13.399999999999999</v>
      </c>
      <c r="I30" s="10">
        <v>-28.999999999999993</v>
      </c>
      <c r="J30" s="10">
        <v>50.6</v>
      </c>
      <c r="K30" s="12">
        <v>17095.2</v>
      </c>
      <c r="L30" s="12">
        <v>16007.6</v>
      </c>
      <c r="M30" s="12">
        <v>10224.900000000003</v>
      </c>
      <c r="N30" s="12">
        <v>1087.5999999999999</v>
      </c>
      <c r="P30" s="66" t="s">
        <v>329</v>
      </c>
      <c r="Q30" s="67">
        <v>1579.7000000000003</v>
      </c>
    </row>
    <row r="31" spans="1:17" x14ac:dyDescent="0.25">
      <c r="A31" s="5" t="s">
        <v>75</v>
      </c>
      <c r="B31" s="17" t="s">
        <v>182</v>
      </c>
      <c r="C31" s="16">
        <f t="shared" si="0"/>
        <v>1072.1999999999998</v>
      </c>
      <c r="D31" s="16">
        <v>643.09999999999991</v>
      </c>
      <c r="E31" s="16">
        <v>126.10000000000001</v>
      </c>
      <c r="F31" s="16">
        <v>429.09999999999997</v>
      </c>
      <c r="G31" s="10">
        <f t="shared" ref="G31:G33" si="1">H31+J31</f>
        <v>14.3</v>
      </c>
      <c r="H31" s="10">
        <v>14.3</v>
      </c>
      <c r="I31" s="10">
        <v>0</v>
      </c>
      <c r="J31" s="10">
        <v>0</v>
      </c>
      <c r="K31" s="86">
        <f t="shared" ref="K31:K33" si="2">L31+N31</f>
        <v>1086.4999999999998</v>
      </c>
      <c r="L31" s="86">
        <v>657.39999999999986</v>
      </c>
      <c r="M31" s="86">
        <v>126.10000000000001</v>
      </c>
      <c r="N31" s="86">
        <v>429.09999999999997</v>
      </c>
      <c r="P31" s="66" t="s">
        <v>330</v>
      </c>
      <c r="Q31" s="67">
        <v>872.60000000000014</v>
      </c>
    </row>
    <row r="32" spans="1:17" x14ac:dyDescent="0.25">
      <c r="A32" s="5" t="s">
        <v>76</v>
      </c>
      <c r="B32" s="17" t="s">
        <v>67</v>
      </c>
      <c r="C32" s="16">
        <f t="shared" si="0"/>
        <v>3088.7000000000007</v>
      </c>
      <c r="D32" s="16">
        <v>2267.5000000000005</v>
      </c>
      <c r="E32" s="16">
        <v>1079.2</v>
      </c>
      <c r="F32" s="16">
        <v>821.2</v>
      </c>
      <c r="G32" s="10">
        <f t="shared" si="1"/>
        <v>4.4000000000000004</v>
      </c>
      <c r="H32" s="10">
        <v>4.4000000000000004</v>
      </c>
      <c r="I32" s="10">
        <v>5.1999999999999993</v>
      </c>
      <c r="J32" s="10">
        <v>0</v>
      </c>
      <c r="K32" s="86">
        <f t="shared" si="2"/>
        <v>3093.1000000000004</v>
      </c>
      <c r="L32" s="86">
        <v>2271.9</v>
      </c>
      <c r="M32" s="86">
        <v>1084.4000000000001</v>
      </c>
      <c r="N32" s="86">
        <v>821.2</v>
      </c>
      <c r="P32" s="66" t="s">
        <v>332</v>
      </c>
      <c r="Q32" s="67">
        <v>3173.2999999999997</v>
      </c>
    </row>
    <row r="33" spans="1:17" x14ac:dyDescent="0.25">
      <c r="A33" s="5" t="s">
        <v>77</v>
      </c>
      <c r="B33" s="17" t="s">
        <v>69</v>
      </c>
      <c r="C33" s="16">
        <f t="shared" si="0"/>
        <v>5073.9999999999991</v>
      </c>
      <c r="D33" s="16">
        <v>4933.0999999999995</v>
      </c>
      <c r="E33" s="16">
        <v>1115.0999999999999</v>
      </c>
      <c r="F33" s="16">
        <v>140.89999999999998</v>
      </c>
      <c r="G33" s="10">
        <f t="shared" si="1"/>
        <v>26.3</v>
      </c>
      <c r="H33" s="10">
        <v>22.7</v>
      </c>
      <c r="I33" s="10">
        <v>43.300000000000004</v>
      </c>
      <c r="J33" s="10">
        <v>3.6</v>
      </c>
      <c r="K33" s="86">
        <f t="shared" si="2"/>
        <v>5100.3</v>
      </c>
      <c r="L33" s="86">
        <v>4955.8</v>
      </c>
      <c r="M33" s="86">
        <v>1158.3999999999999</v>
      </c>
      <c r="N33" s="86">
        <v>144.49999999999997</v>
      </c>
      <c r="P33" s="66" t="s">
        <v>333</v>
      </c>
      <c r="Q33" s="67">
        <v>17076.100000000002</v>
      </c>
    </row>
    <row r="34" spans="1:17" x14ac:dyDescent="0.25">
      <c r="A34" s="116" t="s">
        <v>78</v>
      </c>
      <c r="B34" s="45" t="s">
        <v>173</v>
      </c>
      <c r="C34" s="47">
        <f>SUM(C27:C33)</f>
        <v>40060.600000000006</v>
      </c>
      <c r="D34" s="47">
        <f>SUM(D27:D33)</f>
        <v>33186.5</v>
      </c>
      <c r="E34" s="47">
        <f>SUM(E27:E33)</f>
        <v>15378.800000000005</v>
      </c>
      <c r="F34" s="47">
        <f>SUM(F27:F33)</f>
        <v>6874.0999999999995</v>
      </c>
      <c r="G34" s="48">
        <f t="shared" ref="G34:N34" si="3">SUM(G27:G33)</f>
        <v>141.19999999999999</v>
      </c>
      <c r="H34" s="48">
        <f t="shared" si="3"/>
        <v>69.399999999999991</v>
      </c>
      <c r="I34" s="48">
        <f t="shared" si="3"/>
        <v>15.700000000000014</v>
      </c>
      <c r="J34" s="48">
        <f t="shared" si="3"/>
        <v>71.8</v>
      </c>
      <c r="K34" s="49">
        <f t="shared" si="3"/>
        <v>40201.800000000003</v>
      </c>
      <c r="L34" s="49">
        <f t="shared" si="3"/>
        <v>33255.900000000009</v>
      </c>
      <c r="M34" s="49">
        <f t="shared" si="3"/>
        <v>15394.500000000004</v>
      </c>
      <c r="N34" s="49">
        <f t="shared" si="3"/>
        <v>6945.9000000000005</v>
      </c>
      <c r="P34" s="66" t="s">
        <v>334</v>
      </c>
      <c r="Q34" s="67">
        <v>5300.6000000000013</v>
      </c>
    </row>
    <row r="35" spans="1:17" x14ac:dyDescent="0.25">
      <c r="A35" s="6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P35" s="71" t="s">
        <v>173</v>
      </c>
      <c r="Q35" s="72">
        <f>SUM(Q25:Q34)</f>
        <v>40201.800000000003</v>
      </c>
    </row>
    <row r="36" spans="1:17" x14ac:dyDescent="0.25">
      <c r="A36" s="6"/>
      <c r="B36" s="6"/>
      <c r="C36" s="6"/>
      <c r="D36" s="6"/>
      <c r="E36" s="6"/>
      <c r="F36" s="6"/>
      <c r="P36" s="73"/>
      <c r="Q36" s="73"/>
    </row>
    <row r="37" spans="1:17" x14ac:dyDescent="0.25">
      <c r="A37" s="6"/>
      <c r="B37" s="6"/>
      <c r="C37" s="6"/>
      <c r="D37" s="6"/>
      <c r="E37" s="6"/>
      <c r="F37" s="6"/>
      <c r="P37" s="73"/>
      <c r="Q37" s="73">
        <f>K34-Q35</f>
        <v>0</v>
      </c>
    </row>
    <row r="38" spans="1:17" x14ac:dyDescent="0.25">
      <c r="A38" s="6"/>
      <c r="B38" s="6"/>
      <c r="C38" s="6"/>
      <c r="D38" s="6"/>
      <c r="E38" s="6"/>
      <c r="F38" s="6"/>
    </row>
    <row r="39" spans="1:17" x14ac:dyDescent="0.25">
      <c r="A39" s="6"/>
      <c r="B39" s="6"/>
      <c r="C39" s="6"/>
      <c r="D39" s="6"/>
      <c r="E39" s="6"/>
      <c r="F39" s="6"/>
    </row>
    <row r="40" spans="1:17" x14ac:dyDescent="0.25">
      <c r="A40" s="6"/>
      <c r="B40" s="6"/>
      <c r="C40" s="6"/>
      <c r="D40" s="6"/>
      <c r="E40" s="6"/>
      <c r="F40" s="6"/>
    </row>
    <row r="41" spans="1:17" x14ac:dyDescent="0.25">
      <c r="A41" s="6"/>
      <c r="B41" s="6"/>
      <c r="C41" s="6"/>
      <c r="D41" s="6"/>
      <c r="E41" s="6"/>
      <c r="F41" s="6"/>
    </row>
    <row r="42" spans="1:17" x14ac:dyDescent="0.25">
      <c r="A42" s="6"/>
      <c r="B42" s="6"/>
      <c r="C42" s="6"/>
      <c r="D42" s="6"/>
      <c r="E42" s="6"/>
      <c r="F42" s="6"/>
    </row>
    <row r="43" spans="1:17" x14ac:dyDescent="0.25">
      <c r="A43" s="6"/>
      <c r="B43" s="6"/>
      <c r="C43" s="6"/>
      <c r="D43" s="6"/>
      <c r="E43" s="6"/>
      <c r="F43" s="6"/>
      <c r="G43" s="2" t="s">
        <v>174</v>
      </c>
    </row>
    <row r="44" spans="1:17" x14ac:dyDescent="0.25">
      <c r="A44" s="6"/>
      <c r="B44" s="6"/>
      <c r="C44" s="6"/>
      <c r="D44" s="6"/>
      <c r="E44" s="6"/>
      <c r="F44" s="6"/>
    </row>
    <row r="45" spans="1:17" x14ac:dyDescent="0.25">
      <c r="A45" s="6"/>
      <c r="B45" s="6"/>
      <c r="C45" s="6"/>
      <c r="D45" s="6"/>
      <c r="E45" s="6"/>
      <c r="F45" s="6"/>
    </row>
    <row r="46" spans="1:17" x14ac:dyDescent="0.25">
      <c r="A46" s="6"/>
      <c r="B46" s="6"/>
      <c r="C46" s="6"/>
      <c r="D46" s="6"/>
      <c r="E46" s="6"/>
      <c r="F46" s="6"/>
    </row>
    <row r="47" spans="1:17" x14ac:dyDescent="0.25">
      <c r="A47" s="6"/>
      <c r="B47" s="6"/>
      <c r="C47" s="6"/>
      <c r="D47" s="6"/>
      <c r="E47" s="6"/>
      <c r="F47" s="6"/>
    </row>
    <row r="48" spans="1:17" x14ac:dyDescent="0.25">
      <c r="A48" s="6"/>
      <c r="B48" s="6"/>
      <c r="C48" s="6"/>
      <c r="D48" s="6"/>
      <c r="E48" s="6"/>
      <c r="F48" s="6"/>
    </row>
    <row r="49" spans="1:6" x14ac:dyDescent="0.25">
      <c r="A49" s="6"/>
      <c r="B49" s="6"/>
      <c r="C49" s="6"/>
      <c r="D49" s="6"/>
      <c r="E49" s="6"/>
      <c r="F49" s="6"/>
    </row>
    <row r="50" spans="1:6" x14ac:dyDescent="0.25">
      <c r="A50" s="6"/>
      <c r="B50" s="6"/>
      <c r="C50" s="6"/>
      <c r="D50" s="6"/>
      <c r="E50" s="6"/>
      <c r="F50" s="6"/>
    </row>
    <row r="51" spans="1:6" x14ac:dyDescent="0.25">
      <c r="A51" s="6"/>
      <c r="B51" s="6"/>
      <c r="C51" s="6"/>
      <c r="D51" s="6"/>
      <c r="E51" s="6"/>
      <c r="F51" s="6"/>
    </row>
    <row r="52" spans="1:6" x14ac:dyDescent="0.25">
      <c r="A52" s="6"/>
      <c r="B52" s="6"/>
      <c r="C52" s="6"/>
      <c r="D52" s="6"/>
      <c r="E52" s="6"/>
      <c r="F52" s="6"/>
    </row>
    <row r="53" spans="1:6" x14ac:dyDescent="0.25">
      <c r="A53" s="6"/>
      <c r="B53" s="6"/>
      <c r="C53" s="6"/>
      <c r="D53" s="6"/>
      <c r="E53" s="6"/>
      <c r="F53" s="6"/>
    </row>
    <row r="54" spans="1:6" x14ac:dyDescent="0.25">
      <c r="A54" s="6"/>
      <c r="B54" s="6"/>
      <c r="C54" s="6"/>
      <c r="D54" s="6"/>
      <c r="E54" s="6"/>
      <c r="F54" s="6"/>
    </row>
    <row r="55" spans="1:6" x14ac:dyDescent="0.25">
      <c r="A55" s="6"/>
      <c r="B55" s="6"/>
      <c r="C55" s="6"/>
      <c r="D55" s="6"/>
      <c r="E55" s="6"/>
      <c r="F55" s="6"/>
    </row>
    <row r="56" spans="1:6" x14ac:dyDescent="0.25">
      <c r="A56" s="6"/>
      <c r="B56" s="6"/>
      <c r="C56" s="6"/>
      <c r="D56" s="6"/>
      <c r="E56" s="6"/>
      <c r="F56" s="6"/>
    </row>
    <row r="57" spans="1:6" x14ac:dyDescent="0.25">
      <c r="A57" s="6"/>
      <c r="B57" s="6"/>
      <c r="C57" s="6"/>
      <c r="D57" s="6"/>
      <c r="E57" s="6"/>
      <c r="F57" s="6"/>
    </row>
    <row r="58" spans="1:6" x14ac:dyDescent="0.25">
      <c r="A58" s="6"/>
      <c r="B58" s="6"/>
      <c r="C58" s="6"/>
      <c r="D58" s="6"/>
      <c r="E58" s="6"/>
      <c r="F58" s="6"/>
    </row>
    <row r="59" spans="1:6" x14ac:dyDescent="0.25">
      <c r="A59" s="6"/>
      <c r="B59" s="6"/>
      <c r="C59" s="6"/>
      <c r="D59" s="6"/>
      <c r="E59" s="6"/>
      <c r="F59" s="6"/>
    </row>
    <row r="60" spans="1:6" x14ac:dyDescent="0.25">
      <c r="A60" s="6"/>
      <c r="B60" s="6"/>
      <c r="C60" s="6"/>
      <c r="D60" s="6"/>
      <c r="E60" s="6"/>
      <c r="F60" s="6"/>
    </row>
    <row r="61" spans="1:6" x14ac:dyDescent="0.25">
      <c r="A61" s="6"/>
      <c r="B61" s="6"/>
      <c r="C61" s="6"/>
      <c r="D61" s="6"/>
      <c r="E61" s="6"/>
      <c r="F61" s="6"/>
    </row>
    <row r="62" spans="1:6" x14ac:dyDescent="0.25">
      <c r="A62" s="6"/>
      <c r="B62" s="6"/>
      <c r="C62" s="6"/>
      <c r="D62" s="6"/>
      <c r="E62" s="6"/>
      <c r="F62" s="6"/>
    </row>
    <row r="63" spans="1:6" x14ac:dyDescent="0.25">
      <c r="A63" s="6"/>
      <c r="B63" s="6"/>
      <c r="C63" s="6"/>
      <c r="D63" s="6"/>
      <c r="E63" s="6"/>
      <c r="F63" s="6"/>
    </row>
    <row r="64" spans="1:6" x14ac:dyDescent="0.25">
      <c r="A64" s="6"/>
      <c r="B64" s="6"/>
      <c r="C64" s="6"/>
      <c r="D64" s="6"/>
      <c r="E64" s="6"/>
      <c r="F64" s="6"/>
    </row>
    <row r="65" spans="1:6" x14ac:dyDescent="0.25">
      <c r="A65" s="6"/>
      <c r="B65" s="6"/>
      <c r="C65" s="6"/>
      <c r="D65" s="6"/>
      <c r="E65" s="6"/>
      <c r="F65" s="6"/>
    </row>
    <row r="66" spans="1:6" x14ac:dyDescent="0.25">
      <c r="A66" s="6"/>
      <c r="B66" s="6"/>
      <c r="C66" s="6"/>
      <c r="D66" s="6"/>
      <c r="E66" s="6"/>
      <c r="F66" s="6"/>
    </row>
    <row r="67" spans="1:6" x14ac:dyDescent="0.25">
      <c r="A67" s="6"/>
      <c r="B67" s="6"/>
      <c r="C67" s="6"/>
      <c r="D67" s="6"/>
      <c r="E67" s="6"/>
      <c r="F67" s="6"/>
    </row>
    <row r="68" spans="1:6" x14ac:dyDescent="0.25">
      <c r="A68" s="6"/>
      <c r="B68" s="6"/>
      <c r="C68" s="6"/>
      <c r="D68" s="6"/>
      <c r="E68" s="6"/>
      <c r="F68" s="6"/>
    </row>
    <row r="69" spans="1:6" x14ac:dyDescent="0.25">
      <c r="A69" s="6"/>
      <c r="B69" s="6"/>
      <c r="C69" s="6"/>
      <c r="D69" s="6"/>
      <c r="E69" s="6"/>
      <c r="F69" s="6"/>
    </row>
    <row r="70" spans="1:6" x14ac:dyDescent="0.25">
      <c r="A70" s="6"/>
      <c r="B70" s="6"/>
      <c r="C70" s="6"/>
      <c r="D70" s="6"/>
      <c r="E70" s="6"/>
      <c r="F70" s="6"/>
    </row>
    <row r="71" spans="1:6" x14ac:dyDescent="0.25">
      <c r="A71" s="6"/>
      <c r="B71" s="6"/>
      <c r="C71" s="6"/>
      <c r="D71" s="6"/>
      <c r="E71" s="6"/>
      <c r="F71" s="6"/>
    </row>
    <row r="72" spans="1:6" x14ac:dyDescent="0.25">
      <c r="A72" s="6"/>
      <c r="B72" s="6"/>
      <c r="C72" s="6"/>
      <c r="D72" s="6"/>
      <c r="E72" s="6"/>
      <c r="F72" s="6"/>
    </row>
    <row r="73" spans="1:6" x14ac:dyDescent="0.25">
      <c r="A73" s="6"/>
      <c r="B73" s="6"/>
      <c r="C73" s="6"/>
      <c r="D73" s="6"/>
      <c r="E73" s="6"/>
      <c r="F73" s="6"/>
    </row>
    <row r="74" spans="1:6" x14ac:dyDescent="0.25">
      <c r="A74" s="6"/>
      <c r="B74" s="6"/>
      <c r="C74" s="6"/>
      <c r="D74" s="6"/>
      <c r="E74" s="6"/>
      <c r="F74" s="6"/>
    </row>
    <row r="75" spans="1:6" x14ac:dyDescent="0.25">
      <c r="A75" s="6"/>
      <c r="B75" s="6"/>
      <c r="C75" s="6"/>
      <c r="D75" s="6"/>
      <c r="E75" s="6"/>
      <c r="F75" s="6"/>
    </row>
    <row r="76" spans="1:6" x14ac:dyDescent="0.25">
      <c r="A76" s="6"/>
      <c r="B76" s="6"/>
      <c r="C76" s="6"/>
      <c r="D76" s="6"/>
      <c r="E76" s="6"/>
      <c r="F76" s="6"/>
    </row>
    <row r="77" spans="1:6" x14ac:dyDescent="0.25">
      <c r="A77" s="6"/>
      <c r="B77" s="6"/>
      <c r="C77" s="6"/>
      <c r="D77" s="6"/>
      <c r="E77" s="6"/>
      <c r="F77" s="6"/>
    </row>
    <row r="78" spans="1:6" x14ac:dyDescent="0.25">
      <c r="A78" s="6"/>
      <c r="B78" s="6"/>
      <c r="C78" s="6"/>
      <c r="D78" s="6"/>
      <c r="E78" s="6"/>
      <c r="F78" s="6"/>
    </row>
    <row r="79" spans="1:6" x14ac:dyDescent="0.25">
      <c r="A79" s="6"/>
      <c r="B79" s="6"/>
      <c r="C79" s="6"/>
      <c r="D79" s="6"/>
      <c r="E79" s="6"/>
      <c r="F79" s="6"/>
    </row>
    <row r="80" spans="1:6" x14ac:dyDescent="0.25">
      <c r="A80" s="6"/>
      <c r="B80" s="6"/>
      <c r="C80" s="6"/>
      <c r="D80" s="6"/>
      <c r="E80" s="6"/>
      <c r="F80" s="6"/>
    </row>
    <row r="81" spans="1:6" x14ac:dyDescent="0.25">
      <c r="A81" s="6"/>
      <c r="B81" s="6"/>
      <c r="C81" s="6"/>
      <c r="D81" s="6"/>
      <c r="E81" s="6"/>
      <c r="F81" s="6"/>
    </row>
    <row r="82" spans="1:6" x14ac:dyDescent="0.25">
      <c r="A82" s="6"/>
      <c r="B82" s="6"/>
      <c r="C82" s="6"/>
      <c r="D82" s="6"/>
      <c r="E82" s="6"/>
      <c r="F82" s="6"/>
    </row>
    <row r="83" spans="1:6" x14ac:dyDescent="0.25">
      <c r="A83" s="6"/>
      <c r="B83" s="6"/>
      <c r="C83" s="6"/>
      <c r="D83" s="6"/>
      <c r="E83" s="6"/>
      <c r="F83" s="6"/>
    </row>
    <row r="84" spans="1:6" x14ac:dyDescent="0.25">
      <c r="A84" s="6"/>
      <c r="B84" s="6"/>
      <c r="C84" s="6"/>
      <c r="D84" s="6"/>
      <c r="E84" s="6"/>
      <c r="F84" s="6"/>
    </row>
    <row r="85" spans="1:6" x14ac:dyDescent="0.25">
      <c r="A85" s="6"/>
      <c r="B85" s="6"/>
      <c r="C85" s="6"/>
      <c r="D85" s="6"/>
      <c r="E85" s="6"/>
      <c r="F85" s="6"/>
    </row>
    <row r="86" spans="1:6" x14ac:dyDescent="0.25">
      <c r="A86" s="6"/>
      <c r="B86" s="6"/>
      <c r="C86" s="6"/>
      <c r="D86" s="6"/>
      <c r="E86" s="6"/>
      <c r="F86" s="6"/>
    </row>
    <row r="87" spans="1:6" x14ac:dyDescent="0.25">
      <c r="A87" s="6"/>
      <c r="B87" s="6"/>
      <c r="C87" s="6"/>
      <c r="D87" s="6"/>
      <c r="E87" s="6"/>
      <c r="F87" s="6"/>
    </row>
    <row r="88" spans="1:6" x14ac:dyDescent="0.25">
      <c r="A88" s="6"/>
      <c r="B88" s="6"/>
      <c r="C88" s="6"/>
      <c r="D88" s="6"/>
      <c r="E88" s="6"/>
      <c r="F88" s="6"/>
    </row>
    <row r="89" spans="1:6" x14ac:dyDescent="0.25">
      <c r="A89" s="6"/>
      <c r="B89" s="6"/>
      <c r="C89" s="6"/>
      <c r="D89" s="6"/>
      <c r="E89" s="6"/>
      <c r="F89" s="6"/>
    </row>
    <row r="90" spans="1:6" x14ac:dyDescent="0.25">
      <c r="A90" s="6"/>
      <c r="B90" s="6"/>
      <c r="C90" s="6"/>
      <c r="D90" s="6"/>
      <c r="E90" s="6"/>
      <c r="F90" s="6"/>
    </row>
    <row r="91" spans="1:6" x14ac:dyDescent="0.25">
      <c r="A91" s="6"/>
      <c r="B91" s="6"/>
      <c r="C91" s="6"/>
      <c r="D91" s="6"/>
      <c r="E91" s="6"/>
      <c r="F91" s="6"/>
    </row>
    <row r="92" spans="1:6" x14ac:dyDescent="0.25">
      <c r="A92" s="6"/>
      <c r="B92" s="6"/>
      <c r="C92" s="6"/>
      <c r="D92" s="6"/>
      <c r="E92" s="6"/>
      <c r="F92" s="6"/>
    </row>
    <row r="93" spans="1:6" x14ac:dyDescent="0.25">
      <c r="A93" s="6"/>
      <c r="B93" s="6"/>
      <c r="C93" s="6"/>
      <c r="D93" s="6"/>
      <c r="E93" s="6"/>
      <c r="F93" s="6"/>
    </row>
    <row r="94" spans="1:6" x14ac:dyDescent="0.25">
      <c r="A94" s="6"/>
      <c r="B94" s="6"/>
      <c r="C94" s="6"/>
      <c r="D94" s="6"/>
      <c r="E94" s="6"/>
      <c r="F94" s="6"/>
    </row>
    <row r="95" spans="1:6" x14ac:dyDescent="0.25">
      <c r="A95" s="6"/>
      <c r="B95" s="6"/>
      <c r="C95" s="6"/>
      <c r="D95" s="6"/>
      <c r="E95" s="6"/>
      <c r="F95" s="6"/>
    </row>
    <row r="96" spans="1:6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  <row r="138" spans="1:6" x14ac:dyDescent="0.25">
      <c r="A138" s="6"/>
      <c r="B138" s="6"/>
      <c r="C138" s="6"/>
      <c r="D138" s="6"/>
      <c r="E138" s="6"/>
      <c r="F138" s="6"/>
    </row>
    <row r="139" spans="1:6" x14ac:dyDescent="0.25">
      <c r="A139" s="6"/>
      <c r="B139" s="6"/>
      <c r="C139" s="6"/>
      <c r="D139" s="6"/>
      <c r="E139" s="6"/>
      <c r="F139" s="6"/>
    </row>
  </sheetData>
  <mergeCells count="35">
    <mergeCell ref="B16:O16"/>
    <mergeCell ref="B18:O18"/>
    <mergeCell ref="B1:N1"/>
    <mergeCell ref="B2:N2"/>
    <mergeCell ref="B3:N3"/>
    <mergeCell ref="B4:N4"/>
    <mergeCell ref="B14:O14"/>
    <mergeCell ref="B17:O17"/>
    <mergeCell ref="B24:B26"/>
    <mergeCell ref="C24:C26"/>
    <mergeCell ref="D24:F24"/>
    <mergeCell ref="G24:G26"/>
    <mergeCell ref="H24:J24"/>
    <mergeCell ref="K24:K26"/>
    <mergeCell ref="L24:N24"/>
    <mergeCell ref="D25:E25"/>
    <mergeCell ref="F25:F26"/>
    <mergeCell ref="H25:I25"/>
    <mergeCell ref="J25:J26"/>
    <mergeCell ref="L25:M25"/>
    <mergeCell ref="N25:N26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9:O19"/>
    <mergeCell ref="B20:O20"/>
    <mergeCell ref="A22:N22"/>
    <mergeCell ref="A24:A26"/>
    <mergeCell ref="B15:O15"/>
  </mergeCells>
  <pageMargins left="1.1811023622047245" right="0.19685039370078741" top="0.78740157480314965" bottom="0.78740157480314965" header="0.31496062992125984" footer="0.31496062992125984"/>
  <pageSetup paperSize="9" scale="8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41"/>
  <sheetViews>
    <sheetView showZeros="0" zoomScale="98" zoomScaleNormal="98" workbookViewId="0">
      <selection sqref="A1:XFD1048576"/>
    </sheetView>
  </sheetViews>
  <sheetFormatPr defaultRowHeight="15" x14ac:dyDescent="0.25"/>
  <cols>
    <col min="1" max="1" width="5" style="2" customWidth="1"/>
    <col min="2" max="2" width="43.28515625" style="2" customWidth="1"/>
    <col min="3" max="3" width="6.7109375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2:15" x14ac:dyDescent="0.25">
      <c r="B1" s="522" t="s">
        <v>350</v>
      </c>
      <c r="C1" s="522"/>
      <c r="D1" s="522"/>
      <c r="E1" s="522"/>
      <c r="F1" s="522"/>
      <c r="G1" s="522"/>
      <c r="H1" s="522"/>
      <c r="I1" s="522"/>
      <c r="J1" s="522"/>
      <c r="K1" s="522"/>
      <c r="L1" s="522"/>
      <c r="M1" s="522"/>
      <c r="N1" s="522"/>
      <c r="O1" s="522"/>
    </row>
    <row r="2" spans="2:15" x14ac:dyDescent="0.25">
      <c r="B2" s="522" t="s">
        <v>436</v>
      </c>
      <c r="C2" s="522"/>
      <c r="D2" s="522"/>
      <c r="E2" s="522"/>
      <c r="F2" s="522"/>
      <c r="G2" s="522"/>
      <c r="H2" s="522"/>
      <c r="I2" s="522"/>
      <c r="J2" s="522"/>
      <c r="K2" s="522"/>
      <c r="L2" s="522"/>
      <c r="M2" s="522"/>
      <c r="N2" s="522"/>
      <c r="O2" s="522"/>
    </row>
    <row r="3" spans="2:15" x14ac:dyDescent="0.25">
      <c r="B3" s="522" t="s">
        <v>455</v>
      </c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</row>
    <row r="4" spans="2:15" x14ac:dyDescent="0.25">
      <c r="B4" s="522" t="s">
        <v>354</v>
      </c>
      <c r="C4" s="522"/>
      <c r="D4" s="522"/>
      <c r="E4" s="522"/>
      <c r="F4" s="522"/>
      <c r="G4" s="522"/>
      <c r="H4" s="522"/>
      <c r="I4" s="522"/>
      <c r="J4" s="522"/>
      <c r="K4" s="522"/>
      <c r="L4" s="522"/>
      <c r="M4" s="522"/>
      <c r="N4" s="522"/>
      <c r="O4" s="522"/>
    </row>
    <row r="5" spans="2:15" x14ac:dyDescent="0.25">
      <c r="B5" s="521" t="s">
        <v>467</v>
      </c>
      <c r="C5" s="521"/>
      <c r="D5" s="521"/>
      <c r="E5" s="521"/>
      <c r="F5" s="521"/>
      <c r="G5" s="521"/>
      <c r="H5" s="521"/>
      <c r="I5" s="521"/>
      <c r="J5" s="521"/>
      <c r="K5" s="521"/>
      <c r="L5" s="521"/>
      <c r="M5" s="521"/>
      <c r="N5" s="521"/>
      <c r="O5" s="521"/>
    </row>
    <row r="6" spans="2:15" x14ac:dyDescent="0.25">
      <c r="B6" s="521" t="s">
        <v>532</v>
      </c>
      <c r="C6" s="521"/>
      <c r="D6" s="521"/>
      <c r="E6" s="521"/>
      <c r="F6" s="521"/>
      <c r="G6" s="521"/>
      <c r="H6" s="521"/>
      <c r="I6" s="521"/>
      <c r="J6" s="521"/>
      <c r="K6" s="521"/>
      <c r="L6" s="521"/>
      <c r="M6" s="521"/>
      <c r="N6" s="521"/>
      <c r="O6" s="521"/>
    </row>
    <row r="7" spans="2:15" s="371" customFormat="1" ht="15" customHeight="1" x14ac:dyDescent="0.25">
      <c r="B7" s="521" t="s">
        <v>479</v>
      </c>
      <c r="C7" s="521"/>
      <c r="D7" s="521"/>
      <c r="E7" s="521"/>
      <c r="F7" s="521"/>
      <c r="G7" s="521"/>
      <c r="H7" s="521"/>
      <c r="I7" s="521"/>
      <c r="J7" s="521"/>
      <c r="K7" s="521"/>
      <c r="L7" s="521"/>
      <c r="M7" s="521"/>
      <c r="N7" s="521"/>
      <c r="O7" s="521"/>
    </row>
    <row r="8" spans="2:15" s="371" customFormat="1" ht="15" customHeight="1" x14ac:dyDescent="0.25">
      <c r="B8" s="521" t="s">
        <v>484</v>
      </c>
      <c r="C8" s="521"/>
      <c r="D8" s="521"/>
      <c r="E8" s="521"/>
      <c r="F8" s="521"/>
      <c r="G8" s="521"/>
      <c r="H8" s="521"/>
      <c r="I8" s="521"/>
      <c r="J8" s="521"/>
      <c r="K8" s="521"/>
      <c r="L8" s="521"/>
      <c r="M8" s="521"/>
      <c r="N8" s="521"/>
      <c r="O8" s="521"/>
    </row>
    <row r="9" spans="2:15" s="371" customFormat="1" ht="15" customHeight="1" x14ac:dyDescent="0.25">
      <c r="B9" s="521" t="s">
        <v>494</v>
      </c>
      <c r="C9" s="521"/>
      <c r="D9" s="521"/>
      <c r="E9" s="521"/>
      <c r="F9" s="521"/>
      <c r="G9" s="521"/>
      <c r="H9" s="521"/>
      <c r="I9" s="521"/>
      <c r="J9" s="521"/>
      <c r="K9" s="521"/>
      <c r="L9" s="521"/>
      <c r="M9" s="521"/>
      <c r="N9" s="521"/>
      <c r="O9" s="521"/>
    </row>
    <row r="10" spans="2:15" s="371" customFormat="1" ht="15" customHeight="1" x14ac:dyDescent="0.25">
      <c r="B10" s="521" t="s">
        <v>533</v>
      </c>
      <c r="C10" s="521"/>
      <c r="D10" s="521"/>
      <c r="E10" s="521"/>
      <c r="F10" s="521"/>
      <c r="G10" s="521"/>
      <c r="H10" s="521"/>
      <c r="I10" s="521"/>
      <c r="J10" s="521"/>
      <c r="K10" s="521"/>
      <c r="L10" s="521"/>
      <c r="M10" s="521"/>
      <c r="N10" s="521"/>
      <c r="O10" s="521"/>
    </row>
    <row r="11" spans="2:15" s="371" customFormat="1" ht="15" customHeight="1" x14ac:dyDescent="0.25">
      <c r="B11" s="521" t="s">
        <v>507</v>
      </c>
      <c r="C11" s="521"/>
      <c r="D11" s="521"/>
      <c r="E11" s="521"/>
      <c r="F11" s="521"/>
      <c r="G11" s="521"/>
      <c r="H11" s="521"/>
      <c r="I11" s="521"/>
      <c r="J11" s="521"/>
      <c r="K11" s="521"/>
      <c r="L11" s="521"/>
      <c r="M11" s="521"/>
      <c r="N11" s="521"/>
      <c r="O11" s="521"/>
    </row>
    <row r="12" spans="2:15" s="371" customFormat="1" ht="15" customHeight="1" x14ac:dyDescent="0.25">
      <c r="B12" s="521" t="s">
        <v>516</v>
      </c>
      <c r="C12" s="521"/>
      <c r="D12" s="521"/>
      <c r="E12" s="521"/>
      <c r="F12" s="521"/>
      <c r="G12" s="521"/>
      <c r="H12" s="521"/>
      <c r="I12" s="521"/>
      <c r="J12" s="521"/>
      <c r="K12" s="521"/>
      <c r="L12" s="521"/>
      <c r="M12" s="521"/>
      <c r="N12" s="521"/>
      <c r="O12" s="521"/>
    </row>
    <row r="13" spans="2:15" s="371" customFormat="1" ht="15" customHeight="1" x14ac:dyDescent="0.25">
      <c r="B13" s="521" t="s">
        <v>537</v>
      </c>
      <c r="C13" s="521"/>
      <c r="D13" s="521"/>
      <c r="E13" s="521"/>
      <c r="F13" s="521"/>
      <c r="G13" s="521"/>
      <c r="H13" s="521"/>
      <c r="I13" s="521"/>
      <c r="J13" s="521"/>
      <c r="K13" s="521"/>
      <c r="L13" s="521"/>
      <c r="M13" s="521"/>
      <c r="N13" s="521"/>
      <c r="O13" s="521"/>
    </row>
    <row r="14" spans="2:15" s="371" customFormat="1" ht="15" customHeight="1" x14ac:dyDescent="0.25">
      <c r="B14" s="521" t="s">
        <v>548</v>
      </c>
      <c r="C14" s="521"/>
      <c r="D14" s="521"/>
      <c r="E14" s="521"/>
      <c r="F14" s="521"/>
      <c r="G14" s="521"/>
      <c r="H14" s="521"/>
      <c r="I14" s="521"/>
      <c r="J14" s="521"/>
      <c r="K14" s="521"/>
      <c r="L14" s="521"/>
      <c r="M14" s="521"/>
      <c r="N14" s="521"/>
      <c r="O14" s="521"/>
    </row>
    <row r="15" spans="2:15" s="371" customFormat="1" ht="15" customHeight="1" x14ac:dyDescent="0.25">
      <c r="B15" s="521" t="s">
        <v>552</v>
      </c>
      <c r="C15" s="521"/>
      <c r="D15" s="521"/>
      <c r="E15" s="521"/>
      <c r="F15" s="521"/>
      <c r="G15" s="521"/>
      <c r="H15" s="521"/>
      <c r="I15" s="521"/>
      <c r="J15" s="521"/>
      <c r="K15" s="521"/>
      <c r="L15" s="521"/>
      <c r="M15" s="521"/>
      <c r="N15" s="521"/>
      <c r="O15" s="521"/>
    </row>
    <row r="16" spans="2:15" s="371" customFormat="1" ht="15" customHeight="1" x14ac:dyDescent="0.25">
      <c r="B16" s="521" t="s">
        <v>563</v>
      </c>
      <c r="C16" s="521"/>
      <c r="D16" s="521"/>
      <c r="E16" s="521"/>
      <c r="F16" s="521"/>
      <c r="G16" s="521"/>
      <c r="H16" s="521"/>
      <c r="I16" s="521"/>
      <c r="J16" s="521"/>
      <c r="K16" s="521"/>
      <c r="L16" s="521"/>
      <c r="M16" s="521"/>
      <c r="N16" s="521"/>
      <c r="O16" s="521"/>
    </row>
    <row r="17" spans="1:15" s="371" customFormat="1" ht="15" customHeight="1" x14ac:dyDescent="0.25">
      <c r="B17" s="521" t="s">
        <v>571</v>
      </c>
      <c r="C17" s="521"/>
      <c r="D17" s="521"/>
      <c r="E17" s="521"/>
      <c r="F17" s="521"/>
      <c r="G17" s="521"/>
      <c r="H17" s="521"/>
      <c r="I17" s="521"/>
      <c r="J17" s="521"/>
      <c r="K17" s="521"/>
      <c r="L17" s="521"/>
      <c r="M17" s="521"/>
      <c r="N17" s="521"/>
      <c r="O17" s="521"/>
    </row>
    <row r="18" spans="1:15" s="371" customFormat="1" ht="15" customHeight="1" x14ac:dyDescent="0.25">
      <c r="B18" s="521" t="s">
        <v>572</v>
      </c>
      <c r="C18" s="521"/>
      <c r="D18" s="521"/>
      <c r="E18" s="521"/>
      <c r="F18" s="521"/>
      <c r="G18" s="521"/>
      <c r="H18" s="521"/>
      <c r="I18" s="521"/>
      <c r="J18" s="521"/>
      <c r="K18" s="521"/>
      <c r="L18" s="521"/>
      <c r="M18" s="521"/>
      <c r="N18" s="521"/>
      <c r="O18" s="521"/>
    </row>
    <row r="19" spans="1:15" x14ac:dyDescent="0.25">
      <c r="B19" s="461"/>
      <c r="C19" s="461"/>
      <c r="D19" s="461"/>
      <c r="E19" s="461"/>
      <c r="F19" s="461"/>
      <c r="G19" s="461"/>
      <c r="H19" s="461"/>
      <c r="I19" s="461"/>
      <c r="J19" s="461"/>
      <c r="K19" s="461"/>
      <c r="L19" s="461"/>
      <c r="M19" s="461"/>
      <c r="N19" s="461"/>
      <c r="O19" s="461"/>
    </row>
    <row r="20" spans="1:15" ht="30.75" customHeight="1" x14ac:dyDescent="0.25">
      <c r="A20" s="492" t="s">
        <v>438</v>
      </c>
      <c r="B20" s="492"/>
      <c r="C20" s="492"/>
      <c r="D20" s="492"/>
      <c r="E20" s="492"/>
      <c r="F20" s="492"/>
      <c r="G20" s="492"/>
      <c r="H20" s="492"/>
      <c r="I20" s="492"/>
      <c r="J20" s="492"/>
      <c r="K20" s="492"/>
      <c r="L20" s="492"/>
      <c r="M20" s="492"/>
      <c r="N20" s="492"/>
      <c r="O20" s="492"/>
    </row>
    <row r="21" spans="1:15" x14ac:dyDescent="0.25">
      <c r="G21" s="4"/>
      <c r="H21" s="4"/>
      <c r="I21" s="4"/>
      <c r="J21" s="4"/>
      <c r="K21" s="4"/>
      <c r="L21" s="4"/>
      <c r="M21" s="4"/>
      <c r="N21" s="4"/>
      <c r="O21" s="4" t="s">
        <v>446</v>
      </c>
    </row>
    <row r="22" spans="1:15" ht="15" customHeight="1" x14ac:dyDescent="0.25">
      <c r="A22" s="493" t="s">
        <v>5</v>
      </c>
      <c r="B22" s="496" t="s">
        <v>348</v>
      </c>
      <c r="C22" s="496" t="s">
        <v>54</v>
      </c>
      <c r="D22" s="499" t="s">
        <v>358</v>
      </c>
      <c r="E22" s="502" t="s">
        <v>196</v>
      </c>
      <c r="F22" s="503"/>
      <c r="G22" s="504"/>
      <c r="H22" s="505" t="s">
        <v>359</v>
      </c>
      <c r="I22" s="508" t="s">
        <v>196</v>
      </c>
      <c r="J22" s="509"/>
      <c r="K22" s="510"/>
      <c r="L22" s="511" t="s">
        <v>0</v>
      </c>
      <c r="M22" s="512" t="s">
        <v>196</v>
      </c>
      <c r="N22" s="513"/>
      <c r="O22" s="514"/>
    </row>
    <row r="23" spans="1:15" x14ac:dyDescent="0.25">
      <c r="A23" s="494"/>
      <c r="B23" s="497"/>
      <c r="C23" s="497"/>
      <c r="D23" s="500"/>
      <c r="E23" s="515" t="s">
        <v>197</v>
      </c>
      <c r="F23" s="516" t="s">
        <v>198</v>
      </c>
      <c r="G23" s="515" t="s">
        <v>199</v>
      </c>
      <c r="H23" s="506"/>
      <c r="I23" s="518" t="s">
        <v>197</v>
      </c>
      <c r="J23" s="519" t="s">
        <v>198</v>
      </c>
      <c r="K23" s="518" t="s">
        <v>199</v>
      </c>
      <c r="L23" s="511"/>
      <c r="M23" s="489" t="s">
        <v>197</v>
      </c>
      <c r="N23" s="490" t="s">
        <v>198</v>
      </c>
      <c r="O23" s="489" t="s">
        <v>199</v>
      </c>
    </row>
    <row r="24" spans="1:15" ht="70.5" customHeight="1" x14ac:dyDescent="0.25">
      <c r="A24" s="495"/>
      <c r="B24" s="498"/>
      <c r="C24" s="498"/>
      <c r="D24" s="501"/>
      <c r="E24" s="515"/>
      <c r="F24" s="517"/>
      <c r="G24" s="515"/>
      <c r="H24" s="507"/>
      <c r="I24" s="518"/>
      <c r="J24" s="520"/>
      <c r="K24" s="518"/>
      <c r="L24" s="511"/>
      <c r="M24" s="489"/>
      <c r="N24" s="491"/>
      <c r="O24" s="489"/>
    </row>
    <row r="25" spans="1:15" ht="15.95" customHeight="1" x14ac:dyDescent="0.25">
      <c r="A25" s="5" t="s">
        <v>72</v>
      </c>
      <c r="B25" s="486" t="s">
        <v>6</v>
      </c>
      <c r="C25" s="487"/>
      <c r="D25" s="487"/>
      <c r="E25" s="487"/>
      <c r="F25" s="487"/>
      <c r="G25" s="487"/>
      <c r="H25" s="487"/>
      <c r="I25" s="487"/>
      <c r="J25" s="487"/>
      <c r="K25" s="487"/>
      <c r="L25" s="487"/>
      <c r="M25" s="487"/>
      <c r="N25" s="487"/>
      <c r="O25" s="488"/>
    </row>
    <row r="26" spans="1:15" ht="15" customHeight="1" x14ac:dyDescent="0.25">
      <c r="A26" s="5" t="s">
        <v>183</v>
      </c>
      <c r="B26" s="6" t="s">
        <v>20</v>
      </c>
      <c r="C26" s="7" t="s">
        <v>9</v>
      </c>
      <c r="D26" s="8">
        <f>E26+F26+G26</f>
        <v>8.5</v>
      </c>
      <c r="E26" s="8">
        <v>6.6</v>
      </c>
      <c r="F26" s="8">
        <v>1.9</v>
      </c>
      <c r="G26" s="8"/>
      <c r="H26" s="9">
        <f>I26+J26+K26</f>
        <v>2.9</v>
      </c>
      <c r="I26" s="10">
        <v>2.9</v>
      </c>
      <c r="J26" s="10"/>
      <c r="K26" s="10"/>
      <c r="L26" s="11">
        <f>M26+N26+O26</f>
        <v>11.4</v>
      </c>
      <c r="M26" s="12">
        <f>E26+I26</f>
        <v>9.5</v>
      </c>
      <c r="N26" s="12">
        <f>F26+J26</f>
        <v>1.9</v>
      </c>
      <c r="O26" s="12">
        <f>G26+K26</f>
        <v>0</v>
      </c>
    </row>
    <row r="27" spans="1:15" x14ac:dyDescent="0.25">
      <c r="A27" s="13" t="s">
        <v>73</v>
      </c>
      <c r="B27" s="14" t="s">
        <v>346</v>
      </c>
      <c r="C27" s="15" t="s">
        <v>9</v>
      </c>
      <c r="D27" s="16">
        <f t="shared" ref="D27:D36" si="0">E27+F27+G27</f>
        <v>2.9</v>
      </c>
      <c r="E27" s="16">
        <v>2.9</v>
      </c>
      <c r="F27" s="16"/>
      <c r="G27" s="16"/>
      <c r="H27" s="9">
        <f t="shared" ref="H27:H36" si="1">I27+J27+K27</f>
        <v>0.1</v>
      </c>
      <c r="I27" s="10">
        <v>0.1</v>
      </c>
      <c r="J27" s="10"/>
      <c r="K27" s="10"/>
      <c r="L27" s="12">
        <f t="shared" ref="L27:L36" si="2">M27+N27+O27</f>
        <v>3</v>
      </c>
      <c r="M27" s="12">
        <f t="shared" ref="M27:O36" si="3">E27+I27</f>
        <v>3</v>
      </c>
      <c r="N27" s="12">
        <f t="shared" si="3"/>
        <v>0</v>
      </c>
      <c r="O27" s="12">
        <f t="shared" si="3"/>
        <v>0</v>
      </c>
    </row>
    <row r="28" spans="1:15" ht="15" customHeight="1" x14ac:dyDescent="0.25">
      <c r="A28" s="5" t="s">
        <v>74</v>
      </c>
      <c r="B28" s="17" t="s">
        <v>10</v>
      </c>
      <c r="C28" s="15" t="s">
        <v>9</v>
      </c>
      <c r="D28" s="16">
        <f t="shared" si="0"/>
        <v>0.6</v>
      </c>
      <c r="E28" s="16">
        <v>0.6</v>
      </c>
      <c r="F28" s="16"/>
      <c r="G28" s="16"/>
      <c r="H28" s="9">
        <f t="shared" si="1"/>
        <v>-0.2</v>
      </c>
      <c r="I28" s="10">
        <v>-0.2</v>
      </c>
      <c r="J28" s="10"/>
      <c r="K28" s="10"/>
      <c r="L28" s="12">
        <f t="shared" si="2"/>
        <v>0.39999999999999997</v>
      </c>
      <c r="M28" s="12">
        <f t="shared" si="3"/>
        <v>0.39999999999999997</v>
      </c>
      <c r="N28" s="12">
        <f t="shared" si="3"/>
        <v>0</v>
      </c>
      <c r="O28" s="12">
        <f t="shared" si="3"/>
        <v>0</v>
      </c>
    </row>
    <row r="29" spans="1:15" ht="15" customHeight="1" x14ac:dyDescent="0.25">
      <c r="A29" s="5" t="s">
        <v>75</v>
      </c>
      <c r="B29" s="17" t="s">
        <v>11</v>
      </c>
      <c r="C29" s="15" t="s">
        <v>9</v>
      </c>
      <c r="D29" s="16">
        <f t="shared" si="0"/>
        <v>0.5</v>
      </c>
      <c r="E29" s="16">
        <v>0.5</v>
      </c>
      <c r="F29" s="16"/>
      <c r="G29" s="16"/>
      <c r="H29" s="9">
        <f t="shared" si="1"/>
        <v>0</v>
      </c>
      <c r="I29" s="10"/>
      <c r="J29" s="10"/>
      <c r="K29" s="10"/>
      <c r="L29" s="12">
        <f t="shared" si="2"/>
        <v>0.5</v>
      </c>
      <c r="M29" s="12">
        <f t="shared" si="3"/>
        <v>0.5</v>
      </c>
      <c r="N29" s="12">
        <f t="shared" si="3"/>
        <v>0</v>
      </c>
      <c r="O29" s="12">
        <f t="shared" si="3"/>
        <v>0</v>
      </c>
    </row>
    <row r="30" spans="1:15" ht="15" customHeight="1" x14ac:dyDescent="0.25">
      <c r="A30" s="5" t="s">
        <v>76</v>
      </c>
      <c r="B30" s="17" t="s">
        <v>12</v>
      </c>
      <c r="C30" s="15" t="s">
        <v>9</v>
      </c>
      <c r="D30" s="16">
        <f t="shared" si="0"/>
        <v>1.5</v>
      </c>
      <c r="E30" s="16">
        <v>1.5</v>
      </c>
      <c r="F30" s="16"/>
      <c r="G30" s="16"/>
      <c r="H30" s="10">
        <f t="shared" si="1"/>
        <v>0.1</v>
      </c>
      <c r="I30" s="10">
        <v>0.1</v>
      </c>
      <c r="J30" s="10"/>
      <c r="K30" s="10"/>
      <c r="L30" s="12">
        <f t="shared" si="2"/>
        <v>1.6</v>
      </c>
      <c r="M30" s="12">
        <f t="shared" si="3"/>
        <v>1.6</v>
      </c>
      <c r="N30" s="12">
        <f t="shared" si="3"/>
        <v>0</v>
      </c>
      <c r="O30" s="12">
        <f t="shared" si="3"/>
        <v>0</v>
      </c>
    </row>
    <row r="31" spans="1:15" ht="15" customHeight="1" x14ac:dyDescent="0.25">
      <c r="A31" s="13" t="s">
        <v>77</v>
      </c>
      <c r="B31" s="17" t="s">
        <v>13</v>
      </c>
      <c r="C31" s="15" t="s">
        <v>9</v>
      </c>
      <c r="D31" s="16">
        <f t="shared" si="0"/>
        <v>0.3</v>
      </c>
      <c r="E31" s="16">
        <v>0.3</v>
      </c>
      <c r="F31" s="16"/>
      <c r="G31" s="16"/>
      <c r="H31" s="10">
        <f t="shared" si="1"/>
        <v>-0.2</v>
      </c>
      <c r="I31" s="10">
        <v>-0.2</v>
      </c>
      <c r="J31" s="10"/>
      <c r="K31" s="10"/>
      <c r="L31" s="12">
        <f t="shared" si="2"/>
        <v>9.9999999999999978E-2</v>
      </c>
      <c r="M31" s="12">
        <f t="shared" si="3"/>
        <v>9.9999999999999978E-2</v>
      </c>
      <c r="N31" s="12"/>
      <c r="O31" s="12"/>
    </row>
    <row r="32" spans="1:15" ht="15" customHeight="1" x14ac:dyDescent="0.25">
      <c r="A32" s="19" t="s">
        <v>78</v>
      </c>
      <c r="B32" s="18" t="s">
        <v>14</v>
      </c>
      <c r="C32" s="15" t="s">
        <v>9</v>
      </c>
      <c r="D32" s="16">
        <f t="shared" si="0"/>
        <v>1.2</v>
      </c>
      <c r="E32" s="16">
        <v>1.2</v>
      </c>
      <c r="F32" s="16"/>
      <c r="G32" s="16"/>
      <c r="H32" s="10">
        <f t="shared" si="1"/>
        <v>0.5</v>
      </c>
      <c r="I32" s="10">
        <v>0.5</v>
      </c>
      <c r="J32" s="10"/>
      <c r="K32" s="10"/>
      <c r="L32" s="12">
        <f t="shared" si="2"/>
        <v>1.7</v>
      </c>
      <c r="M32" s="12">
        <f t="shared" si="3"/>
        <v>1.7</v>
      </c>
      <c r="N32" s="12">
        <f t="shared" si="3"/>
        <v>0</v>
      </c>
      <c r="O32" s="12">
        <f t="shared" si="3"/>
        <v>0</v>
      </c>
    </row>
    <row r="33" spans="1:15" ht="15" customHeight="1" x14ac:dyDescent="0.25">
      <c r="A33" s="5" t="s">
        <v>79</v>
      </c>
      <c r="B33" s="6" t="s">
        <v>15</v>
      </c>
      <c r="C33" s="15" t="s">
        <v>9</v>
      </c>
      <c r="D33" s="16">
        <f t="shared" si="0"/>
        <v>0.1</v>
      </c>
      <c r="E33" s="16">
        <v>0.1</v>
      </c>
      <c r="F33" s="16"/>
      <c r="G33" s="16"/>
      <c r="H33" s="10">
        <f t="shared" si="1"/>
        <v>-0.1</v>
      </c>
      <c r="I33" s="10">
        <v>-0.1</v>
      </c>
      <c r="J33" s="10"/>
      <c r="K33" s="10"/>
      <c r="L33" s="12">
        <f t="shared" si="2"/>
        <v>0</v>
      </c>
      <c r="M33" s="12">
        <f t="shared" si="3"/>
        <v>0</v>
      </c>
      <c r="N33" s="12">
        <f t="shared" si="3"/>
        <v>0</v>
      </c>
      <c r="O33" s="12">
        <f t="shared" si="3"/>
        <v>0</v>
      </c>
    </row>
    <row r="34" spans="1:15" ht="15" customHeight="1" x14ac:dyDescent="0.25">
      <c r="A34" s="5" t="s">
        <v>80</v>
      </c>
      <c r="B34" s="17" t="s">
        <v>16</v>
      </c>
      <c r="C34" s="15" t="s">
        <v>9</v>
      </c>
      <c r="D34" s="16">
        <f t="shared" si="0"/>
        <v>2.2000000000000002</v>
      </c>
      <c r="E34" s="16">
        <v>2.2000000000000002</v>
      </c>
      <c r="F34" s="16"/>
      <c r="G34" s="16"/>
      <c r="H34" s="10">
        <f t="shared" si="1"/>
        <v>0.2</v>
      </c>
      <c r="I34" s="10">
        <v>0.2</v>
      </c>
      <c r="J34" s="10"/>
      <c r="K34" s="10"/>
      <c r="L34" s="12">
        <f t="shared" si="2"/>
        <v>2.4000000000000004</v>
      </c>
      <c r="M34" s="12">
        <f t="shared" si="3"/>
        <v>2.4000000000000004</v>
      </c>
      <c r="N34" s="12">
        <f t="shared" si="3"/>
        <v>0</v>
      </c>
      <c r="O34" s="12">
        <f t="shared" si="3"/>
        <v>0</v>
      </c>
    </row>
    <row r="35" spans="1:15" ht="15" customHeight="1" x14ac:dyDescent="0.25">
      <c r="A35" s="5" t="s">
        <v>81</v>
      </c>
      <c r="B35" s="17" t="s">
        <v>17</v>
      </c>
      <c r="C35" s="15" t="s">
        <v>9</v>
      </c>
      <c r="D35" s="16">
        <f t="shared" si="0"/>
        <v>0.6</v>
      </c>
      <c r="E35" s="16">
        <v>0.6</v>
      </c>
      <c r="F35" s="16"/>
      <c r="G35" s="16"/>
      <c r="H35" s="10">
        <f t="shared" si="1"/>
        <v>0</v>
      </c>
      <c r="I35" s="10"/>
      <c r="J35" s="10"/>
      <c r="K35" s="10"/>
      <c r="L35" s="12">
        <f t="shared" si="2"/>
        <v>0.6</v>
      </c>
      <c r="M35" s="12">
        <f t="shared" si="3"/>
        <v>0.6</v>
      </c>
      <c r="N35" s="12">
        <f t="shared" si="3"/>
        <v>0</v>
      </c>
      <c r="O35" s="12">
        <f t="shared" si="3"/>
        <v>0</v>
      </c>
    </row>
    <row r="36" spans="1:15" ht="15" customHeight="1" x14ac:dyDescent="0.25">
      <c r="A36" s="38" t="s">
        <v>82</v>
      </c>
      <c r="B36" s="17" t="s">
        <v>18</v>
      </c>
      <c r="C36" s="15" t="s">
        <v>9</v>
      </c>
      <c r="D36" s="16">
        <f t="shared" si="0"/>
        <v>0.7</v>
      </c>
      <c r="E36" s="16">
        <v>0.7</v>
      </c>
      <c r="F36" s="16"/>
      <c r="G36" s="16"/>
      <c r="H36" s="10">
        <f t="shared" si="1"/>
        <v>0.1</v>
      </c>
      <c r="I36" s="10">
        <v>0.1</v>
      </c>
      <c r="J36" s="10"/>
      <c r="K36" s="10"/>
      <c r="L36" s="12">
        <f t="shared" si="2"/>
        <v>0.79999999999999993</v>
      </c>
      <c r="M36" s="12">
        <f t="shared" si="3"/>
        <v>0.79999999999999993</v>
      </c>
      <c r="N36" s="12">
        <f t="shared" si="3"/>
        <v>0</v>
      </c>
      <c r="O36" s="12">
        <f t="shared" si="3"/>
        <v>0</v>
      </c>
    </row>
    <row r="37" spans="1:15" ht="15.95" customHeight="1" x14ac:dyDescent="0.25">
      <c r="A37" s="91" t="s">
        <v>83</v>
      </c>
      <c r="B37" s="21" t="s">
        <v>175</v>
      </c>
      <c r="C37" s="22"/>
      <c r="D37" s="23">
        <f t="shared" ref="D37:O37" si="4">SUM(D26:D36)</f>
        <v>19.100000000000001</v>
      </c>
      <c r="E37" s="23">
        <f t="shared" si="4"/>
        <v>17.2</v>
      </c>
      <c r="F37" s="23">
        <f t="shared" si="4"/>
        <v>1.9</v>
      </c>
      <c r="G37" s="23">
        <f t="shared" si="4"/>
        <v>0</v>
      </c>
      <c r="H37" s="24">
        <f t="shared" si="4"/>
        <v>3.4</v>
      </c>
      <c r="I37" s="24">
        <f t="shared" si="4"/>
        <v>3.4</v>
      </c>
      <c r="J37" s="24">
        <f t="shared" si="4"/>
        <v>0</v>
      </c>
      <c r="K37" s="24">
        <f t="shared" si="4"/>
        <v>0</v>
      </c>
      <c r="L37" s="21">
        <f t="shared" si="4"/>
        <v>22.500000000000004</v>
      </c>
      <c r="M37" s="21">
        <f t="shared" si="4"/>
        <v>20.600000000000005</v>
      </c>
      <c r="N37" s="21">
        <f t="shared" si="4"/>
        <v>1.9</v>
      </c>
      <c r="O37" s="21">
        <f t="shared" si="4"/>
        <v>0</v>
      </c>
    </row>
    <row r="38" spans="1:15" ht="15.95" customHeight="1" x14ac:dyDescent="0.25">
      <c r="A38" s="5" t="s">
        <v>84</v>
      </c>
      <c r="B38" s="485" t="s">
        <v>59</v>
      </c>
      <c r="C38" s="485"/>
      <c r="D38" s="485"/>
      <c r="E38" s="485"/>
      <c r="F38" s="485"/>
      <c r="G38" s="485"/>
      <c r="H38" s="485"/>
      <c r="I38" s="485"/>
      <c r="J38" s="485"/>
      <c r="K38" s="485"/>
      <c r="L38" s="485"/>
      <c r="M38" s="485"/>
      <c r="N38" s="485"/>
      <c r="O38" s="485"/>
    </row>
    <row r="39" spans="1:15" ht="15" customHeight="1" x14ac:dyDescent="0.25">
      <c r="A39" s="5" t="s">
        <v>85</v>
      </c>
      <c r="B39" s="6" t="s">
        <v>7</v>
      </c>
      <c r="C39" s="7" t="s">
        <v>22</v>
      </c>
      <c r="D39" s="8">
        <f>E39+F39+G39</f>
        <v>0.1</v>
      </c>
      <c r="E39" s="8">
        <v>0.1</v>
      </c>
      <c r="F39" s="8"/>
      <c r="G39" s="8"/>
      <c r="H39" s="9">
        <f>I39+J39+K39</f>
        <v>0</v>
      </c>
      <c r="I39" s="9"/>
      <c r="J39" s="9"/>
      <c r="K39" s="9"/>
      <c r="L39" s="11">
        <f>M39+N39+O39</f>
        <v>0.1</v>
      </c>
      <c r="M39" s="11">
        <f>E39+I39</f>
        <v>0.1</v>
      </c>
      <c r="N39" s="11">
        <f t="shared" ref="N39:O48" si="5">F39+J39</f>
        <v>0</v>
      </c>
      <c r="O39" s="11">
        <f t="shared" si="5"/>
        <v>0</v>
      </c>
    </row>
    <row r="40" spans="1:15" ht="15" customHeight="1" x14ac:dyDescent="0.25">
      <c r="A40" s="5" t="s">
        <v>86</v>
      </c>
      <c r="B40" s="17" t="s">
        <v>10</v>
      </c>
      <c r="C40" s="15" t="s">
        <v>22</v>
      </c>
      <c r="D40" s="16">
        <f t="shared" ref="D40:D49" si="6">E40+F40+G40</f>
        <v>0.7</v>
      </c>
      <c r="E40" s="16">
        <v>0.1</v>
      </c>
      <c r="F40" s="16">
        <v>0.6</v>
      </c>
      <c r="G40" s="16"/>
      <c r="H40" s="10">
        <f t="shared" ref="H40:H48" si="7">I40+J40+K40</f>
        <v>0.1</v>
      </c>
      <c r="I40" s="10">
        <v>0.1</v>
      </c>
      <c r="J40" s="10"/>
      <c r="K40" s="10"/>
      <c r="L40" s="12">
        <f t="shared" ref="L40:L48" si="8">M40+N40+O40</f>
        <v>0.8</v>
      </c>
      <c r="M40" s="12">
        <f t="shared" ref="M40:M48" si="9">E40+I40</f>
        <v>0.2</v>
      </c>
      <c r="N40" s="12">
        <f t="shared" si="5"/>
        <v>0.6</v>
      </c>
      <c r="O40" s="12">
        <f t="shared" si="5"/>
        <v>0</v>
      </c>
    </row>
    <row r="41" spans="1:15" ht="15" customHeight="1" x14ac:dyDescent="0.25">
      <c r="A41" s="5" t="s">
        <v>87</v>
      </c>
      <c r="B41" s="17" t="s">
        <v>11</v>
      </c>
      <c r="C41" s="15" t="s">
        <v>22</v>
      </c>
      <c r="D41" s="16">
        <f t="shared" si="6"/>
        <v>16.3</v>
      </c>
      <c r="E41" s="16">
        <v>15.6</v>
      </c>
      <c r="F41" s="16">
        <v>0.7</v>
      </c>
      <c r="G41" s="16"/>
      <c r="H41" s="10">
        <f t="shared" si="7"/>
        <v>-4.3999999999999995</v>
      </c>
      <c r="I41" s="10">
        <v>-4.3</v>
      </c>
      <c r="J41" s="10">
        <v>-0.1</v>
      </c>
      <c r="K41" s="10"/>
      <c r="L41" s="12">
        <f t="shared" si="8"/>
        <v>11.9</v>
      </c>
      <c r="M41" s="12">
        <f t="shared" si="9"/>
        <v>11.3</v>
      </c>
      <c r="N41" s="12">
        <f t="shared" si="5"/>
        <v>0.6</v>
      </c>
      <c r="O41" s="12">
        <f t="shared" si="5"/>
        <v>0</v>
      </c>
    </row>
    <row r="42" spans="1:15" ht="15" customHeight="1" x14ac:dyDescent="0.25">
      <c r="A42" s="5" t="s">
        <v>88</v>
      </c>
      <c r="B42" s="17" t="s">
        <v>12</v>
      </c>
      <c r="C42" s="15" t="s">
        <v>22</v>
      </c>
      <c r="D42" s="16">
        <f t="shared" si="6"/>
        <v>1.1000000000000001</v>
      </c>
      <c r="E42" s="16"/>
      <c r="F42" s="16">
        <v>1.1000000000000001</v>
      </c>
      <c r="G42" s="16"/>
      <c r="H42" s="10">
        <f t="shared" si="7"/>
        <v>-0.2</v>
      </c>
      <c r="I42" s="10"/>
      <c r="J42" s="10">
        <v>-0.2</v>
      </c>
      <c r="K42" s="10"/>
      <c r="L42" s="12">
        <f t="shared" si="8"/>
        <v>0.90000000000000013</v>
      </c>
      <c r="M42" s="12">
        <f t="shared" si="9"/>
        <v>0</v>
      </c>
      <c r="N42" s="12">
        <f t="shared" si="5"/>
        <v>0.90000000000000013</v>
      </c>
      <c r="O42" s="12">
        <f t="shared" si="5"/>
        <v>0</v>
      </c>
    </row>
    <row r="43" spans="1:15" ht="15" customHeight="1" x14ac:dyDescent="0.25">
      <c r="A43" s="13" t="s">
        <v>89</v>
      </c>
      <c r="B43" s="17" t="s">
        <v>13</v>
      </c>
      <c r="C43" s="15" t="s">
        <v>22</v>
      </c>
      <c r="D43" s="16">
        <f t="shared" si="6"/>
        <v>1.7</v>
      </c>
      <c r="E43" s="16">
        <v>1.7</v>
      </c>
      <c r="F43" s="16"/>
      <c r="G43" s="16"/>
      <c r="H43" s="10">
        <f t="shared" si="7"/>
        <v>0</v>
      </c>
      <c r="I43" s="10"/>
      <c r="J43" s="10"/>
      <c r="K43" s="10"/>
      <c r="L43" s="12">
        <f t="shared" si="8"/>
        <v>1.7</v>
      </c>
      <c r="M43" s="12">
        <f t="shared" si="9"/>
        <v>1.7</v>
      </c>
      <c r="N43" s="12">
        <f t="shared" si="5"/>
        <v>0</v>
      </c>
      <c r="O43" s="12">
        <f t="shared" si="5"/>
        <v>0</v>
      </c>
    </row>
    <row r="44" spans="1:15" ht="15" customHeight="1" x14ac:dyDescent="0.25">
      <c r="A44" s="13" t="s">
        <v>90</v>
      </c>
      <c r="B44" s="18" t="s">
        <v>14</v>
      </c>
      <c r="C44" s="15" t="s">
        <v>22</v>
      </c>
      <c r="D44" s="16">
        <f t="shared" si="6"/>
        <v>3.4000000000000004</v>
      </c>
      <c r="E44" s="16">
        <v>1.8</v>
      </c>
      <c r="F44" s="16">
        <v>1.6</v>
      </c>
      <c r="G44" s="16"/>
      <c r="H44" s="10">
        <f t="shared" si="7"/>
        <v>-0.39999999999999997</v>
      </c>
      <c r="I44" s="10">
        <v>0.2</v>
      </c>
      <c r="J44" s="10">
        <v>-0.6</v>
      </c>
      <c r="K44" s="10"/>
      <c r="L44" s="12">
        <f t="shared" si="8"/>
        <v>3</v>
      </c>
      <c r="M44" s="12">
        <f t="shared" si="9"/>
        <v>2</v>
      </c>
      <c r="N44" s="12">
        <f t="shared" si="5"/>
        <v>1</v>
      </c>
      <c r="O44" s="12">
        <f t="shared" si="5"/>
        <v>0</v>
      </c>
    </row>
    <row r="45" spans="1:15" ht="15" customHeight="1" x14ac:dyDescent="0.25">
      <c r="A45" s="5" t="s">
        <v>91</v>
      </c>
      <c r="B45" s="6" t="s">
        <v>15</v>
      </c>
      <c r="C45" s="15" t="s">
        <v>22</v>
      </c>
      <c r="D45" s="16">
        <f t="shared" si="6"/>
        <v>3.3000000000000003</v>
      </c>
      <c r="E45" s="16">
        <v>2.2000000000000002</v>
      </c>
      <c r="F45" s="16">
        <v>1.1000000000000001</v>
      </c>
      <c r="G45" s="16"/>
      <c r="H45" s="10">
        <f t="shared" si="7"/>
        <v>-0.5</v>
      </c>
      <c r="I45" s="10"/>
      <c r="J45" s="10">
        <v>-0.5</v>
      </c>
      <c r="K45" s="10"/>
      <c r="L45" s="12">
        <f t="shared" si="8"/>
        <v>2.8000000000000003</v>
      </c>
      <c r="M45" s="12">
        <f t="shared" si="9"/>
        <v>2.2000000000000002</v>
      </c>
      <c r="N45" s="12">
        <f t="shared" si="5"/>
        <v>0.60000000000000009</v>
      </c>
      <c r="O45" s="12">
        <f t="shared" si="5"/>
        <v>0</v>
      </c>
    </row>
    <row r="46" spans="1:15" ht="15" customHeight="1" x14ac:dyDescent="0.25">
      <c r="A46" s="5" t="s">
        <v>92</v>
      </c>
      <c r="B46" s="17" t="s">
        <v>16</v>
      </c>
      <c r="C46" s="15" t="s">
        <v>22</v>
      </c>
      <c r="D46" s="16">
        <f t="shared" si="6"/>
        <v>9.5</v>
      </c>
      <c r="E46" s="16">
        <v>6.6</v>
      </c>
      <c r="F46" s="16">
        <v>2.9</v>
      </c>
      <c r="G46" s="16"/>
      <c r="H46" s="10">
        <f t="shared" si="7"/>
        <v>0</v>
      </c>
      <c r="I46" s="10">
        <v>0.7</v>
      </c>
      <c r="J46" s="10">
        <v>-0.7</v>
      </c>
      <c r="K46" s="10"/>
      <c r="L46" s="12">
        <f t="shared" si="8"/>
        <v>9.5</v>
      </c>
      <c r="M46" s="12">
        <f t="shared" si="9"/>
        <v>7.3</v>
      </c>
      <c r="N46" s="12">
        <f t="shared" si="5"/>
        <v>2.2000000000000002</v>
      </c>
      <c r="O46" s="12">
        <f t="shared" si="5"/>
        <v>0</v>
      </c>
    </row>
    <row r="47" spans="1:15" ht="15" customHeight="1" x14ac:dyDescent="0.25">
      <c r="A47" s="5" t="s">
        <v>93</v>
      </c>
      <c r="B47" s="17" t="s">
        <v>17</v>
      </c>
      <c r="C47" s="15" t="s">
        <v>22</v>
      </c>
      <c r="D47" s="16">
        <f t="shared" si="6"/>
        <v>0.4</v>
      </c>
      <c r="E47" s="16">
        <v>0.1</v>
      </c>
      <c r="F47" s="16">
        <v>0.3</v>
      </c>
      <c r="G47" s="16"/>
      <c r="H47" s="10">
        <f t="shared" si="7"/>
        <v>0</v>
      </c>
      <c r="I47" s="10"/>
      <c r="J47" s="10"/>
      <c r="K47" s="10"/>
      <c r="L47" s="12">
        <f t="shared" si="8"/>
        <v>0.4</v>
      </c>
      <c r="M47" s="12">
        <f t="shared" si="9"/>
        <v>0.1</v>
      </c>
      <c r="N47" s="12">
        <f t="shared" si="5"/>
        <v>0.3</v>
      </c>
      <c r="O47" s="12">
        <f t="shared" si="5"/>
        <v>0</v>
      </c>
    </row>
    <row r="48" spans="1:15" ht="15" customHeight="1" x14ac:dyDescent="0.25">
      <c r="A48" s="5" t="s">
        <v>94</v>
      </c>
      <c r="B48" s="17" t="s">
        <v>18</v>
      </c>
      <c r="C48" s="15" t="s">
        <v>22</v>
      </c>
      <c r="D48" s="16">
        <f t="shared" si="6"/>
        <v>1.6</v>
      </c>
      <c r="E48" s="16">
        <v>0.9</v>
      </c>
      <c r="F48" s="16">
        <v>0.7</v>
      </c>
      <c r="G48" s="16"/>
      <c r="H48" s="10">
        <f t="shared" si="7"/>
        <v>0.1</v>
      </c>
      <c r="I48" s="10"/>
      <c r="J48" s="10">
        <v>0.1</v>
      </c>
      <c r="K48" s="10"/>
      <c r="L48" s="12">
        <f t="shared" si="8"/>
        <v>1.7</v>
      </c>
      <c r="M48" s="12">
        <f t="shared" si="9"/>
        <v>0.9</v>
      </c>
      <c r="N48" s="12">
        <f t="shared" si="5"/>
        <v>0.79999999999999993</v>
      </c>
      <c r="O48" s="12">
        <f t="shared" si="5"/>
        <v>0</v>
      </c>
    </row>
    <row r="49" spans="1:15" ht="15" customHeight="1" x14ac:dyDescent="0.25">
      <c r="A49" s="38" t="s">
        <v>95</v>
      </c>
      <c r="B49" s="17" t="s">
        <v>19</v>
      </c>
      <c r="C49" s="15" t="s">
        <v>22</v>
      </c>
      <c r="D49" s="16">
        <f t="shared" si="6"/>
        <v>0.9</v>
      </c>
      <c r="E49" s="16"/>
      <c r="F49" s="16">
        <v>0.9</v>
      </c>
      <c r="G49" s="16"/>
      <c r="H49" s="10">
        <f>I49+J49+K49</f>
        <v>-0.1</v>
      </c>
      <c r="I49" s="10"/>
      <c r="J49" s="10">
        <v>-0.1</v>
      </c>
      <c r="K49" s="10"/>
      <c r="L49" s="12">
        <f>M49+N49+O49</f>
        <v>0.8</v>
      </c>
      <c r="M49" s="12">
        <f>E49+I49</f>
        <v>0</v>
      </c>
      <c r="N49" s="12">
        <f>F49+J49</f>
        <v>0.8</v>
      </c>
      <c r="O49" s="12">
        <f>G49+K49</f>
        <v>0</v>
      </c>
    </row>
    <row r="50" spans="1:15" ht="15.95" customHeight="1" x14ac:dyDescent="0.25">
      <c r="A50" s="91" t="s">
        <v>96</v>
      </c>
      <c r="B50" s="21" t="s">
        <v>176</v>
      </c>
      <c r="C50" s="25"/>
      <c r="D50" s="23">
        <f>SUM(D39:D49)</f>
        <v>39.000000000000007</v>
      </c>
      <c r="E50" s="23">
        <f>SUM(E39:E49)</f>
        <v>29.1</v>
      </c>
      <c r="F50" s="23">
        <f>SUM(F39:F49)</f>
        <v>9.9</v>
      </c>
      <c r="G50" s="23">
        <f>SUM(G39:G49)</f>
        <v>0</v>
      </c>
      <c r="H50" s="24">
        <f t="shared" ref="H50:O50" si="10">SUM(H39:H49)</f>
        <v>-5.4</v>
      </c>
      <c r="I50" s="24">
        <f t="shared" si="10"/>
        <v>-3.3</v>
      </c>
      <c r="J50" s="24">
        <f t="shared" si="10"/>
        <v>-2.0999999999999996</v>
      </c>
      <c r="K50" s="24">
        <f t="shared" si="10"/>
        <v>0</v>
      </c>
      <c r="L50" s="21">
        <f t="shared" si="10"/>
        <v>33.599999999999994</v>
      </c>
      <c r="M50" s="21">
        <f t="shared" si="10"/>
        <v>25.8</v>
      </c>
      <c r="N50" s="21">
        <f t="shared" si="10"/>
        <v>7.8</v>
      </c>
      <c r="O50" s="21">
        <f t="shared" si="10"/>
        <v>0</v>
      </c>
    </row>
    <row r="51" spans="1:15" ht="15.95" customHeight="1" x14ac:dyDescent="0.25">
      <c r="A51" s="5" t="s">
        <v>97</v>
      </c>
      <c r="B51" s="485" t="s">
        <v>63</v>
      </c>
      <c r="C51" s="485"/>
      <c r="D51" s="485"/>
      <c r="E51" s="485"/>
      <c r="F51" s="485"/>
      <c r="G51" s="485"/>
      <c r="H51" s="485"/>
      <c r="I51" s="485"/>
      <c r="J51" s="485"/>
      <c r="K51" s="485"/>
      <c r="L51" s="485"/>
      <c r="M51" s="485"/>
      <c r="N51" s="485"/>
      <c r="O51" s="485"/>
    </row>
    <row r="52" spans="1:15" ht="15" customHeight="1" x14ac:dyDescent="0.25">
      <c r="A52" s="38" t="s">
        <v>98</v>
      </c>
      <c r="B52" s="26" t="s">
        <v>20</v>
      </c>
      <c r="C52" s="7" t="s">
        <v>32</v>
      </c>
      <c r="D52" s="8">
        <f>E52+F52+G52</f>
        <v>98.8</v>
      </c>
      <c r="E52" s="8">
        <v>98.8</v>
      </c>
      <c r="F52" s="8"/>
      <c r="G52" s="8"/>
      <c r="H52" s="10">
        <f>I52+J52+K52</f>
        <v>0</v>
      </c>
      <c r="I52" s="10"/>
      <c r="J52" s="10"/>
      <c r="K52" s="10"/>
      <c r="L52" s="12">
        <f>M52+N52+O52</f>
        <v>98.8</v>
      </c>
      <c r="M52" s="12">
        <f t="shared" ref="M52:O53" si="11">E52+I52</f>
        <v>98.8</v>
      </c>
      <c r="N52" s="12">
        <f t="shared" si="11"/>
        <v>0</v>
      </c>
      <c r="O52" s="12">
        <f t="shared" si="11"/>
        <v>0</v>
      </c>
    </row>
    <row r="53" spans="1:15" ht="15" customHeight="1" x14ac:dyDescent="0.25">
      <c r="A53" s="40" t="s">
        <v>99</v>
      </c>
      <c r="B53" s="29" t="s">
        <v>71</v>
      </c>
      <c r="C53" s="30" t="s">
        <v>32</v>
      </c>
      <c r="D53" s="8">
        <f>E53+F53+G53</f>
        <v>0.4</v>
      </c>
      <c r="E53" s="8"/>
      <c r="F53" s="8">
        <v>0.4</v>
      </c>
      <c r="G53" s="8"/>
      <c r="H53" s="10">
        <f>I53+J53+K53</f>
        <v>0</v>
      </c>
      <c r="I53" s="10"/>
      <c r="J53" s="10"/>
      <c r="K53" s="10"/>
      <c r="L53" s="12">
        <f>M53+N53+O53</f>
        <v>0.4</v>
      </c>
      <c r="M53" s="12">
        <f t="shared" si="11"/>
        <v>0</v>
      </c>
      <c r="N53" s="12">
        <f t="shared" si="11"/>
        <v>0.4</v>
      </c>
      <c r="O53" s="12">
        <f t="shared" si="11"/>
        <v>0</v>
      </c>
    </row>
    <row r="54" spans="1:15" ht="15.95" customHeight="1" x14ac:dyDescent="0.25">
      <c r="A54" s="20" t="s">
        <v>100</v>
      </c>
      <c r="B54" s="27" t="s">
        <v>177</v>
      </c>
      <c r="C54" s="28"/>
      <c r="D54" s="23">
        <f>D52+D53</f>
        <v>99.2</v>
      </c>
      <c r="E54" s="23">
        <f t="shared" ref="E54:O54" si="12">E52+E53</f>
        <v>98.8</v>
      </c>
      <c r="F54" s="23">
        <f t="shared" si="12"/>
        <v>0.4</v>
      </c>
      <c r="G54" s="23">
        <f t="shared" si="12"/>
        <v>0</v>
      </c>
      <c r="H54" s="24">
        <f t="shared" si="12"/>
        <v>0</v>
      </c>
      <c r="I54" s="24">
        <f t="shared" si="12"/>
        <v>0</v>
      </c>
      <c r="J54" s="24">
        <f t="shared" si="12"/>
        <v>0</v>
      </c>
      <c r="K54" s="24">
        <f t="shared" si="12"/>
        <v>0</v>
      </c>
      <c r="L54" s="21">
        <f t="shared" si="12"/>
        <v>99.2</v>
      </c>
      <c r="M54" s="21">
        <f t="shared" si="12"/>
        <v>98.8</v>
      </c>
      <c r="N54" s="21">
        <f t="shared" si="12"/>
        <v>0.4</v>
      </c>
      <c r="O54" s="21">
        <f t="shared" si="12"/>
        <v>0</v>
      </c>
    </row>
    <row r="55" spans="1:15" ht="15.95" customHeight="1" x14ac:dyDescent="0.25">
      <c r="A55" s="5" t="s">
        <v>101</v>
      </c>
      <c r="B55" s="485" t="s">
        <v>172</v>
      </c>
      <c r="C55" s="485"/>
      <c r="D55" s="485"/>
      <c r="E55" s="485"/>
      <c r="F55" s="485"/>
      <c r="G55" s="485"/>
      <c r="H55" s="485"/>
      <c r="I55" s="485"/>
      <c r="J55" s="485"/>
      <c r="K55" s="485"/>
      <c r="L55" s="485"/>
      <c r="M55" s="485"/>
      <c r="N55" s="485"/>
      <c r="O55" s="485"/>
    </row>
    <row r="56" spans="1:15" ht="15.95" customHeight="1" x14ac:dyDescent="0.25">
      <c r="A56" s="13" t="s">
        <v>102</v>
      </c>
      <c r="B56" s="14" t="s">
        <v>55</v>
      </c>
      <c r="C56" s="30" t="s">
        <v>51</v>
      </c>
      <c r="D56" s="16">
        <f>E56+F56+G56</f>
        <v>0.1</v>
      </c>
      <c r="E56" s="16">
        <v>0.1</v>
      </c>
      <c r="F56" s="16"/>
      <c r="G56" s="16"/>
      <c r="H56" s="10">
        <f>I56+J56+K56</f>
        <v>0</v>
      </c>
      <c r="I56" s="10"/>
      <c r="J56" s="10"/>
      <c r="K56" s="10"/>
      <c r="L56" s="12">
        <f>M56+N56+O56</f>
        <v>0.1</v>
      </c>
      <c r="M56" s="12">
        <f t="shared" ref="M56:O71" si="13">E56+I56</f>
        <v>0.1</v>
      </c>
      <c r="N56" s="12">
        <f t="shared" si="13"/>
        <v>0</v>
      </c>
      <c r="O56" s="12">
        <f t="shared" si="13"/>
        <v>0</v>
      </c>
    </row>
    <row r="57" spans="1:15" ht="15.95" customHeight="1" x14ac:dyDescent="0.25">
      <c r="A57" s="19" t="s">
        <v>103</v>
      </c>
      <c r="B57" s="12" t="s">
        <v>33</v>
      </c>
      <c r="C57" s="30" t="s">
        <v>51</v>
      </c>
      <c r="D57" s="16">
        <f>E57+F57+G57</f>
        <v>0.4</v>
      </c>
      <c r="E57" s="16">
        <v>0.1</v>
      </c>
      <c r="F57" s="16">
        <v>0.3</v>
      </c>
      <c r="G57" s="16"/>
      <c r="H57" s="10">
        <f>I57+J57+K57</f>
        <v>0</v>
      </c>
      <c r="I57" s="10"/>
      <c r="J57" s="10"/>
      <c r="K57" s="10"/>
      <c r="L57" s="12">
        <f>M57+N57+O57</f>
        <v>0.4</v>
      </c>
      <c r="M57" s="12">
        <f t="shared" si="13"/>
        <v>0.1</v>
      </c>
      <c r="N57" s="12">
        <f t="shared" si="13"/>
        <v>0.3</v>
      </c>
      <c r="O57" s="12">
        <f t="shared" si="13"/>
        <v>0</v>
      </c>
    </row>
    <row r="58" spans="1:15" ht="15" customHeight="1" x14ac:dyDescent="0.25">
      <c r="A58" s="5" t="s">
        <v>104</v>
      </c>
      <c r="B58" s="29" t="s">
        <v>161</v>
      </c>
      <c r="C58" s="30" t="s">
        <v>51</v>
      </c>
      <c r="D58" s="16">
        <f>E58+F58+G58</f>
        <v>2.8</v>
      </c>
      <c r="E58" s="16">
        <v>2.8</v>
      </c>
      <c r="F58" s="16"/>
      <c r="G58" s="16"/>
      <c r="H58" s="10">
        <f>I58+J58+K58</f>
        <v>0</v>
      </c>
      <c r="I58" s="10"/>
      <c r="J58" s="10"/>
      <c r="K58" s="10"/>
      <c r="L58" s="12">
        <f>M58+N58+O58</f>
        <v>2.8</v>
      </c>
      <c r="M58" s="12">
        <f t="shared" si="13"/>
        <v>2.8</v>
      </c>
      <c r="N58" s="12">
        <f t="shared" si="13"/>
        <v>0</v>
      </c>
      <c r="O58" s="12">
        <f t="shared" si="13"/>
        <v>0</v>
      </c>
    </row>
    <row r="59" spans="1:15" ht="15" customHeight="1" x14ac:dyDescent="0.25">
      <c r="A59" s="5" t="s">
        <v>105</v>
      </c>
      <c r="B59" s="29" t="s">
        <v>502</v>
      </c>
      <c r="C59" s="30" t="s">
        <v>51</v>
      </c>
      <c r="D59" s="16">
        <f t="shared" ref="D59:D90" si="14">E59+F59+G59</f>
        <v>6.8999999999999995</v>
      </c>
      <c r="E59" s="16">
        <v>0.1</v>
      </c>
      <c r="F59" s="16"/>
      <c r="G59" s="16">
        <v>6.8</v>
      </c>
      <c r="H59" s="10">
        <f t="shared" ref="H59:H90" si="15">I59+J59+K59</f>
        <v>0</v>
      </c>
      <c r="I59" s="10"/>
      <c r="J59" s="10"/>
      <c r="K59" s="10"/>
      <c r="L59" s="12">
        <f t="shared" ref="L59:L90" si="16">M59+N59+O59</f>
        <v>6.8999999999999995</v>
      </c>
      <c r="M59" s="12">
        <f t="shared" si="13"/>
        <v>0.1</v>
      </c>
      <c r="N59" s="12">
        <f t="shared" si="13"/>
        <v>0</v>
      </c>
      <c r="O59" s="12">
        <f t="shared" si="13"/>
        <v>6.8</v>
      </c>
    </row>
    <row r="60" spans="1:15" ht="15" customHeight="1" x14ac:dyDescent="0.25">
      <c r="A60" s="32" t="s">
        <v>106</v>
      </c>
      <c r="B60" s="18" t="s">
        <v>153</v>
      </c>
      <c r="C60" s="30" t="s">
        <v>51</v>
      </c>
      <c r="D60" s="16">
        <f t="shared" si="14"/>
        <v>8.4</v>
      </c>
      <c r="E60" s="16"/>
      <c r="F60" s="16">
        <v>8.4</v>
      </c>
      <c r="G60" s="16"/>
      <c r="H60" s="10">
        <f t="shared" si="15"/>
        <v>0</v>
      </c>
      <c r="I60" s="10"/>
      <c r="J60" s="10"/>
      <c r="K60" s="10"/>
      <c r="L60" s="12">
        <f t="shared" si="16"/>
        <v>8.4</v>
      </c>
      <c r="M60" s="12">
        <f t="shared" si="13"/>
        <v>0</v>
      </c>
      <c r="N60" s="12">
        <f t="shared" si="13"/>
        <v>8.4</v>
      </c>
      <c r="O60" s="12">
        <f t="shared" si="13"/>
        <v>0</v>
      </c>
    </row>
    <row r="61" spans="1:15" ht="15" customHeight="1" x14ac:dyDescent="0.25">
      <c r="A61" s="32" t="s">
        <v>107</v>
      </c>
      <c r="B61" s="31" t="s">
        <v>364</v>
      </c>
      <c r="C61" s="30" t="s">
        <v>51</v>
      </c>
      <c r="D61" s="16">
        <f t="shared" si="14"/>
        <v>6.6</v>
      </c>
      <c r="E61" s="16">
        <v>0.1</v>
      </c>
      <c r="F61" s="16"/>
      <c r="G61" s="16">
        <v>6.5</v>
      </c>
      <c r="H61" s="10">
        <f t="shared" si="15"/>
        <v>0</v>
      </c>
      <c r="I61" s="10"/>
      <c r="J61" s="10"/>
      <c r="K61" s="10"/>
      <c r="L61" s="12">
        <f t="shared" si="16"/>
        <v>6.6</v>
      </c>
      <c r="M61" s="12">
        <f t="shared" si="13"/>
        <v>0.1</v>
      </c>
      <c r="N61" s="12">
        <f t="shared" si="13"/>
        <v>0</v>
      </c>
      <c r="O61" s="12">
        <f t="shared" si="13"/>
        <v>6.5</v>
      </c>
    </row>
    <row r="62" spans="1:15" ht="15" customHeight="1" x14ac:dyDescent="0.25">
      <c r="A62" s="32" t="s">
        <v>108</v>
      </c>
      <c r="B62" s="29" t="s">
        <v>503</v>
      </c>
      <c r="C62" s="15" t="s">
        <v>51</v>
      </c>
      <c r="D62" s="16">
        <f t="shared" si="14"/>
        <v>36.5</v>
      </c>
      <c r="E62" s="16">
        <v>2.1</v>
      </c>
      <c r="F62" s="16">
        <v>29</v>
      </c>
      <c r="G62" s="16">
        <v>5.4</v>
      </c>
      <c r="H62" s="10">
        <f t="shared" si="15"/>
        <v>0</v>
      </c>
      <c r="I62" s="10"/>
      <c r="J62" s="10"/>
      <c r="K62" s="10"/>
      <c r="L62" s="12">
        <f t="shared" si="16"/>
        <v>36.5</v>
      </c>
      <c r="M62" s="12">
        <f t="shared" si="13"/>
        <v>2.1</v>
      </c>
      <c r="N62" s="12">
        <f t="shared" si="13"/>
        <v>29</v>
      </c>
      <c r="O62" s="12">
        <f t="shared" si="13"/>
        <v>5.4</v>
      </c>
    </row>
    <row r="63" spans="1:15" ht="15" customHeight="1" x14ac:dyDescent="0.25">
      <c r="A63" s="32" t="s">
        <v>109</v>
      </c>
      <c r="B63" s="29" t="s">
        <v>504</v>
      </c>
      <c r="C63" s="15" t="s">
        <v>51</v>
      </c>
      <c r="D63" s="16">
        <f t="shared" si="14"/>
        <v>4.6999999999999993</v>
      </c>
      <c r="E63" s="16">
        <v>0.8</v>
      </c>
      <c r="F63" s="16">
        <v>0.6</v>
      </c>
      <c r="G63" s="16">
        <v>3.3</v>
      </c>
      <c r="H63" s="10">
        <f t="shared" si="15"/>
        <v>0.9</v>
      </c>
      <c r="I63" s="10"/>
      <c r="J63" s="10">
        <v>0.1</v>
      </c>
      <c r="K63" s="10">
        <v>0.8</v>
      </c>
      <c r="L63" s="12">
        <f t="shared" si="16"/>
        <v>5.6</v>
      </c>
      <c r="M63" s="12">
        <f t="shared" si="13"/>
        <v>0.8</v>
      </c>
      <c r="N63" s="12">
        <f t="shared" si="13"/>
        <v>0.7</v>
      </c>
      <c r="O63" s="12">
        <f t="shared" si="13"/>
        <v>4.0999999999999996</v>
      </c>
    </row>
    <row r="64" spans="1:15" ht="15" customHeight="1" x14ac:dyDescent="0.25">
      <c r="A64" s="32" t="s">
        <v>110</v>
      </c>
      <c r="B64" s="29" t="s">
        <v>505</v>
      </c>
      <c r="C64" s="30" t="s">
        <v>51</v>
      </c>
      <c r="D64" s="16">
        <f>E64+F64+G64</f>
        <v>0.1</v>
      </c>
      <c r="E64" s="16">
        <v>0.1</v>
      </c>
      <c r="F64" s="16"/>
      <c r="G64" s="16"/>
      <c r="H64" s="10">
        <f>I64+J64+K64</f>
        <v>0</v>
      </c>
      <c r="I64" s="10"/>
      <c r="J64" s="10"/>
      <c r="K64" s="10"/>
      <c r="L64" s="12">
        <f>M64+N64+O64</f>
        <v>0.1</v>
      </c>
      <c r="M64" s="12">
        <f>E64+I64</f>
        <v>0.1</v>
      </c>
      <c r="N64" s="12">
        <f>F64+J64</f>
        <v>0</v>
      </c>
      <c r="O64" s="12">
        <f>G64+K64</f>
        <v>0</v>
      </c>
    </row>
    <row r="65" spans="1:15" ht="15" customHeight="1" x14ac:dyDescent="0.25">
      <c r="A65" s="32" t="s">
        <v>156</v>
      </c>
      <c r="B65" s="33" t="s">
        <v>419</v>
      </c>
      <c r="C65" s="15" t="s">
        <v>51</v>
      </c>
      <c r="D65" s="16">
        <f t="shared" si="14"/>
        <v>2.2000000000000002</v>
      </c>
      <c r="E65" s="16">
        <v>2.2000000000000002</v>
      </c>
      <c r="F65" s="16"/>
      <c r="G65" s="16"/>
      <c r="H65" s="10">
        <f t="shared" si="15"/>
        <v>0</v>
      </c>
      <c r="I65" s="10"/>
      <c r="J65" s="10"/>
      <c r="K65" s="10"/>
      <c r="L65" s="12">
        <f t="shared" si="16"/>
        <v>2.2000000000000002</v>
      </c>
      <c r="M65" s="12">
        <f t="shared" si="13"/>
        <v>2.2000000000000002</v>
      </c>
      <c r="N65" s="12">
        <f t="shared" si="13"/>
        <v>0</v>
      </c>
      <c r="O65" s="12">
        <f t="shared" si="13"/>
        <v>0</v>
      </c>
    </row>
    <row r="66" spans="1:15" ht="15" customHeight="1" x14ac:dyDescent="0.25">
      <c r="A66" s="32" t="s">
        <v>157</v>
      </c>
      <c r="B66" s="193" t="s">
        <v>46</v>
      </c>
      <c r="C66" s="15"/>
      <c r="D66" s="16">
        <f t="shared" si="14"/>
        <v>0.1</v>
      </c>
      <c r="E66" s="16">
        <v>0.1</v>
      </c>
      <c r="F66" s="16"/>
      <c r="G66" s="16"/>
      <c r="H66" s="10">
        <f t="shared" si="15"/>
        <v>0</v>
      </c>
      <c r="I66" s="10"/>
      <c r="J66" s="10"/>
      <c r="K66" s="10"/>
      <c r="L66" s="12">
        <f t="shared" si="16"/>
        <v>0.1</v>
      </c>
      <c r="M66" s="12">
        <f t="shared" si="13"/>
        <v>0.1</v>
      </c>
      <c r="N66" s="12">
        <f t="shared" si="13"/>
        <v>0</v>
      </c>
      <c r="O66" s="12">
        <f t="shared" si="13"/>
        <v>0</v>
      </c>
    </row>
    <row r="67" spans="1:15" ht="15" customHeight="1" x14ac:dyDescent="0.25">
      <c r="A67" s="32" t="s">
        <v>111</v>
      </c>
      <c r="B67" s="12" t="s">
        <v>43</v>
      </c>
      <c r="C67" s="15" t="s">
        <v>51</v>
      </c>
      <c r="D67" s="16">
        <f t="shared" si="14"/>
        <v>0.1</v>
      </c>
      <c r="E67" s="16">
        <v>0.1</v>
      </c>
      <c r="F67" s="16"/>
      <c r="G67" s="16"/>
      <c r="H67" s="10">
        <f t="shared" si="15"/>
        <v>0</v>
      </c>
      <c r="I67" s="10"/>
      <c r="J67" s="10"/>
      <c r="K67" s="10"/>
      <c r="L67" s="12">
        <f t="shared" si="16"/>
        <v>0.1</v>
      </c>
      <c r="M67" s="12">
        <f t="shared" si="13"/>
        <v>0.1</v>
      </c>
      <c r="N67" s="12">
        <f t="shared" si="13"/>
        <v>0</v>
      </c>
      <c r="O67" s="12">
        <f t="shared" si="13"/>
        <v>0</v>
      </c>
    </row>
    <row r="68" spans="1:15" ht="15" customHeight="1" x14ac:dyDescent="0.25">
      <c r="A68" s="32" t="s">
        <v>158</v>
      </c>
      <c r="B68" s="34" t="s">
        <v>166</v>
      </c>
      <c r="C68" s="30" t="s">
        <v>51</v>
      </c>
      <c r="D68" s="16">
        <f t="shared" si="14"/>
        <v>6.6</v>
      </c>
      <c r="E68" s="16">
        <v>0.1</v>
      </c>
      <c r="F68" s="16"/>
      <c r="G68" s="16">
        <v>6.5</v>
      </c>
      <c r="H68" s="10">
        <f t="shared" si="15"/>
        <v>0</v>
      </c>
      <c r="I68" s="10"/>
      <c r="J68" s="10"/>
      <c r="K68" s="10"/>
      <c r="L68" s="12">
        <f t="shared" si="16"/>
        <v>6.6</v>
      </c>
      <c r="M68" s="12">
        <f t="shared" si="13"/>
        <v>0.1</v>
      </c>
      <c r="N68" s="12">
        <f t="shared" si="13"/>
        <v>0</v>
      </c>
      <c r="O68" s="12">
        <f t="shared" si="13"/>
        <v>6.5</v>
      </c>
    </row>
    <row r="69" spans="1:15" ht="15" customHeight="1" x14ac:dyDescent="0.25">
      <c r="A69" s="5" t="s">
        <v>159</v>
      </c>
      <c r="B69" s="34" t="s">
        <v>44</v>
      </c>
      <c r="C69" s="30" t="s">
        <v>51</v>
      </c>
      <c r="D69" s="16">
        <f t="shared" si="14"/>
        <v>0.1</v>
      </c>
      <c r="E69" s="16">
        <v>0.1</v>
      </c>
      <c r="F69" s="16"/>
      <c r="G69" s="16"/>
      <c r="H69" s="10">
        <f t="shared" si="15"/>
        <v>0</v>
      </c>
      <c r="I69" s="10"/>
      <c r="J69" s="10"/>
      <c r="K69" s="10"/>
      <c r="L69" s="12">
        <f t="shared" si="16"/>
        <v>0.1</v>
      </c>
      <c r="M69" s="12">
        <f t="shared" si="13"/>
        <v>0.1</v>
      </c>
      <c r="N69" s="12">
        <f t="shared" si="13"/>
        <v>0</v>
      </c>
      <c r="O69" s="12">
        <f t="shared" si="13"/>
        <v>0</v>
      </c>
    </row>
    <row r="70" spans="1:15" ht="15" customHeight="1" x14ac:dyDescent="0.25">
      <c r="A70" s="5" t="s">
        <v>112</v>
      </c>
      <c r="B70" s="85" t="s">
        <v>47</v>
      </c>
      <c r="C70" s="30" t="s">
        <v>51</v>
      </c>
      <c r="D70" s="16">
        <f t="shared" si="14"/>
        <v>0.1</v>
      </c>
      <c r="E70" s="16">
        <v>0.1</v>
      </c>
      <c r="F70" s="16"/>
      <c r="G70" s="16"/>
      <c r="H70" s="10">
        <f t="shared" si="15"/>
        <v>0</v>
      </c>
      <c r="I70" s="10"/>
      <c r="J70" s="10"/>
      <c r="K70" s="10"/>
      <c r="L70" s="12">
        <f t="shared" si="16"/>
        <v>0.1</v>
      </c>
      <c r="M70" s="12">
        <f t="shared" si="13"/>
        <v>0.1</v>
      </c>
      <c r="N70" s="12">
        <f t="shared" si="13"/>
        <v>0</v>
      </c>
      <c r="O70" s="12">
        <f t="shared" si="13"/>
        <v>0</v>
      </c>
    </row>
    <row r="71" spans="1:15" ht="15" customHeight="1" x14ac:dyDescent="0.25">
      <c r="A71" s="5" t="s">
        <v>113</v>
      </c>
      <c r="B71" s="33" t="s">
        <v>420</v>
      </c>
      <c r="C71" s="30" t="s">
        <v>51</v>
      </c>
      <c r="D71" s="16">
        <f>E71+F71+G71</f>
        <v>7</v>
      </c>
      <c r="E71" s="16"/>
      <c r="F71" s="16"/>
      <c r="G71" s="16">
        <v>7</v>
      </c>
      <c r="H71" s="10">
        <f t="shared" si="15"/>
        <v>0</v>
      </c>
      <c r="I71" s="10"/>
      <c r="J71" s="10"/>
      <c r="K71" s="10"/>
      <c r="L71" s="12">
        <f t="shared" si="16"/>
        <v>7</v>
      </c>
      <c r="M71" s="12">
        <f t="shared" si="13"/>
        <v>0</v>
      </c>
      <c r="N71" s="12">
        <f t="shared" si="13"/>
        <v>0</v>
      </c>
      <c r="O71" s="12">
        <f t="shared" si="13"/>
        <v>7</v>
      </c>
    </row>
    <row r="72" spans="1:15" ht="15" customHeight="1" x14ac:dyDescent="0.25">
      <c r="A72" s="5" t="s">
        <v>114</v>
      </c>
      <c r="B72" s="33" t="s">
        <v>64</v>
      </c>
      <c r="C72" s="30" t="s">
        <v>51</v>
      </c>
      <c r="D72" s="16">
        <f t="shared" si="14"/>
        <v>6.1</v>
      </c>
      <c r="E72" s="16"/>
      <c r="F72" s="16"/>
      <c r="G72" s="16">
        <v>6.1</v>
      </c>
      <c r="H72" s="10">
        <f t="shared" si="15"/>
        <v>0</v>
      </c>
      <c r="I72" s="10"/>
      <c r="J72" s="10"/>
      <c r="K72" s="10"/>
      <c r="L72" s="12">
        <f t="shared" si="16"/>
        <v>6.1</v>
      </c>
      <c r="M72" s="12">
        <f t="shared" ref="M72:O90" si="17">E72+I72</f>
        <v>0</v>
      </c>
      <c r="N72" s="12">
        <f t="shared" si="17"/>
        <v>0</v>
      </c>
      <c r="O72" s="12">
        <f t="shared" si="17"/>
        <v>6.1</v>
      </c>
    </row>
    <row r="73" spans="1:15" ht="15" customHeight="1" x14ac:dyDescent="0.25">
      <c r="A73" s="5" t="s">
        <v>115</v>
      </c>
      <c r="B73" s="33" t="s">
        <v>42</v>
      </c>
      <c r="C73" s="30" t="s">
        <v>51</v>
      </c>
      <c r="D73" s="16">
        <f t="shared" si="14"/>
        <v>27.1</v>
      </c>
      <c r="E73" s="16">
        <v>0.1</v>
      </c>
      <c r="F73" s="16"/>
      <c r="G73" s="16">
        <v>27</v>
      </c>
      <c r="H73" s="10">
        <f t="shared" si="15"/>
        <v>0</v>
      </c>
      <c r="I73" s="10"/>
      <c r="J73" s="10"/>
      <c r="K73" s="10"/>
      <c r="L73" s="12">
        <f t="shared" si="16"/>
        <v>27.1</v>
      </c>
      <c r="M73" s="12">
        <f t="shared" si="17"/>
        <v>0.1</v>
      </c>
      <c r="N73" s="12">
        <f t="shared" si="17"/>
        <v>0</v>
      </c>
      <c r="O73" s="12">
        <f t="shared" si="17"/>
        <v>27</v>
      </c>
    </row>
    <row r="74" spans="1:15" ht="15" customHeight="1" x14ac:dyDescent="0.25">
      <c r="A74" s="5" t="s">
        <v>116</v>
      </c>
      <c r="B74" s="33" t="s">
        <v>421</v>
      </c>
      <c r="C74" s="30" t="s">
        <v>51</v>
      </c>
      <c r="D74" s="16">
        <f>E74+F74+G74</f>
        <v>12</v>
      </c>
      <c r="E74" s="16"/>
      <c r="F74" s="16"/>
      <c r="G74" s="16">
        <v>12</v>
      </c>
      <c r="H74" s="10">
        <f t="shared" si="15"/>
        <v>0</v>
      </c>
      <c r="I74" s="10"/>
      <c r="J74" s="10"/>
      <c r="K74" s="10"/>
      <c r="L74" s="12">
        <f t="shared" si="16"/>
        <v>12</v>
      </c>
      <c r="M74" s="12">
        <f>E74+I74</f>
        <v>0</v>
      </c>
      <c r="N74" s="12">
        <f>F74+J74</f>
        <v>0</v>
      </c>
      <c r="O74" s="12">
        <f>G74+K74</f>
        <v>12</v>
      </c>
    </row>
    <row r="75" spans="1:15" ht="15" customHeight="1" x14ac:dyDescent="0.25">
      <c r="A75" s="5" t="s">
        <v>167</v>
      </c>
      <c r="B75" s="34" t="s">
        <v>41</v>
      </c>
      <c r="C75" s="30" t="s">
        <v>51</v>
      </c>
      <c r="D75" s="16">
        <f t="shared" si="14"/>
        <v>22.700000000000003</v>
      </c>
      <c r="E75" s="16">
        <v>0.1</v>
      </c>
      <c r="F75" s="16"/>
      <c r="G75" s="16">
        <v>22.6</v>
      </c>
      <c r="H75" s="10">
        <f t="shared" si="15"/>
        <v>0</v>
      </c>
      <c r="I75" s="10"/>
      <c r="J75" s="10"/>
      <c r="K75" s="10"/>
      <c r="L75" s="12">
        <f t="shared" si="16"/>
        <v>22.700000000000003</v>
      </c>
      <c r="M75" s="12">
        <f t="shared" si="17"/>
        <v>0.1</v>
      </c>
      <c r="N75" s="12">
        <f t="shared" si="17"/>
        <v>0</v>
      </c>
      <c r="O75" s="12">
        <f t="shared" si="17"/>
        <v>22.6</v>
      </c>
    </row>
    <row r="76" spans="1:15" ht="15" customHeight="1" x14ac:dyDescent="0.25">
      <c r="A76" s="5" t="s">
        <v>117</v>
      </c>
      <c r="B76" s="29" t="s">
        <v>162</v>
      </c>
      <c r="C76" s="30" t="s">
        <v>51</v>
      </c>
      <c r="D76" s="16">
        <f t="shared" si="14"/>
        <v>10.3</v>
      </c>
      <c r="E76" s="16">
        <v>2.2999999999999998</v>
      </c>
      <c r="F76" s="16"/>
      <c r="G76" s="16">
        <v>8</v>
      </c>
      <c r="H76" s="10">
        <f t="shared" si="15"/>
        <v>0</v>
      </c>
      <c r="I76" s="10"/>
      <c r="J76" s="10"/>
      <c r="K76" s="10"/>
      <c r="L76" s="12">
        <f t="shared" si="16"/>
        <v>10.3</v>
      </c>
      <c r="M76" s="12">
        <f t="shared" si="17"/>
        <v>2.2999999999999998</v>
      </c>
      <c r="N76" s="12">
        <f t="shared" si="17"/>
        <v>0</v>
      </c>
      <c r="O76" s="12">
        <f t="shared" si="17"/>
        <v>8</v>
      </c>
    </row>
    <row r="77" spans="1:15" ht="15" customHeight="1" x14ac:dyDescent="0.25">
      <c r="A77" s="5" t="s">
        <v>118</v>
      </c>
      <c r="B77" s="29" t="s">
        <v>154</v>
      </c>
      <c r="C77" s="30" t="s">
        <v>51</v>
      </c>
      <c r="D77" s="16">
        <f t="shared" si="14"/>
        <v>60.4</v>
      </c>
      <c r="E77" s="16"/>
      <c r="F77" s="16"/>
      <c r="G77" s="16">
        <v>60.4</v>
      </c>
      <c r="H77" s="10">
        <f t="shared" si="15"/>
        <v>0</v>
      </c>
      <c r="I77" s="10"/>
      <c r="J77" s="10"/>
      <c r="K77" s="10"/>
      <c r="L77" s="12">
        <f t="shared" si="16"/>
        <v>60.4</v>
      </c>
      <c r="M77" s="12">
        <f t="shared" si="17"/>
        <v>0</v>
      </c>
      <c r="N77" s="12">
        <f t="shared" si="17"/>
        <v>0</v>
      </c>
      <c r="O77" s="12">
        <f t="shared" si="17"/>
        <v>60.4</v>
      </c>
    </row>
    <row r="78" spans="1:15" ht="15" customHeight="1" x14ac:dyDescent="0.25">
      <c r="A78" s="5" t="s">
        <v>119</v>
      </c>
      <c r="B78" s="29" t="s">
        <v>34</v>
      </c>
      <c r="C78" s="30" t="s">
        <v>51</v>
      </c>
      <c r="D78" s="16">
        <f t="shared" si="14"/>
        <v>35.299999999999997</v>
      </c>
      <c r="E78" s="16"/>
      <c r="F78" s="16"/>
      <c r="G78" s="16">
        <v>35.299999999999997</v>
      </c>
      <c r="H78" s="10">
        <f t="shared" si="15"/>
        <v>0</v>
      </c>
      <c r="I78" s="10"/>
      <c r="J78" s="10"/>
      <c r="K78" s="10"/>
      <c r="L78" s="12">
        <f t="shared" si="16"/>
        <v>35.299999999999997</v>
      </c>
      <c r="M78" s="12">
        <f t="shared" si="17"/>
        <v>0</v>
      </c>
      <c r="N78" s="12">
        <f t="shared" si="17"/>
        <v>0</v>
      </c>
      <c r="O78" s="12">
        <f t="shared" si="17"/>
        <v>35.299999999999997</v>
      </c>
    </row>
    <row r="79" spans="1:15" ht="15" customHeight="1" x14ac:dyDescent="0.25">
      <c r="A79" s="5" t="s">
        <v>120</v>
      </c>
      <c r="B79" s="29" t="s">
        <v>36</v>
      </c>
      <c r="C79" s="30" t="s">
        <v>51</v>
      </c>
      <c r="D79" s="16">
        <f t="shared" si="14"/>
        <v>34.1</v>
      </c>
      <c r="E79" s="16"/>
      <c r="F79" s="16"/>
      <c r="G79" s="16">
        <v>34.1</v>
      </c>
      <c r="H79" s="10">
        <f t="shared" si="15"/>
        <v>0</v>
      </c>
      <c r="I79" s="10"/>
      <c r="J79" s="10"/>
      <c r="K79" s="10"/>
      <c r="L79" s="12">
        <f t="shared" si="16"/>
        <v>34.1</v>
      </c>
      <c r="M79" s="12">
        <f t="shared" si="17"/>
        <v>0</v>
      </c>
      <c r="N79" s="12">
        <f t="shared" si="17"/>
        <v>0</v>
      </c>
      <c r="O79" s="12">
        <f t="shared" si="17"/>
        <v>34.1</v>
      </c>
    </row>
    <row r="80" spans="1:15" ht="15" customHeight="1" x14ac:dyDescent="0.25">
      <c r="A80" s="5" t="s">
        <v>121</v>
      </c>
      <c r="B80" s="29" t="s">
        <v>38</v>
      </c>
      <c r="C80" s="30" t="s">
        <v>51</v>
      </c>
      <c r="D80" s="16">
        <f t="shared" si="14"/>
        <v>76.400000000000006</v>
      </c>
      <c r="E80" s="16"/>
      <c r="F80" s="16"/>
      <c r="G80" s="16">
        <v>76.400000000000006</v>
      </c>
      <c r="H80" s="10">
        <f t="shared" si="15"/>
        <v>0</v>
      </c>
      <c r="I80" s="10"/>
      <c r="J80" s="10"/>
      <c r="K80" s="10"/>
      <c r="L80" s="12">
        <f t="shared" si="16"/>
        <v>76.400000000000006</v>
      </c>
      <c r="M80" s="12">
        <f t="shared" si="17"/>
        <v>0</v>
      </c>
      <c r="N80" s="12">
        <f t="shared" si="17"/>
        <v>0</v>
      </c>
      <c r="O80" s="12">
        <f t="shared" si="17"/>
        <v>76.400000000000006</v>
      </c>
    </row>
    <row r="81" spans="1:15" ht="15" customHeight="1" x14ac:dyDescent="0.25">
      <c r="A81" s="5" t="s">
        <v>163</v>
      </c>
      <c r="B81" s="29" t="s">
        <v>37</v>
      </c>
      <c r="C81" s="30" t="s">
        <v>51</v>
      </c>
      <c r="D81" s="16">
        <f t="shared" si="14"/>
        <v>37.9</v>
      </c>
      <c r="E81" s="16"/>
      <c r="F81" s="16"/>
      <c r="G81" s="16">
        <v>37.9</v>
      </c>
      <c r="H81" s="10">
        <f t="shared" si="15"/>
        <v>0</v>
      </c>
      <c r="I81" s="10"/>
      <c r="J81" s="10"/>
      <c r="K81" s="10"/>
      <c r="L81" s="12">
        <f t="shared" si="16"/>
        <v>37.9</v>
      </c>
      <c r="M81" s="12">
        <f t="shared" si="17"/>
        <v>0</v>
      </c>
      <c r="N81" s="12">
        <f t="shared" si="17"/>
        <v>0</v>
      </c>
      <c r="O81" s="12">
        <f t="shared" si="17"/>
        <v>37.9</v>
      </c>
    </row>
    <row r="82" spans="1:15" ht="15" customHeight="1" x14ac:dyDescent="0.25">
      <c r="A82" s="5" t="s">
        <v>122</v>
      </c>
      <c r="B82" s="35" t="s">
        <v>35</v>
      </c>
      <c r="C82" s="15" t="s">
        <v>51</v>
      </c>
      <c r="D82" s="16">
        <f t="shared" si="14"/>
        <v>62</v>
      </c>
      <c r="E82" s="16"/>
      <c r="F82" s="16"/>
      <c r="G82" s="16">
        <v>62</v>
      </c>
      <c r="H82" s="10">
        <f t="shared" si="15"/>
        <v>0</v>
      </c>
      <c r="I82" s="10"/>
      <c r="J82" s="10"/>
      <c r="K82" s="10"/>
      <c r="L82" s="12">
        <f t="shared" si="16"/>
        <v>62</v>
      </c>
      <c r="M82" s="12">
        <f t="shared" si="17"/>
        <v>0</v>
      </c>
      <c r="N82" s="12">
        <f t="shared" si="17"/>
        <v>0</v>
      </c>
      <c r="O82" s="12">
        <f t="shared" si="17"/>
        <v>62</v>
      </c>
    </row>
    <row r="83" spans="1:15" ht="15" customHeight="1" x14ac:dyDescent="0.25">
      <c r="A83" s="32" t="s">
        <v>123</v>
      </c>
      <c r="B83" s="36" t="s">
        <v>39</v>
      </c>
      <c r="C83" s="15" t="s">
        <v>51</v>
      </c>
      <c r="D83" s="16">
        <f t="shared" si="14"/>
        <v>9.6</v>
      </c>
      <c r="E83" s="16"/>
      <c r="F83" s="16"/>
      <c r="G83" s="16">
        <v>9.6</v>
      </c>
      <c r="H83" s="10">
        <f t="shared" si="15"/>
        <v>0</v>
      </c>
      <c r="I83" s="10"/>
      <c r="J83" s="10"/>
      <c r="K83" s="10"/>
      <c r="L83" s="12">
        <f t="shared" si="16"/>
        <v>9.6</v>
      </c>
      <c r="M83" s="12">
        <f t="shared" si="17"/>
        <v>0</v>
      </c>
      <c r="N83" s="12">
        <f t="shared" si="17"/>
        <v>0</v>
      </c>
      <c r="O83" s="12">
        <f t="shared" si="17"/>
        <v>9.6</v>
      </c>
    </row>
    <row r="84" spans="1:15" ht="15" customHeight="1" x14ac:dyDescent="0.25">
      <c r="A84" s="38" t="s">
        <v>124</v>
      </c>
      <c r="B84" s="36" t="s">
        <v>40</v>
      </c>
      <c r="C84" s="15" t="s">
        <v>51</v>
      </c>
      <c r="D84" s="16">
        <f t="shared" si="14"/>
        <v>16.100000000000001</v>
      </c>
      <c r="E84" s="16"/>
      <c r="F84" s="16"/>
      <c r="G84" s="16">
        <v>16.100000000000001</v>
      </c>
      <c r="H84" s="10">
        <f t="shared" si="15"/>
        <v>0</v>
      </c>
      <c r="I84" s="10"/>
      <c r="J84" s="10"/>
      <c r="K84" s="10"/>
      <c r="L84" s="12">
        <f t="shared" si="16"/>
        <v>16.100000000000001</v>
      </c>
      <c r="M84" s="12">
        <f t="shared" si="17"/>
        <v>0</v>
      </c>
      <c r="N84" s="12">
        <f t="shared" si="17"/>
        <v>0</v>
      </c>
      <c r="O84" s="12">
        <f t="shared" si="17"/>
        <v>16.100000000000001</v>
      </c>
    </row>
    <row r="85" spans="1:15" ht="15" customHeight="1" x14ac:dyDescent="0.25">
      <c r="A85" s="13" t="s">
        <v>125</v>
      </c>
      <c r="B85" s="35" t="s">
        <v>49</v>
      </c>
      <c r="C85" s="15" t="s">
        <v>51</v>
      </c>
      <c r="D85" s="16">
        <f t="shared" si="14"/>
        <v>4</v>
      </c>
      <c r="E85" s="16"/>
      <c r="F85" s="16">
        <v>0.1</v>
      </c>
      <c r="G85" s="16">
        <v>3.9</v>
      </c>
      <c r="H85" s="10">
        <f t="shared" si="15"/>
        <v>0</v>
      </c>
      <c r="I85" s="10"/>
      <c r="J85" s="10"/>
      <c r="K85" s="10"/>
      <c r="L85" s="12">
        <f t="shared" si="16"/>
        <v>4</v>
      </c>
      <c r="M85" s="12">
        <f t="shared" si="17"/>
        <v>0</v>
      </c>
      <c r="N85" s="12">
        <f t="shared" si="17"/>
        <v>0.1</v>
      </c>
      <c r="O85" s="12">
        <f t="shared" si="17"/>
        <v>3.9</v>
      </c>
    </row>
    <row r="86" spans="1:15" ht="15" customHeight="1" x14ac:dyDescent="0.25">
      <c r="A86" s="19" t="s">
        <v>126</v>
      </c>
      <c r="B86" s="35" t="s">
        <v>48</v>
      </c>
      <c r="C86" s="15" t="s">
        <v>51</v>
      </c>
      <c r="D86" s="16">
        <f t="shared" si="14"/>
        <v>53</v>
      </c>
      <c r="E86" s="16"/>
      <c r="F86" s="16">
        <v>1</v>
      </c>
      <c r="G86" s="16">
        <v>52</v>
      </c>
      <c r="H86" s="10">
        <f t="shared" si="15"/>
        <v>0</v>
      </c>
      <c r="I86" s="10"/>
      <c r="J86" s="10"/>
      <c r="K86" s="10"/>
      <c r="L86" s="12">
        <f t="shared" si="16"/>
        <v>53</v>
      </c>
      <c r="M86" s="12">
        <f t="shared" si="17"/>
        <v>0</v>
      </c>
      <c r="N86" s="12">
        <f t="shared" si="17"/>
        <v>1</v>
      </c>
      <c r="O86" s="12">
        <f t="shared" si="17"/>
        <v>52</v>
      </c>
    </row>
    <row r="87" spans="1:15" ht="15" customHeight="1" x14ac:dyDescent="0.25">
      <c r="A87" s="444" t="s">
        <v>127</v>
      </c>
      <c r="B87" s="35" t="s">
        <v>66</v>
      </c>
      <c r="C87" s="15" t="s">
        <v>51</v>
      </c>
      <c r="D87" s="16">
        <f t="shared" si="14"/>
        <v>9.4</v>
      </c>
      <c r="E87" s="16"/>
      <c r="F87" s="16"/>
      <c r="G87" s="16">
        <v>9.4</v>
      </c>
      <c r="H87" s="10">
        <f t="shared" si="15"/>
        <v>2</v>
      </c>
      <c r="I87" s="10"/>
      <c r="J87" s="10"/>
      <c r="K87" s="10">
        <v>2</v>
      </c>
      <c r="L87" s="12">
        <f t="shared" si="16"/>
        <v>11.4</v>
      </c>
      <c r="M87" s="12">
        <f t="shared" si="17"/>
        <v>0</v>
      </c>
      <c r="N87" s="12">
        <f t="shared" si="17"/>
        <v>0</v>
      </c>
      <c r="O87" s="12">
        <f t="shared" si="17"/>
        <v>11.4</v>
      </c>
    </row>
    <row r="88" spans="1:15" ht="15" customHeight="1" x14ac:dyDescent="0.25">
      <c r="A88" s="32" t="s">
        <v>128</v>
      </c>
      <c r="B88" s="35" t="s">
        <v>50</v>
      </c>
      <c r="C88" s="15" t="s">
        <v>51</v>
      </c>
      <c r="D88" s="16">
        <f t="shared" si="14"/>
        <v>26.5</v>
      </c>
      <c r="E88" s="16"/>
      <c r="F88" s="16">
        <v>26.5</v>
      </c>
      <c r="G88" s="16"/>
      <c r="H88" s="10">
        <f t="shared" si="15"/>
        <v>6.5</v>
      </c>
      <c r="I88" s="10"/>
      <c r="J88" s="10">
        <v>6.5</v>
      </c>
      <c r="K88" s="10"/>
      <c r="L88" s="12">
        <f t="shared" si="16"/>
        <v>33</v>
      </c>
      <c r="M88" s="12">
        <f t="shared" si="17"/>
        <v>0</v>
      </c>
      <c r="N88" s="12">
        <f t="shared" si="17"/>
        <v>33</v>
      </c>
      <c r="O88" s="12">
        <f t="shared" si="17"/>
        <v>0</v>
      </c>
    </row>
    <row r="89" spans="1:15" ht="15" customHeight="1" x14ac:dyDescent="0.25">
      <c r="A89" s="32" t="s">
        <v>129</v>
      </c>
      <c r="B89" s="35" t="s">
        <v>168</v>
      </c>
      <c r="C89" s="15" t="s">
        <v>51</v>
      </c>
      <c r="D89" s="16">
        <f t="shared" si="14"/>
        <v>14.2</v>
      </c>
      <c r="E89" s="16">
        <v>0.1</v>
      </c>
      <c r="F89" s="16"/>
      <c r="G89" s="16">
        <v>14.1</v>
      </c>
      <c r="H89" s="10">
        <f t="shared" si="15"/>
        <v>1.6</v>
      </c>
      <c r="I89" s="10"/>
      <c r="J89" s="10"/>
      <c r="K89" s="10">
        <v>1.6</v>
      </c>
      <c r="L89" s="12">
        <f t="shared" si="16"/>
        <v>15.799999999999999</v>
      </c>
      <c r="M89" s="12">
        <f t="shared" si="17"/>
        <v>0.1</v>
      </c>
      <c r="N89" s="12">
        <f t="shared" si="17"/>
        <v>0</v>
      </c>
      <c r="O89" s="12">
        <f t="shared" si="17"/>
        <v>15.7</v>
      </c>
    </row>
    <row r="90" spans="1:15" s="37" customFormat="1" ht="15" customHeight="1" x14ac:dyDescent="0.25">
      <c r="A90" s="32" t="s">
        <v>130</v>
      </c>
      <c r="B90" s="35" t="s">
        <v>169</v>
      </c>
      <c r="C90" s="15" t="s">
        <v>51</v>
      </c>
      <c r="D90" s="16">
        <f t="shared" si="14"/>
        <v>4.0999999999999996</v>
      </c>
      <c r="E90" s="16">
        <v>4.0999999999999996</v>
      </c>
      <c r="F90" s="16"/>
      <c r="G90" s="16"/>
      <c r="H90" s="10">
        <f t="shared" si="15"/>
        <v>0</v>
      </c>
      <c r="I90" s="10"/>
      <c r="J90" s="10"/>
      <c r="K90" s="10"/>
      <c r="L90" s="12">
        <f t="shared" si="16"/>
        <v>4.0999999999999996</v>
      </c>
      <c r="M90" s="12">
        <f t="shared" si="17"/>
        <v>4.0999999999999996</v>
      </c>
      <c r="N90" s="12">
        <f t="shared" si="17"/>
        <v>0</v>
      </c>
      <c r="O90" s="12">
        <f t="shared" si="17"/>
        <v>0</v>
      </c>
    </row>
    <row r="91" spans="1:15" ht="15.95" customHeight="1" x14ac:dyDescent="0.25">
      <c r="A91" s="446" t="s">
        <v>131</v>
      </c>
      <c r="B91" s="27" t="s">
        <v>178</v>
      </c>
      <c r="C91" s="25"/>
      <c r="D91" s="21">
        <f>SUM(D55:D90)</f>
        <v>603.90000000000009</v>
      </c>
      <c r="E91" s="21">
        <f t="shared" ref="E91:G91" si="18">SUM(E55:E90)</f>
        <v>15.599999999999998</v>
      </c>
      <c r="F91" s="21">
        <f t="shared" si="18"/>
        <v>65.900000000000006</v>
      </c>
      <c r="G91" s="21">
        <f t="shared" si="18"/>
        <v>522.4</v>
      </c>
      <c r="H91" s="24">
        <f>SUM(H56:H90)</f>
        <v>11</v>
      </c>
      <c r="I91" s="24">
        <f t="shared" ref="I91:K91" si="19">SUM(I56:I90)</f>
        <v>0</v>
      </c>
      <c r="J91" s="24">
        <f t="shared" si="19"/>
        <v>6.6</v>
      </c>
      <c r="K91" s="24">
        <f t="shared" si="19"/>
        <v>4.4000000000000004</v>
      </c>
      <c r="L91" s="21">
        <f>SUM(L55:L90)</f>
        <v>614.9</v>
      </c>
      <c r="M91" s="21">
        <f t="shared" ref="M91:O91" si="20">SUM(M55:M90)</f>
        <v>15.599999999999998</v>
      </c>
      <c r="N91" s="21">
        <f t="shared" si="20"/>
        <v>72.5</v>
      </c>
      <c r="O91" s="21">
        <f t="shared" si="20"/>
        <v>526.79999999999995</v>
      </c>
    </row>
    <row r="92" spans="1:15" ht="15.95" customHeight="1" x14ac:dyDescent="0.25">
      <c r="A92" s="32" t="s">
        <v>132</v>
      </c>
      <c r="B92" s="485" t="s">
        <v>67</v>
      </c>
      <c r="C92" s="485"/>
      <c r="D92" s="485"/>
      <c r="E92" s="485"/>
      <c r="F92" s="485"/>
      <c r="G92" s="485"/>
      <c r="H92" s="485"/>
      <c r="I92" s="485"/>
      <c r="J92" s="485"/>
      <c r="K92" s="485"/>
      <c r="L92" s="485"/>
      <c r="M92" s="485"/>
      <c r="N92" s="485"/>
      <c r="O92" s="485"/>
    </row>
    <row r="93" spans="1:15" ht="15" customHeight="1" x14ac:dyDescent="0.25">
      <c r="A93" s="32" t="s">
        <v>133</v>
      </c>
      <c r="B93" s="29" t="s">
        <v>7</v>
      </c>
      <c r="C93" s="39" t="s">
        <v>30</v>
      </c>
      <c r="D93" s="16">
        <f>E93+F93+G93</f>
        <v>0.7</v>
      </c>
      <c r="E93" s="16">
        <v>0.4</v>
      </c>
      <c r="F93" s="16">
        <v>0.3</v>
      </c>
      <c r="G93" s="16"/>
      <c r="H93" s="10">
        <f>I93+J93+K93</f>
        <v>0</v>
      </c>
      <c r="I93" s="10"/>
      <c r="J93" s="10"/>
      <c r="K93" s="10"/>
      <c r="L93" s="12">
        <f>M93+N93+O93</f>
        <v>0.7</v>
      </c>
      <c r="M93" s="12">
        <f>E93+I93</f>
        <v>0.4</v>
      </c>
      <c r="N93" s="12">
        <f>F93+J93</f>
        <v>0.3</v>
      </c>
      <c r="O93" s="12">
        <f>G93+K93</f>
        <v>0</v>
      </c>
    </row>
    <row r="94" spans="1:15" ht="15" customHeight="1" x14ac:dyDescent="0.25">
      <c r="A94" s="32" t="s">
        <v>164</v>
      </c>
      <c r="B94" s="29" t="s">
        <v>10</v>
      </c>
      <c r="C94" s="39" t="s">
        <v>30</v>
      </c>
      <c r="D94" s="16">
        <f t="shared" ref="D94:D106" si="21">E94+F94+G94</f>
        <v>0.8</v>
      </c>
      <c r="E94" s="16">
        <v>0.2</v>
      </c>
      <c r="F94" s="16">
        <v>0.6</v>
      </c>
      <c r="G94" s="16"/>
      <c r="H94" s="10">
        <f t="shared" ref="H94:H106" si="22">I94+J94+K94</f>
        <v>-0.30000000000000004</v>
      </c>
      <c r="I94" s="10">
        <v>-0.2</v>
      </c>
      <c r="J94" s="10">
        <v>-0.1</v>
      </c>
      <c r="K94" s="10"/>
      <c r="L94" s="12">
        <f t="shared" ref="L94:L106" si="23">M94+N94+O94</f>
        <v>0.5</v>
      </c>
      <c r="M94" s="12">
        <f t="shared" ref="M94:O106" si="24">E94+I94</f>
        <v>0</v>
      </c>
      <c r="N94" s="12">
        <f t="shared" si="24"/>
        <v>0.5</v>
      </c>
      <c r="O94" s="12">
        <f t="shared" si="24"/>
        <v>0</v>
      </c>
    </row>
    <row r="95" spans="1:15" ht="15" customHeight="1" x14ac:dyDescent="0.25">
      <c r="A95" s="32" t="s">
        <v>134</v>
      </c>
      <c r="B95" s="29" t="s">
        <v>11</v>
      </c>
      <c r="C95" s="39" t="s">
        <v>30</v>
      </c>
      <c r="D95" s="16">
        <f t="shared" si="21"/>
        <v>2.7</v>
      </c>
      <c r="E95" s="16">
        <v>1</v>
      </c>
      <c r="F95" s="16">
        <v>1.7</v>
      </c>
      <c r="G95" s="16"/>
      <c r="H95" s="10">
        <f t="shared" si="22"/>
        <v>-1</v>
      </c>
      <c r="I95" s="10">
        <v>-1</v>
      </c>
      <c r="J95" s="10"/>
      <c r="K95" s="10"/>
      <c r="L95" s="12">
        <f t="shared" si="23"/>
        <v>1.7</v>
      </c>
      <c r="M95" s="12">
        <f t="shared" si="24"/>
        <v>0</v>
      </c>
      <c r="N95" s="12">
        <f t="shared" si="24"/>
        <v>1.7</v>
      </c>
      <c r="O95" s="12">
        <f t="shared" si="24"/>
        <v>0</v>
      </c>
    </row>
    <row r="96" spans="1:15" ht="15" customHeight="1" x14ac:dyDescent="0.25">
      <c r="A96" s="32" t="s">
        <v>135</v>
      </c>
      <c r="B96" s="29" t="s">
        <v>15</v>
      </c>
      <c r="C96" s="39" t="s">
        <v>30</v>
      </c>
      <c r="D96" s="16">
        <f t="shared" si="21"/>
        <v>1</v>
      </c>
      <c r="E96" s="16">
        <v>0.2</v>
      </c>
      <c r="F96" s="16">
        <v>0.8</v>
      </c>
      <c r="G96" s="16"/>
      <c r="H96" s="10">
        <f t="shared" si="22"/>
        <v>-0.2</v>
      </c>
      <c r="I96" s="10">
        <v>-0.2</v>
      </c>
      <c r="J96" s="10"/>
      <c r="K96" s="10"/>
      <c r="L96" s="12">
        <f t="shared" si="23"/>
        <v>0.8</v>
      </c>
      <c r="M96" s="12">
        <f t="shared" si="24"/>
        <v>0</v>
      </c>
      <c r="N96" s="12">
        <f t="shared" si="24"/>
        <v>0.8</v>
      </c>
      <c r="O96" s="12">
        <f t="shared" si="24"/>
        <v>0</v>
      </c>
    </row>
    <row r="97" spans="1:15" ht="15" customHeight="1" x14ac:dyDescent="0.25">
      <c r="A97" s="32" t="s">
        <v>136</v>
      </c>
      <c r="B97" s="29" t="s">
        <v>27</v>
      </c>
      <c r="C97" s="39" t="s">
        <v>30</v>
      </c>
      <c r="D97" s="16">
        <f t="shared" si="21"/>
        <v>12.8</v>
      </c>
      <c r="E97" s="16"/>
      <c r="F97" s="16">
        <v>10.5</v>
      </c>
      <c r="G97" s="16">
        <v>2.2999999999999998</v>
      </c>
      <c r="H97" s="10">
        <f t="shared" si="22"/>
        <v>0.5</v>
      </c>
      <c r="I97" s="10"/>
      <c r="J97" s="10"/>
      <c r="K97" s="10">
        <v>0.5</v>
      </c>
      <c r="L97" s="12">
        <f t="shared" si="23"/>
        <v>13.3</v>
      </c>
      <c r="M97" s="12">
        <f t="shared" si="24"/>
        <v>0</v>
      </c>
      <c r="N97" s="12">
        <f t="shared" si="24"/>
        <v>10.5</v>
      </c>
      <c r="O97" s="12">
        <f t="shared" si="24"/>
        <v>2.8</v>
      </c>
    </row>
    <row r="98" spans="1:15" ht="15" customHeight="1" x14ac:dyDescent="0.25">
      <c r="A98" s="32" t="s">
        <v>137</v>
      </c>
      <c r="B98" s="29" t="s">
        <v>57</v>
      </c>
      <c r="C98" s="39" t="s">
        <v>30</v>
      </c>
      <c r="D98" s="16">
        <f t="shared" si="21"/>
        <v>3.4000000000000004</v>
      </c>
      <c r="E98" s="16">
        <v>0.2</v>
      </c>
      <c r="F98" s="16">
        <v>3.2</v>
      </c>
      <c r="G98" s="16"/>
      <c r="H98" s="10">
        <f t="shared" si="22"/>
        <v>0.3</v>
      </c>
      <c r="I98" s="10"/>
      <c r="J98" s="10">
        <v>0.3</v>
      </c>
      <c r="K98" s="10"/>
      <c r="L98" s="12">
        <f t="shared" si="23"/>
        <v>3.7</v>
      </c>
      <c r="M98" s="12">
        <f t="shared" si="24"/>
        <v>0.2</v>
      </c>
      <c r="N98" s="12">
        <f t="shared" si="24"/>
        <v>3.5</v>
      </c>
      <c r="O98" s="12">
        <f t="shared" si="24"/>
        <v>0</v>
      </c>
    </row>
    <row r="99" spans="1:15" ht="15" customHeight="1" x14ac:dyDescent="0.25">
      <c r="A99" s="32" t="s">
        <v>138</v>
      </c>
      <c r="B99" s="29" t="s">
        <v>58</v>
      </c>
      <c r="C99" s="39" t="s">
        <v>30</v>
      </c>
      <c r="D99" s="16">
        <f t="shared" si="21"/>
        <v>2.1</v>
      </c>
      <c r="E99" s="16">
        <v>0.3</v>
      </c>
      <c r="F99" s="16">
        <v>1.8</v>
      </c>
      <c r="G99" s="16"/>
      <c r="H99" s="10">
        <f t="shared" si="22"/>
        <v>0</v>
      </c>
      <c r="I99" s="10"/>
      <c r="J99" s="10"/>
      <c r="K99" s="10"/>
      <c r="L99" s="12">
        <f t="shared" si="23"/>
        <v>2.1</v>
      </c>
      <c r="M99" s="12">
        <f t="shared" si="24"/>
        <v>0.3</v>
      </c>
      <c r="N99" s="12">
        <f t="shared" si="24"/>
        <v>1.8</v>
      </c>
      <c r="O99" s="12">
        <f t="shared" si="24"/>
        <v>0</v>
      </c>
    </row>
    <row r="100" spans="1:15" ht="15" customHeight="1" x14ac:dyDescent="0.25">
      <c r="A100" s="38" t="s">
        <v>139</v>
      </c>
      <c r="B100" s="29" t="s">
        <v>422</v>
      </c>
      <c r="C100" s="39" t="s">
        <v>30</v>
      </c>
      <c r="D100" s="16">
        <f t="shared" si="21"/>
        <v>2.6</v>
      </c>
      <c r="E100" s="16">
        <v>0.5</v>
      </c>
      <c r="F100" s="16">
        <v>2.1</v>
      </c>
      <c r="G100" s="16"/>
      <c r="H100" s="10">
        <f t="shared" si="22"/>
        <v>0</v>
      </c>
      <c r="I100" s="10"/>
      <c r="J100" s="10"/>
      <c r="K100" s="10"/>
      <c r="L100" s="12">
        <f t="shared" si="23"/>
        <v>2.6</v>
      </c>
      <c r="M100" s="12">
        <f t="shared" si="24"/>
        <v>0.5</v>
      </c>
      <c r="N100" s="12">
        <f t="shared" si="24"/>
        <v>2.1</v>
      </c>
      <c r="O100" s="12">
        <f t="shared" si="24"/>
        <v>0</v>
      </c>
    </row>
    <row r="101" spans="1:15" ht="15" customHeight="1" x14ac:dyDescent="0.25">
      <c r="A101" s="13" t="s">
        <v>140</v>
      </c>
      <c r="B101" s="29" t="s">
        <v>423</v>
      </c>
      <c r="C101" s="39" t="s">
        <v>30</v>
      </c>
      <c r="D101" s="16">
        <f t="shared" si="21"/>
        <v>1.2000000000000002</v>
      </c>
      <c r="E101" s="16">
        <v>0.4</v>
      </c>
      <c r="F101" s="16">
        <v>0.8</v>
      </c>
      <c r="G101" s="16"/>
      <c r="H101" s="10">
        <f t="shared" si="22"/>
        <v>0</v>
      </c>
      <c r="I101" s="10"/>
      <c r="J101" s="10"/>
      <c r="K101" s="10"/>
      <c r="L101" s="12">
        <f t="shared" si="23"/>
        <v>1.2000000000000002</v>
      </c>
      <c r="M101" s="12">
        <f t="shared" si="24"/>
        <v>0.4</v>
      </c>
      <c r="N101" s="12">
        <f t="shared" si="24"/>
        <v>0.8</v>
      </c>
      <c r="O101" s="12">
        <f t="shared" si="24"/>
        <v>0</v>
      </c>
    </row>
    <row r="102" spans="1:15" ht="15" customHeight="1" x14ac:dyDescent="0.25">
      <c r="A102" s="13" t="s">
        <v>165</v>
      </c>
      <c r="B102" s="29" t="s">
        <v>68</v>
      </c>
      <c r="C102" s="39" t="s">
        <v>30</v>
      </c>
      <c r="D102" s="16">
        <f t="shared" si="21"/>
        <v>1.5</v>
      </c>
      <c r="E102" s="16">
        <v>0.8</v>
      </c>
      <c r="F102" s="16">
        <v>0.7</v>
      </c>
      <c r="G102" s="16"/>
      <c r="H102" s="10">
        <f t="shared" si="22"/>
        <v>0</v>
      </c>
      <c r="I102" s="10"/>
      <c r="J102" s="10"/>
      <c r="K102" s="10"/>
      <c r="L102" s="12">
        <f t="shared" si="23"/>
        <v>1.5</v>
      </c>
      <c r="M102" s="12">
        <f t="shared" si="24"/>
        <v>0.8</v>
      </c>
      <c r="N102" s="12">
        <f t="shared" si="24"/>
        <v>0.7</v>
      </c>
      <c r="O102" s="12">
        <f t="shared" si="24"/>
        <v>0</v>
      </c>
    </row>
    <row r="103" spans="1:15" ht="15" customHeight="1" x14ac:dyDescent="0.25">
      <c r="A103" s="444" t="s">
        <v>141</v>
      </c>
      <c r="B103" s="29" t="s">
        <v>155</v>
      </c>
      <c r="C103" s="39" t="s">
        <v>30</v>
      </c>
      <c r="D103" s="16">
        <f t="shared" si="21"/>
        <v>1.4</v>
      </c>
      <c r="E103" s="16">
        <v>0.5</v>
      </c>
      <c r="F103" s="16">
        <v>0.9</v>
      </c>
      <c r="G103" s="16"/>
      <c r="H103" s="10">
        <f t="shared" si="22"/>
        <v>0</v>
      </c>
      <c r="I103" s="10"/>
      <c r="J103" s="10"/>
      <c r="K103" s="10"/>
      <c r="L103" s="12">
        <f t="shared" si="23"/>
        <v>1.4</v>
      </c>
      <c r="M103" s="12">
        <f t="shared" si="24"/>
        <v>0.5</v>
      </c>
      <c r="N103" s="12">
        <f t="shared" si="24"/>
        <v>0.9</v>
      </c>
      <c r="O103" s="12">
        <f t="shared" si="24"/>
        <v>0</v>
      </c>
    </row>
    <row r="104" spans="1:15" ht="15" customHeight="1" x14ac:dyDescent="0.25">
      <c r="A104" s="13" t="s">
        <v>184</v>
      </c>
      <c r="B104" s="29" t="s">
        <v>28</v>
      </c>
      <c r="C104" s="39" t="s">
        <v>30</v>
      </c>
      <c r="D104" s="16">
        <f t="shared" si="21"/>
        <v>1.3</v>
      </c>
      <c r="E104" s="16"/>
      <c r="F104" s="16">
        <v>1.3</v>
      </c>
      <c r="G104" s="16"/>
      <c r="H104" s="10">
        <f t="shared" si="22"/>
        <v>0</v>
      </c>
      <c r="I104" s="10"/>
      <c r="J104" s="10"/>
      <c r="K104" s="10"/>
      <c r="L104" s="12">
        <f t="shared" si="23"/>
        <v>1.3</v>
      </c>
      <c r="M104" s="12">
        <f t="shared" si="24"/>
        <v>0</v>
      </c>
      <c r="N104" s="12">
        <f t="shared" si="24"/>
        <v>1.3</v>
      </c>
      <c r="O104" s="12">
        <f t="shared" si="24"/>
        <v>0</v>
      </c>
    </row>
    <row r="105" spans="1:15" ht="15" customHeight="1" x14ac:dyDescent="0.25">
      <c r="A105" s="13" t="s">
        <v>185</v>
      </c>
      <c r="B105" s="12" t="s">
        <v>29</v>
      </c>
      <c r="C105" s="39" t="s">
        <v>30</v>
      </c>
      <c r="D105" s="16">
        <f t="shared" si="21"/>
        <v>14.1</v>
      </c>
      <c r="E105" s="16">
        <v>8.6</v>
      </c>
      <c r="F105" s="16">
        <v>5.5</v>
      </c>
      <c r="G105" s="16"/>
      <c r="H105" s="10">
        <f t="shared" si="22"/>
        <v>3.4</v>
      </c>
      <c r="I105" s="10">
        <v>3.4</v>
      </c>
      <c r="J105" s="10"/>
      <c r="K105" s="10"/>
      <c r="L105" s="12">
        <f t="shared" si="23"/>
        <v>17.5</v>
      </c>
      <c r="M105" s="12">
        <f t="shared" si="24"/>
        <v>12</v>
      </c>
      <c r="N105" s="12">
        <f t="shared" si="24"/>
        <v>5.5</v>
      </c>
      <c r="O105" s="12">
        <f t="shared" si="24"/>
        <v>0</v>
      </c>
    </row>
    <row r="106" spans="1:15" ht="15" customHeight="1" x14ac:dyDescent="0.25">
      <c r="A106" s="13" t="s">
        <v>186</v>
      </c>
      <c r="B106" s="41" t="s">
        <v>65</v>
      </c>
      <c r="C106" s="39" t="s">
        <v>30</v>
      </c>
      <c r="D106" s="16">
        <f t="shared" si="21"/>
        <v>13</v>
      </c>
      <c r="E106" s="16"/>
      <c r="F106" s="16"/>
      <c r="G106" s="16">
        <v>13</v>
      </c>
      <c r="H106" s="10">
        <f t="shared" si="22"/>
        <v>0</v>
      </c>
      <c r="I106" s="10"/>
      <c r="J106" s="10"/>
      <c r="K106" s="10"/>
      <c r="L106" s="12">
        <f t="shared" si="23"/>
        <v>13</v>
      </c>
      <c r="M106" s="12">
        <f t="shared" si="24"/>
        <v>0</v>
      </c>
      <c r="N106" s="12">
        <f t="shared" si="24"/>
        <v>0</v>
      </c>
      <c r="O106" s="12">
        <f t="shared" si="24"/>
        <v>13</v>
      </c>
    </row>
    <row r="107" spans="1:15" ht="15.95" customHeight="1" x14ac:dyDescent="0.25">
      <c r="A107" s="445" t="s">
        <v>187</v>
      </c>
      <c r="B107" s="27" t="s">
        <v>180</v>
      </c>
      <c r="C107" s="25"/>
      <c r="D107" s="23">
        <f>SUM(D93:D106)</f>
        <v>58.6</v>
      </c>
      <c r="E107" s="23">
        <f>SUM(E93:E106)</f>
        <v>13.1</v>
      </c>
      <c r="F107" s="23">
        <f>SUM(F93:F106)</f>
        <v>30.2</v>
      </c>
      <c r="G107" s="23">
        <f>SUM(G93:G106)</f>
        <v>15.3</v>
      </c>
      <c r="H107" s="24">
        <f t="shared" ref="H107:O107" si="25">SUM(H93:H106)</f>
        <v>2.7</v>
      </c>
      <c r="I107" s="24">
        <f t="shared" si="25"/>
        <v>2</v>
      </c>
      <c r="J107" s="24">
        <f t="shared" si="25"/>
        <v>0.19999999999999998</v>
      </c>
      <c r="K107" s="24">
        <f t="shared" si="25"/>
        <v>0.5</v>
      </c>
      <c r="L107" s="21">
        <f t="shared" si="25"/>
        <v>61.3</v>
      </c>
      <c r="M107" s="21">
        <f t="shared" si="25"/>
        <v>15.100000000000001</v>
      </c>
      <c r="N107" s="21">
        <f t="shared" si="25"/>
        <v>30.400000000000002</v>
      </c>
      <c r="O107" s="21">
        <f t="shared" si="25"/>
        <v>15.8</v>
      </c>
    </row>
    <row r="108" spans="1:15" ht="15.95" customHeight="1" x14ac:dyDescent="0.25">
      <c r="A108" s="38" t="s">
        <v>188</v>
      </c>
      <c r="B108" s="486" t="s">
        <v>69</v>
      </c>
      <c r="C108" s="487"/>
      <c r="D108" s="487"/>
      <c r="E108" s="487"/>
      <c r="F108" s="487"/>
      <c r="G108" s="487"/>
      <c r="H108" s="487"/>
      <c r="I108" s="487"/>
      <c r="J108" s="487"/>
      <c r="K108" s="487"/>
      <c r="L108" s="487"/>
      <c r="M108" s="487"/>
      <c r="N108" s="487"/>
      <c r="O108" s="488"/>
    </row>
    <row r="109" spans="1:15" ht="15" customHeight="1" x14ac:dyDescent="0.25">
      <c r="A109" s="444" t="s">
        <v>189</v>
      </c>
      <c r="B109" s="11" t="s">
        <v>52</v>
      </c>
      <c r="C109" s="7" t="s">
        <v>24</v>
      </c>
      <c r="D109" s="8">
        <f>E109+F109+G109</f>
        <v>218.5</v>
      </c>
      <c r="E109" s="42"/>
      <c r="F109" s="42"/>
      <c r="G109" s="42">
        <v>218.5</v>
      </c>
      <c r="H109" s="10">
        <f>I109+J109+K109</f>
        <v>15.2</v>
      </c>
      <c r="I109" s="10"/>
      <c r="J109" s="10"/>
      <c r="K109" s="10">
        <v>15.2</v>
      </c>
      <c r="L109" s="12">
        <f>M109+N109+O109</f>
        <v>233.7</v>
      </c>
      <c r="M109" s="12">
        <f t="shared" ref="M109:O112" si="26">E109+I109</f>
        <v>0</v>
      </c>
      <c r="N109" s="12">
        <f t="shared" si="26"/>
        <v>0</v>
      </c>
      <c r="O109" s="12">
        <f t="shared" si="26"/>
        <v>233.7</v>
      </c>
    </row>
    <row r="110" spans="1:15" ht="15" customHeight="1" x14ac:dyDescent="0.25">
      <c r="A110" s="444" t="s">
        <v>190</v>
      </c>
      <c r="B110" s="12" t="s">
        <v>53</v>
      </c>
      <c r="C110" s="15" t="s">
        <v>24</v>
      </c>
      <c r="D110" s="16">
        <f>E110+F110+G110</f>
        <v>23</v>
      </c>
      <c r="E110" s="16"/>
      <c r="F110" s="16"/>
      <c r="G110" s="16">
        <v>23</v>
      </c>
      <c r="H110" s="10">
        <f>I110+J110+K110</f>
        <v>9</v>
      </c>
      <c r="I110" s="10"/>
      <c r="J110" s="10"/>
      <c r="K110" s="10">
        <v>9</v>
      </c>
      <c r="L110" s="12">
        <f>M110+N110+O110</f>
        <v>32</v>
      </c>
      <c r="M110" s="12">
        <f t="shared" si="26"/>
        <v>0</v>
      </c>
      <c r="N110" s="12">
        <f t="shared" si="26"/>
        <v>0</v>
      </c>
      <c r="O110" s="12">
        <f t="shared" si="26"/>
        <v>32</v>
      </c>
    </row>
    <row r="111" spans="1:15" ht="15" customHeight="1" x14ac:dyDescent="0.25">
      <c r="A111" s="444" t="s">
        <v>191</v>
      </c>
      <c r="B111" s="12" t="s">
        <v>168</v>
      </c>
      <c r="C111" s="15" t="s">
        <v>24</v>
      </c>
      <c r="D111" s="16">
        <f>E111+F111+G111</f>
        <v>7.6</v>
      </c>
      <c r="E111" s="43"/>
      <c r="F111" s="43"/>
      <c r="G111" s="43">
        <v>7.6</v>
      </c>
      <c r="H111" s="10">
        <f>I111+J111+K111</f>
        <v>0.2</v>
      </c>
      <c r="I111" s="10"/>
      <c r="J111" s="10"/>
      <c r="K111" s="10">
        <v>0.2</v>
      </c>
      <c r="L111" s="12">
        <f>M111+N111+O111</f>
        <v>7.8</v>
      </c>
      <c r="M111" s="12">
        <f t="shared" si="26"/>
        <v>0</v>
      </c>
      <c r="N111" s="12">
        <f t="shared" si="26"/>
        <v>0</v>
      </c>
      <c r="O111" s="12">
        <f t="shared" si="26"/>
        <v>7.8</v>
      </c>
    </row>
    <row r="112" spans="1:15" s="37" customFormat="1" ht="15" customHeight="1" x14ac:dyDescent="0.25">
      <c r="A112" s="444" t="s">
        <v>192</v>
      </c>
      <c r="B112" s="12" t="s">
        <v>70</v>
      </c>
      <c r="C112" s="30" t="s">
        <v>24</v>
      </c>
      <c r="D112" s="16">
        <f>E112+F112+G112</f>
        <v>4.5999999999999996</v>
      </c>
      <c r="E112" s="16"/>
      <c r="F112" s="16"/>
      <c r="G112" s="16">
        <v>4.5999999999999996</v>
      </c>
      <c r="H112" s="10">
        <f>I112+J112+K112</f>
        <v>0</v>
      </c>
      <c r="I112" s="10"/>
      <c r="J112" s="10"/>
      <c r="K112" s="10"/>
      <c r="L112" s="12">
        <f>M112+N112+O112</f>
        <v>4.5999999999999996</v>
      </c>
      <c r="M112" s="12">
        <f t="shared" si="26"/>
        <v>0</v>
      </c>
      <c r="N112" s="12">
        <f t="shared" si="26"/>
        <v>0</v>
      </c>
      <c r="O112" s="12">
        <f t="shared" si="26"/>
        <v>4.5999999999999996</v>
      </c>
    </row>
    <row r="113" spans="1:15" ht="15.95" customHeight="1" x14ac:dyDescent="0.25">
      <c r="A113" s="20" t="s">
        <v>193</v>
      </c>
      <c r="B113" s="44" t="s">
        <v>181</v>
      </c>
      <c r="C113" s="25"/>
      <c r="D113" s="23">
        <f>SUM(D109:D112)</f>
        <v>253.7</v>
      </c>
      <c r="E113" s="23">
        <f>SUM(E109:E112)</f>
        <v>0</v>
      </c>
      <c r="F113" s="23">
        <f>SUM(F109:F112)</f>
        <v>0</v>
      </c>
      <c r="G113" s="23">
        <f>SUM(G109:G112)</f>
        <v>253.7</v>
      </c>
      <c r="H113" s="24">
        <f t="shared" ref="H113:O113" si="27">SUM(H109:H112)</f>
        <v>24.4</v>
      </c>
      <c r="I113" s="24">
        <f t="shared" si="27"/>
        <v>0</v>
      </c>
      <c r="J113" s="24">
        <f t="shared" si="27"/>
        <v>0</v>
      </c>
      <c r="K113" s="24">
        <f t="shared" si="27"/>
        <v>24.4</v>
      </c>
      <c r="L113" s="21">
        <f t="shared" si="27"/>
        <v>278.10000000000002</v>
      </c>
      <c r="M113" s="21">
        <f t="shared" si="27"/>
        <v>0</v>
      </c>
      <c r="N113" s="21">
        <f t="shared" si="27"/>
        <v>0</v>
      </c>
      <c r="O113" s="21">
        <f t="shared" si="27"/>
        <v>278.10000000000002</v>
      </c>
    </row>
    <row r="114" spans="1:15" ht="15.95" customHeight="1" x14ac:dyDescent="0.25">
      <c r="A114" s="20" t="s">
        <v>194</v>
      </c>
      <c r="B114" s="45" t="s">
        <v>173</v>
      </c>
      <c r="C114" s="46"/>
      <c r="D114" s="47">
        <f t="shared" ref="D114:O114" si="28">D37+D50+D54+D91+D107+D113</f>
        <v>1073.5</v>
      </c>
      <c r="E114" s="47">
        <f t="shared" si="28"/>
        <v>173.79999999999998</v>
      </c>
      <c r="F114" s="47">
        <f t="shared" si="28"/>
        <v>108.30000000000001</v>
      </c>
      <c r="G114" s="47">
        <f t="shared" si="28"/>
        <v>791.39999999999986</v>
      </c>
      <c r="H114" s="48">
        <f t="shared" si="28"/>
        <v>36.099999999999994</v>
      </c>
      <c r="I114" s="48">
        <f t="shared" si="28"/>
        <v>2.1</v>
      </c>
      <c r="J114" s="48">
        <f t="shared" si="28"/>
        <v>4.7</v>
      </c>
      <c r="K114" s="48">
        <f t="shared" si="28"/>
        <v>29.299999999999997</v>
      </c>
      <c r="L114" s="49">
        <f t="shared" si="28"/>
        <v>1109.5999999999999</v>
      </c>
      <c r="M114" s="49">
        <f t="shared" si="28"/>
        <v>175.89999999999998</v>
      </c>
      <c r="N114" s="49">
        <f t="shared" si="28"/>
        <v>113</v>
      </c>
      <c r="O114" s="49">
        <f t="shared" si="28"/>
        <v>820.69999999999993</v>
      </c>
    </row>
    <row r="115" spans="1:15" x14ac:dyDescent="0.25">
      <c r="A115" s="55"/>
      <c r="B115" s="50"/>
      <c r="C115" s="51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</row>
    <row r="116" spans="1:15" x14ac:dyDescent="0.25">
      <c r="A116" s="6"/>
      <c r="B116" s="6"/>
      <c r="C116" s="52"/>
      <c r="D116" s="6"/>
      <c r="E116" s="6"/>
      <c r="F116" s="6"/>
      <c r="G116" s="6"/>
    </row>
    <row r="117" spans="1:15" x14ac:dyDescent="0.25">
      <c r="A117" s="6"/>
      <c r="B117" s="6"/>
      <c r="C117" s="52"/>
      <c r="D117" s="6"/>
      <c r="E117" s="6"/>
      <c r="F117" s="6"/>
      <c r="G117" s="6"/>
    </row>
    <row r="118" spans="1:15" x14ac:dyDescent="0.25">
      <c r="A118" s="6"/>
      <c r="B118" s="6"/>
      <c r="C118" s="52"/>
      <c r="D118" s="6"/>
      <c r="E118" s="6"/>
      <c r="F118" s="6"/>
      <c r="G118" s="6"/>
    </row>
    <row r="119" spans="1:15" x14ac:dyDescent="0.25">
      <c r="A119" s="6"/>
      <c r="B119" s="6"/>
      <c r="C119" s="52"/>
      <c r="D119" s="6"/>
      <c r="E119" s="6"/>
      <c r="F119" s="6"/>
      <c r="G119" s="6"/>
    </row>
    <row r="120" spans="1:15" x14ac:dyDescent="0.25">
      <c r="A120" s="6"/>
      <c r="B120" s="6"/>
      <c r="C120" s="52"/>
      <c r="D120" s="6"/>
      <c r="E120" s="6"/>
      <c r="F120" s="6"/>
      <c r="G120" s="6"/>
    </row>
    <row r="121" spans="1:15" x14ac:dyDescent="0.25">
      <c r="A121" s="6"/>
      <c r="B121" s="6"/>
      <c r="C121" s="52"/>
      <c r="D121" s="6"/>
      <c r="E121" s="6"/>
      <c r="F121" s="6"/>
      <c r="G121" s="6"/>
    </row>
    <row r="122" spans="1:15" x14ac:dyDescent="0.25">
      <c r="A122" s="6"/>
      <c r="B122" s="6"/>
      <c r="C122" s="52"/>
      <c r="D122" s="6"/>
      <c r="E122" s="6"/>
      <c r="F122" s="6"/>
      <c r="G122" s="6"/>
    </row>
    <row r="123" spans="1:15" x14ac:dyDescent="0.25">
      <c r="A123" s="6"/>
      <c r="B123" s="6"/>
      <c r="C123" s="52"/>
      <c r="D123" s="6"/>
      <c r="E123" s="6"/>
      <c r="F123" s="6"/>
      <c r="G123" s="6"/>
    </row>
    <row r="124" spans="1:15" x14ac:dyDescent="0.25">
      <c r="A124" s="6"/>
      <c r="B124" s="6"/>
      <c r="C124" s="52"/>
      <c r="D124" s="6"/>
      <c r="E124" s="6"/>
      <c r="F124" s="6"/>
      <c r="G124" s="6"/>
    </row>
    <row r="125" spans="1:15" x14ac:dyDescent="0.25">
      <c r="A125" s="6"/>
      <c r="B125" s="6"/>
      <c r="C125" s="52"/>
      <c r="D125" s="6"/>
      <c r="E125" s="6"/>
      <c r="F125" s="6"/>
      <c r="G125" s="6"/>
    </row>
    <row r="126" spans="1:15" x14ac:dyDescent="0.25">
      <c r="A126" s="6"/>
      <c r="B126" s="6"/>
      <c r="C126" s="52"/>
      <c r="D126" s="6"/>
      <c r="E126" s="6"/>
      <c r="F126" s="6"/>
      <c r="G126" s="6"/>
    </row>
    <row r="127" spans="1:15" x14ac:dyDescent="0.25">
      <c r="A127" s="6"/>
      <c r="B127" s="6"/>
      <c r="C127" s="52"/>
      <c r="D127" s="6"/>
      <c r="E127" s="6"/>
      <c r="F127" s="6"/>
      <c r="G127" s="6"/>
    </row>
    <row r="128" spans="1:15" x14ac:dyDescent="0.25">
      <c r="A128" s="6"/>
      <c r="B128" s="6"/>
      <c r="C128" s="52"/>
      <c r="D128" s="6"/>
      <c r="E128" s="6"/>
      <c r="F128" s="6"/>
      <c r="G128" s="6"/>
    </row>
    <row r="129" spans="1:7" x14ac:dyDescent="0.25">
      <c r="A129" s="6"/>
      <c r="B129" s="6"/>
      <c r="C129" s="52"/>
      <c r="D129" s="6"/>
      <c r="E129" s="6"/>
      <c r="F129" s="6"/>
      <c r="G129" s="6"/>
    </row>
    <row r="130" spans="1:7" x14ac:dyDescent="0.25">
      <c r="A130" s="6"/>
      <c r="B130" s="6"/>
      <c r="C130" s="52"/>
      <c r="D130" s="6"/>
      <c r="E130" s="6"/>
      <c r="F130" s="6"/>
      <c r="G130" s="6"/>
    </row>
    <row r="131" spans="1:7" x14ac:dyDescent="0.25">
      <c r="A131" s="6"/>
      <c r="B131" s="6"/>
      <c r="C131" s="52"/>
      <c r="D131" s="6"/>
      <c r="E131" s="6"/>
      <c r="F131" s="6"/>
      <c r="G131" s="6"/>
    </row>
    <row r="132" spans="1:7" x14ac:dyDescent="0.25">
      <c r="A132" s="6"/>
      <c r="B132" s="6"/>
      <c r="C132" s="52"/>
      <c r="D132" s="6"/>
      <c r="E132" s="6"/>
      <c r="F132" s="6"/>
      <c r="G132" s="6"/>
    </row>
    <row r="133" spans="1:7" x14ac:dyDescent="0.25">
      <c r="A133" s="6"/>
      <c r="B133" s="6"/>
      <c r="C133" s="52"/>
      <c r="D133" s="6"/>
      <c r="E133" s="6"/>
      <c r="F133" s="6"/>
      <c r="G133" s="6"/>
    </row>
    <row r="134" spans="1:7" x14ac:dyDescent="0.25">
      <c r="A134" s="6"/>
      <c r="B134" s="6"/>
      <c r="C134" s="52"/>
      <c r="D134" s="6"/>
      <c r="E134" s="6"/>
      <c r="F134" s="6"/>
      <c r="G134" s="6"/>
    </row>
    <row r="135" spans="1:7" x14ac:dyDescent="0.25">
      <c r="A135" s="6"/>
      <c r="B135" s="6"/>
      <c r="C135" s="52"/>
      <c r="D135" s="6"/>
      <c r="E135" s="6"/>
      <c r="F135" s="6"/>
      <c r="G135" s="6"/>
    </row>
    <row r="136" spans="1:7" x14ac:dyDescent="0.25">
      <c r="A136" s="6"/>
      <c r="B136" s="6"/>
      <c r="C136" s="52"/>
      <c r="D136" s="6"/>
      <c r="E136" s="6"/>
      <c r="F136" s="6"/>
      <c r="G136" s="6"/>
    </row>
    <row r="137" spans="1:7" x14ac:dyDescent="0.25">
      <c r="A137" s="6"/>
      <c r="B137" s="6"/>
      <c r="C137" s="52"/>
      <c r="D137" s="6"/>
      <c r="E137" s="6"/>
      <c r="F137" s="6"/>
      <c r="G137" s="6"/>
    </row>
    <row r="138" spans="1:7" x14ac:dyDescent="0.25">
      <c r="A138" s="6"/>
      <c r="B138" s="6"/>
      <c r="C138" s="52"/>
      <c r="D138" s="6"/>
      <c r="E138" s="6"/>
      <c r="F138" s="6"/>
      <c r="G138" s="6"/>
    </row>
    <row r="139" spans="1:7" x14ac:dyDescent="0.25">
      <c r="A139" s="6"/>
      <c r="B139" s="6"/>
      <c r="C139" s="52"/>
      <c r="D139" s="6"/>
      <c r="E139" s="6"/>
      <c r="F139" s="6"/>
      <c r="G139" s="6"/>
    </row>
    <row r="140" spans="1:7" x14ac:dyDescent="0.25">
      <c r="A140" s="6"/>
      <c r="B140" s="6"/>
      <c r="C140" s="52"/>
      <c r="D140" s="6"/>
      <c r="E140" s="6"/>
      <c r="F140" s="6"/>
      <c r="G140" s="6"/>
    </row>
    <row r="141" spans="1:7" x14ac:dyDescent="0.25">
      <c r="A141" s="6"/>
      <c r="B141" s="6"/>
      <c r="C141" s="52"/>
      <c r="D141" s="6"/>
      <c r="E141" s="6"/>
      <c r="F141" s="6"/>
      <c r="G141" s="6"/>
    </row>
    <row r="142" spans="1:7" x14ac:dyDescent="0.25">
      <c r="A142" s="6"/>
      <c r="B142" s="6"/>
      <c r="C142" s="52"/>
      <c r="D142" s="6"/>
      <c r="E142" s="6"/>
      <c r="F142" s="6"/>
      <c r="G142" s="6"/>
    </row>
    <row r="143" spans="1:7" x14ac:dyDescent="0.25">
      <c r="A143" s="6"/>
      <c r="B143" s="6"/>
      <c r="C143" s="52"/>
      <c r="D143" s="6"/>
      <c r="E143" s="6"/>
      <c r="F143" s="6"/>
      <c r="G143" s="6"/>
    </row>
    <row r="144" spans="1:7" x14ac:dyDescent="0.25">
      <c r="A144" s="6"/>
      <c r="B144" s="6"/>
      <c r="C144" s="52"/>
      <c r="D144" s="6"/>
      <c r="E144" s="6"/>
      <c r="F144" s="6"/>
      <c r="G144" s="6"/>
    </row>
    <row r="145" spans="1:7" x14ac:dyDescent="0.25">
      <c r="A145" s="6"/>
      <c r="B145" s="6"/>
      <c r="C145" s="52"/>
      <c r="D145" s="6"/>
      <c r="E145" s="6"/>
      <c r="F145" s="6"/>
      <c r="G145" s="6"/>
    </row>
    <row r="146" spans="1:7" x14ac:dyDescent="0.25">
      <c r="A146" s="6"/>
      <c r="B146" s="6"/>
      <c r="C146" s="52"/>
      <c r="D146" s="6"/>
      <c r="E146" s="6"/>
      <c r="F146" s="6"/>
      <c r="G146" s="6"/>
    </row>
    <row r="147" spans="1:7" x14ac:dyDescent="0.25">
      <c r="A147" s="6"/>
      <c r="B147" s="6"/>
      <c r="C147" s="52"/>
      <c r="D147" s="6"/>
      <c r="E147" s="6"/>
      <c r="F147" s="6"/>
      <c r="G147" s="6"/>
    </row>
    <row r="148" spans="1:7" x14ac:dyDescent="0.25">
      <c r="A148" s="6"/>
      <c r="B148" s="6"/>
      <c r="C148" s="52"/>
      <c r="D148" s="6"/>
      <c r="E148" s="6"/>
      <c r="F148" s="6"/>
      <c r="G148" s="6"/>
    </row>
    <row r="149" spans="1:7" x14ac:dyDescent="0.25">
      <c r="A149" s="6"/>
      <c r="B149" s="6"/>
      <c r="C149" s="52"/>
      <c r="D149" s="6"/>
      <c r="E149" s="6"/>
      <c r="F149" s="6"/>
      <c r="G149" s="6"/>
    </row>
    <row r="150" spans="1:7" x14ac:dyDescent="0.25">
      <c r="A150" s="6"/>
      <c r="B150" s="6"/>
      <c r="C150" s="52"/>
      <c r="D150" s="6"/>
      <c r="E150" s="6"/>
      <c r="F150" s="6"/>
      <c r="G150" s="6"/>
    </row>
    <row r="151" spans="1:7" x14ac:dyDescent="0.25">
      <c r="A151" s="6"/>
      <c r="B151" s="6"/>
      <c r="C151" s="52"/>
      <c r="D151" s="6"/>
      <c r="E151" s="6"/>
      <c r="F151" s="6"/>
      <c r="G151" s="6"/>
    </row>
    <row r="152" spans="1:7" x14ac:dyDescent="0.25">
      <c r="A152" s="6"/>
      <c r="B152" s="6"/>
      <c r="C152" s="52"/>
      <c r="D152" s="6"/>
      <c r="E152" s="6"/>
      <c r="F152" s="6"/>
      <c r="G152" s="6"/>
    </row>
    <row r="153" spans="1:7" x14ac:dyDescent="0.25">
      <c r="A153" s="6"/>
      <c r="B153" s="6"/>
      <c r="C153" s="52"/>
      <c r="D153" s="6"/>
      <c r="E153" s="6"/>
      <c r="F153" s="6"/>
      <c r="G153" s="6"/>
    </row>
    <row r="154" spans="1:7" x14ac:dyDescent="0.25">
      <c r="A154" s="6"/>
      <c r="B154" s="6"/>
      <c r="C154" s="52"/>
      <c r="D154" s="6"/>
      <c r="E154" s="6"/>
      <c r="F154" s="6"/>
      <c r="G154" s="6"/>
    </row>
    <row r="155" spans="1:7" x14ac:dyDescent="0.25">
      <c r="A155" s="6"/>
      <c r="B155" s="6"/>
      <c r="C155" s="52"/>
      <c r="D155" s="6"/>
      <c r="E155" s="6"/>
      <c r="F155" s="6"/>
      <c r="G155" s="6"/>
    </row>
    <row r="156" spans="1:7" x14ac:dyDescent="0.25">
      <c r="A156" s="6"/>
      <c r="B156" s="6"/>
      <c r="C156" s="52"/>
      <c r="D156" s="6"/>
      <c r="E156" s="6"/>
      <c r="F156" s="6"/>
      <c r="G156" s="6"/>
    </row>
    <row r="157" spans="1:7" x14ac:dyDescent="0.25">
      <c r="A157" s="6"/>
      <c r="B157" s="6"/>
      <c r="C157" s="52"/>
      <c r="D157" s="6"/>
      <c r="E157" s="6"/>
      <c r="F157" s="6"/>
      <c r="G157" s="6"/>
    </row>
    <row r="158" spans="1:7" x14ac:dyDescent="0.25">
      <c r="A158" s="6"/>
      <c r="B158" s="6"/>
      <c r="C158" s="52"/>
      <c r="D158" s="6"/>
      <c r="E158" s="6"/>
      <c r="F158" s="6"/>
      <c r="G158" s="6"/>
    </row>
    <row r="159" spans="1:7" x14ac:dyDescent="0.25">
      <c r="A159" s="6"/>
      <c r="B159" s="6"/>
      <c r="C159" s="52"/>
      <c r="D159" s="6"/>
      <c r="E159" s="6"/>
      <c r="F159" s="6"/>
      <c r="G159" s="6"/>
    </row>
    <row r="160" spans="1:7" x14ac:dyDescent="0.25">
      <c r="A160" s="6"/>
      <c r="B160" s="6"/>
      <c r="C160" s="52"/>
      <c r="D160" s="6"/>
      <c r="E160" s="6"/>
      <c r="F160" s="6"/>
      <c r="G160" s="6"/>
    </row>
    <row r="161" spans="1:7" x14ac:dyDescent="0.25">
      <c r="A161" s="6"/>
      <c r="B161" s="6"/>
      <c r="C161" s="52"/>
      <c r="D161" s="6"/>
      <c r="E161" s="6"/>
      <c r="F161" s="6"/>
      <c r="G161" s="6"/>
    </row>
    <row r="162" spans="1:7" x14ac:dyDescent="0.25">
      <c r="A162" s="6"/>
      <c r="B162" s="6"/>
      <c r="C162" s="52"/>
      <c r="D162" s="6"/>
      <c r="E162" s="6"/>
      <c r="F162" s="6"/>
      <c r="G162" s="6"/>
    </row>
    <row r="163" spans="1:7" x14ac:dyDescent="0.25">
      <c r="A163" s="6"/>
      <c r="B163" s="6"/>
      <c r="C163" s="52"/>
      <c r="D163" s="6"/>
      <c r="E163" s="6"/>
      <c r="F163" s="6"/>
      <c r="G163" s="6"/>
    </row>
    <row r="164" spans="1:7" x14ac:dyDescent="0.25">
      <c r="A164" s="6"/>
      <c r="B164" s="6"/>
      <c r="C164" s="52"/>
      <c r="D164" s="6"/>
      <c r="E164" s="6"/>
      <c r="F164" s="6"/>
      <c r="G164" s="6"/>
    </row>
    <row r="165" spans="1:7" x14ac:dyDescent="0.25">
      <c r="A165" s="6"/>
      <c r="B165" s="6"/>
      <c r="C165" s="52"/>
      <c r="D165" s="6"/>
      <c r="E165" s="6"/>
      <c r="F165" s="6"/>
      <c r="G165" s="6"/>
    </row>
    <row r="166" spans="1:7" x14ac:dyDescent="0.25">
      <c r="A166" s="6"/>
      <c r="B166" s="6"/>
      <c r="C166" s="52"/>
      <c r="D166" s="6"/>
      <c r="E166" s="6"/>
      <c r="F166" s="6"/>
      <c r="G166" s="6"/>
    </row>
    <row r="167" spans="1:7" x14ac:dyDescent="0.25">
      <c r="A167" s="6"/>
      <c r="B167" s="6"/>
      <c r="C167" s="52"/>
      <c r="D167" s="6"/>
      <c r="E167" s="6"/>
      <c r="F167" s="6"/>
      <c r="G167" s="6"/>
    </row>
    <row r="168" spans="1:7" x14ac:dyDescent="0.25">
      <c r="A168" s="6"/>
      <c r="B168" s="6"/>
      <c r="C168" s="52"/>
      <c r="D168" s="6"/>
      <c r="E168" s="6"/>
      <c r="F168" s="6"/>
      <c r="G168" s="6"/>
    </row>
    <row r="169" spans="1:7" x14ac:dyDescent="0.25">
      <c r="A169" s="6"/>
      <c r="B169" s="6"/>
      <c r="C169" s="52"/>
      <c r="D169" s="6"/>
      <c r="E169" s="6"/>
      <c r="F169" s="6"/>
      <c r="G169" s="6"/>
    </row>
    <row r="170" spans="1:7" x14ac:dyDescent="0.25">
      <c r="A170" s="6"/>
      <c r="B170" s="6"/>
      <c r="C170" s="52"/>
      <c r="D170" s="6"/>
      <c r="E170" s="6"/>
      <c r="F170" s="6"/>
      <c r="G170" s="6"/>
    </row>
    <row r="171" spans="1:7" x14ac:dyDescent="0.25">
      <c r="A171" s="6"/>
      <c r="B171" s="6"/>
      <c r="C171" s="52"/>
      <c r="D171" s="6"/>
      <c r="E171" s="6"/>
      <c r="F171" s="6"/>
      <c r="G171" s="6"/>
    </row>
    <row r="172" spans="1:7" x14ac:dyDescent="0.25">
      <c r="A172" s="6"/>
      <c r="B172" s="6"/>
      <c r="C172" s="52"/>
      <c r="D172" s="6"/>
      <c r="E172" s="6"/>
      <c r="F172" s="6"/>
      <c r="G172" s="6"/>
    </row>
    <row r="173" spans="1:7" x14ac:dyDescent="0.25">
      <c r="A173" s="6"/>
      <c r="B173" s="6"/>
      <c r="C173" s="52"/>
      <c r="D173" s="6"/>
      <c r="E173" s="6"/>
      <c r="F173" s="6"/>
      <c r="G173" s="6"/>
    </row>
    <row r="174" spans="1:7" x14ac:dyDescent="0.25">
      <c r="A174" s="6"/>
      <c r="B174" s="6"/>
      <c r="C174" s="52"/>
      <c r="D174" s="6"/>
      <c r="E174" s="6"/>
      <c r="F174" s="6"/>
      <c r="G174" s="6"/>
    </row>
    <row r="175" spans="1:7" x14ac:dyDescent="0.25">
      <c r="A175" s="6"/>
      <c r="B175" s="6"/>
      <c r="C175" s="52"/>
      <c r="D175" s="6"/>
      <c r="E175" s="6"/>
      <c r="F175" s="6"/>
      <c r="G175" s="6"/>
    </row>
    <row r="176" spans="1:7" x14ac:dyDescent="0.25">
      <c r="A176" s="6"/>
      <c r="B176" s="6"/>
      <c r="C176" s="52"/>
      <c r="D176" s="6"/>
      <c r="E176" s="6"/>
      <c r="F176" s="6"/>
      <c r="G176" s="6"/>
    </row>
    <row r="177" spans="1:7" x14ac:dyDescent="0.25">
      <c r="A177" s="6"/>
      <c r="B177" s="6"/>
      <c r="C177" s="52"/>
      <c r="D177" s="6"/>
      <c r="E177" s="6"/>
      <c r="F177" s="6"/>
      <c r="G177" s="6"/>
    </row>
    <row r="178" spans="1:7" x14ac:dyDescent="0.25">
      <c r="A178" s="6"/>
      <c r="B178" s="6"/>
      <c r="C178" s="52"/>
      <c r="D178" s="6"/>
      <c r="E178" s="6"/>
      <c r="F178" s="6"/>
      <c r="G178" s="6"/>
    </row>
    <row r="179" spans="1:7" x14ac:dyDescent="0.25">
      <c r="A179" s="6"/>
      <c r="B179" s="6"/>
      <c r="C179" s="52"/>
      <c r="D179" s="6"/>
      <c r="E179" s="6"/>
      <c r="F179" s="6"/>
      <c r="G179" s="6"/>
    </row>
    <row r="180" spans="1:7" x14ac:dyDescent="0.25">
      <c r="A180" s="6"/>
      <c r="B180" s="6"/>
      <c r="C180" s="52"/>
      <c r="D180" s="6"/>
      <c r="E180" s="6"/>
      <c r="F180" s="6"/>
      <c r="G180" s="6"/>
    </row>
    <row r="181" spans="1:7" x14ac:dyDescent="0.25">
      <c r="A181" s="6"/>
      <c r="B181" s="6"/>
      <c r="C181" s="52"/>
      <c r="D181" s="6"/>
      <c r="E181" s="6"/>
      <c r="F181" s="6"/>
      <c r="G181" s="6"/>
    </row>
    <row r="182" spans="1:7" x14ac:dyDescent="0.25">
      <c r="A182" s="6"/>
      <c r="B182" s="6"/>
      <c r="C182" s="52"/>
      <c r="D182" s="6"/>
      <c r="E182" s="6"/>
      <c r="F182" s="6"/>
      <c r="G182" s="6"/>
    </row>
    <row r="183" spans="1:7" x14ac:dyDescent="0.25">
      <c r="A183" s="6"/>
      <c r="B183" s="6"/>
      <c r="C183" s="52"/>
      <c r="D183" s="6"/>
      <c r="E183" s="6"/>
      <c r="F183" s="6"/>
      <c r="G183" s="6"/>
    </row>
    <row r="184" spans="1:7" x14ac:dyDescent="0.25">
      <c r="A184" s="6"/>
      <c r="B184" s="6"/>
      <c r="C184" s="52"/>
      <c r="D184" s="6"/>
      <c r="E184" s="6"/>
      <c r="F184" s="6"/>
      <c r="G184" s="6"/>
    </row>
    <row r="185" spans="1:7" x14ac:dyDescent="0.25">
      <c r="A185" s="6"/>
      <c r="B185" s="6"/>
      <c r="C185" s="52"/>
      <c r="D185" s="6"/>
      <c r="E185" s="6"/>
      <c r="F185" s="6"/>
      <c r="G185" s="6"/>
    </row>
    <row r="186" spans="1:7" x14ac:dyDescent="0.25">
      <c r="A186" s="6"/>
      <c r="B186" s="6"/>
      <c r="C186" s="52"/>
      <c r="D186" s="6"/>
      <c r="E186" s="6"/>
      <c r="F186" s="6"/>
      <c r="G186" s="6"/>
    </row>
    <row r="187" spans="1:7" x14ac:dyDescent="0.25">
      <c r="A187" s="6"/>
      <c r="B187" s="6"/>
      <c r="C187" s="52"/>
      <c r="D187" s="6"/>
      <c r="E187" s="6"/>
      <c r="F187" s="6"/>
      <c r="G187" s="6"/>
    </row>
    <row r="188" spans="1:7" x14ac:dyDescent="0.25">
      <c r="A188" s="6"/>
      <c r="B188" s="6"/>
      <c r="C188" s="52"/>
      <c r="D188" s="6"/>
      <c r="E188" s="6"/>
      <c r="F188" s="6"/>
      <c r="G188" s="6"/>
    </row>
    <row r="189" spans="1:7" x14ac:dyDescent="0.25">
      <c r="A189" s="6"/>
      <c r="B189" s="6"/>
      <c r="C189" s="52"/>
      <c r="D189" s="6"/>
      <c r="E189" s="6"/>
      <c r="F189" s="6"/>
      <c r="G189" s="6"/>
    </row>
    <row r="190" spans="1:7" x14ac:dyDescent="0.25">
      <c r="A190" s="6"/>
      <c r="B190" s="6"/>
      <c r="C190" s="52"/>
      <c r="D190" s="6"/>
      <c r="E190" s="6"/>
      <c r="F190" s="6"/>
      <c r="G190" s="6"/>
    </row>
    <row r="191" spans="1:7" x14ac:dyDescent="0.25">
      <c r="A191" s="6"/>
      <c r="B191" s="6"/>
      <c r="C191" s="52"/>
      <c r="D191" s="6"/>
      <c r="E191" s="6"/>
      <c r="F191" s="6"/>
      <c r="G191" s="6"/>
    </row>
    <row r="192" spans="1:7" x14ac:dyDescent="0.25">
      <c r="A192" s="6"/>
      <c r="B192" s="6"/>
      <c r="C192" s="52"/>
      <c r="D192" s="6"/>
      <c r="E192" s="6"/>
      <c r="F192" s="6"/>
      <c r="G192" s="6"/>
    </row>
    <row r="193" spans="1:7" x14ac:dyDescent="0.25">
      <c r="A193" s="6"/>
      <c r="B193" s="6"/>
      <c r="C193" s="52"/>
      <c r="D193" s="6"/>
      <c r="E193" s="6"/>
      <c r="F193" s="6"/>
      <c r="G193" s="6"/>
    </row>
    <row r="194" spans="1:7" x14ac:dyDescent="0.25">
      <c r="A194" s="6"/>
      <c r="B194" s="6"/>
      <c r="C194" s="52"/>
      <c r="D194" s="6"/>
      <c r="E194" s="6"/>
      <c r="F194" s="6"/>
      <c r="G194" s="6"/>
    </row>
    <row r="195" spans="1:7" x14ac:dyDescent="0.25">
      <c r="A195" s="6"/>
      <c r="B195" s="6"/>
      <c r="C195" s="52"/>
      <c r="D195" s="6"/>
      <c r="E195" s="6"/>
      <c r="F195" s="6"/>
      <c r="G195" s="6"/>
    </row>
    <row r="196" spans="1:7" x14ac:dyDescent="0.25">
      <c r="A196" s="6"/>
      <c r="B196" s="6"/>
      <c r="C196" s="52"/>
      <c r="D196" s="6"/>
      <c r="E196" s="6"/>
      <c r="F196" s="6"/>
      <c r="G196" s="6"/>
    </row>
    <row r="197" spans="1:7" x14ac:dyDescent="0.25">
      <c r="A197" s="6"/>
      <c r="B197" s="6"/>
      <c r="C197" s="52"/>
      <c r="D197" s="6"/>
      <c r="E197" s="6"/>
      <c r="F197" s="6"/>
      <c r="G197" s="6"/>
    </row>
    <row r="198" spans="1:7" x14ac:dyDescent="0.25">
      <c r="A198" s="6"/>
      <c r="B198" s="6"/>
      <c r="C198" s="52"/>
      <c r="D198" s="6"/>
      <c r="E198" s="6"/>
      <c r="F198" s="6"/>
      <c r="G198" s="6"/>
    </row>
    <row r="199" spans="1:7" x14ac:dyDescent="0.25">
      <c r="A199" s="6"/>
      <c r="B199" s="6"/>
      <c r="C199" s="52"/>
      <c r="D199" s="6"/>
      <c r="E199" s="6"/>
      <c r="F199" s="6"/>
      <c r="G199" s="6"/>
    </row>
    <row r="200" spans="1:7" x14ac:dyDescent="0.25">
      <c r="A200" s="6"/>
      <c r="B200" s="6"/>
      <c r="C200" s="52"/>
      <c r="D200" s="6"/>
      <c r="E200" s="6"/>
      <c r="F200" s="6"/>
      <c r="G200" s="6"/>
    </row>
    <row r="201" spans="1:7" x14ac:dyDescent="0.25">
      <c r="A201" s="6"/>
      <c r="B201" s="6"/>
      <c r="C201" s="52"/>
      <c r="D201" s="6"/>
      <c r="E201" s="6"/>
      <c r="F201" s="6"/>
      <c r="G201" s="6"/>
    </row>
    <row r="202" spans="1:7" x14ac:dyDescent="0.25">
      <c r="A202" s="6"/>
      <c r="B202" s="6"/>
      <c r="C202" s="52"/>
      <c r="D202" s="6"/>
      <c r="E202" s="6"/>
      <c r="F202" s="6"/>
      <c r="G202" s="6"/>
    </row>
    <row r="203" spans="1:7" x14ac:dyDescent="0.25">
      <c r="A203" s="6"/>
      <c r="B203" s="6"/>
      <c r="C203" s="52"/>
      <c r="D203" s="6"/>
      <c r="E203" s="6"/>
      <c r="F203" s="6"/>
      <c r="G203" s="6"/>
    </row>
    <row r="204" spans="1:7" x14ac:dyDescent="0.25">
      <c r="A204" s="6"/>
      <c r="B204" s="6"/>
      <c r="C204" s="52"/>
      <c r="D204" s="6"/>
      <c r="E204" s="6"/>
      <c r="F204" s="6"/>
      <c r="G204" s="6"/>
    </row>
    <row r="205" spans="1:7" x14ac:dyDescent="0.25">
      <c r="A205" s="6"/>
      <c r="B205" s="6"/>
      <c r="C205" s="52"/>
      <c r="D205" s="6"/>
      <c r="E205" s="6"/>
      <c r="F205" s="6"/>
      <c r="G205" s="6"/>
    </row>
    <row r="206" spans="1:7" x14ac:dyDescent="0.25">
      <c r="A206" s="6"/>
      <c r="B206" s="6"/>
      <c r="C206" s="52"/>
      <c r="D206" s="6"/>
      <c r="E206" s="6"/>
      <c r="F206" s="6"/>
      <c r="G206" s="6"/>
    </row>
    <row r="207" spans="1:7" x14ac:dyDescent="0.25">
      <c r="A207" s="6"/>
      <c r="B207" s="6"/>
      <c r="C207" s="52"/>
      <c r="D207" s="6"/>
      <c r="E207" s="6"/>
      <c r="F207" s="6"/>
      <c r="G207" s="6"/>
    </row>
    <row r="208" spans="1:7" x14ac:dyDescent="0.25">
      <c r="A208" s="6"/>
      <c r="B208" s="6"/>
      <c r="C208" s="52"/>
      <c r="D208" s="6"/>
      <c r="E208" s="6"/>
      <c r="F208" s="6"/>
      <c r="G208" s="6"/>
    </row>
    <row r="209" spans="1:7" x14ac:dyDescent="0.25">
      <c r="A209" s="6"/>
      <c r="B209" s="6"/>
      <c r="C209" s="52"/>
      <c r="D209" s="6"/>
      <c r="E209" s="6"/>
      <c r="F209" s="6"/>
      <c r="G209" s="6"/>
    </row>
    <row r="210" spans="1:7" x14ac:dyDescent="0.25">
      <c r="A210" s="6"/>
      <c r="B210" s="6"/>
      <c r="C210" s="52"/>
      <c r="D210" s="6"/>
      <c r="E210" s="6"/>
      <c r="F210" s="6"/>
      <c r="G210" s="6"/>
    </row>
    <row r="211" spans="1:7" x14ac:dyDescent="0.25">
      <c r="A211" s="6"/>
      <c r="B211" s="6"/>
      <c r="C211" s="52"/>
      <c r="D211" s="6"/>
      <c r="E211" s="6"/>
      <c r="F211" s="6"/>
      <c r="G211" s="6"/>
    </row>
    <row r="212" spans="1:7" x14ac:dyDescent="0.25">
      <c r="A212" s="6"/>
      <c r="B212" s="6"/>
      <c r="C212" s="52"/>
      <c r="D212" s="6"/>
      <c r="E212" s="6"/>
      <c r="F212" s="6"/>
      <c r="G212" s="6"/>
    </row>
    <row r="213" spans="1:7" x14ac:dyDescent="0.25">
      <c r="C213" s="53"/>
    </row>
    <row r="214" spans="1:7" x14ac:dyDescent="0.25">
      <c r="C214" s="53"/>
    </row>
    <row r="215" spans="1:7" x14ac:dyDescent="0.25">
      <c r="C215" s="53"/>
    </row>
    <row r="216" spans="1:7" x14ac:dyDescent="0.25">
      <c r="C216" s="53"/>
    </row>
    <row r="217" spans="1:7" x14ac:dyDescent="0.25">
      <c r="C217" s="53"/>
    </row>
    <row r="218" spans="1:7" x14ac:dyDescent="0.25">
      <c r="C218" s="53"/>
    </row>
    <row r="219" spans="1:7" x14ac:dyDescent="0.25">
      <c r="C219" s="53"/>
    </row>
    <row r="220" spans="1:7" x14ac:dyDescent="0.25">
      <c r="C220" s="53"/>
    </row>
    <row r="221" spans="1:7" x14ac:dyDescent="0.25">
      <c r="C221" s="53"/>
    </row>
    <row r="222" spans="1:7" x14ac:dyDescent="0.25">
      <c r="C222" s="53"/>
    </row>
    <row r="223" spans="1:7" x14ac:dyDescent="0.25">
      <c r="C223" s="53"/>
    </row>
    <row r="224" spans="1:7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</sheetData>
  <mergeCells count="43">
    <mergeCell ref="B15:O15"/>
    <mergeCell ref="B16:O16"/>
    <mergeCell ref="B17:O17"/>
    <mergeCell ref="B18:O18"/>
    <mergeCell ref="B14:O14"/>
    <mergeCell ref="B11:O11"/>
    <mergeCell ref="B12:O12"/>
    <mergeCell ref="B13:O13"/>
    <mergeCell ref="B1:O1"/>
    <mergeCell ref="B2:O2"/>
    <mergeCell ref="B3:O3"/>
    <mergeCell ref="B4:O4"/>
    <mergeCell ref="B9:O9"/>
    <mergeCell ref="B10:O10"/>
    <mergeCell ref="B7:O7"/>
    <mergeCell ref="B8:O8"/>
    <mergeCell ref="B5:O5"/>
    <mergeCell ref="B6:O6"/>
    <mergeCell ref="A20:O20"/>
    <mergeCell ref="A22:A24"/>
    <mergeCell ref="B22:B24"/>
    <mergeCell ref="C22:C24"/>
    <mergeCell ref="D22:D24"/>
    <mergeCell ref="E22:G22"/>
    <mergeCell ref="H22:H24"/>
    <mergeCell ref="I22:K22"/>
    <mergeCell ref="L22:L24"/>
    <mergeCell ref="M22:O22"/>
    <mergeCell ref="E23:E24"/>
    <mergeCell ref="F23:F24"/>
    <mergeCell ref="G23:G24"/>
    <mergeCell ref="I23:I24"/>
    <mergeCell ref="J23:J24"/>
    <mergeCell ref="K23:K24"/>
    <mergeCell ref="B51:O51"/>
    <mergeCell ref="B55:O55"/>
    <mergeCell ref="B92:O92"/>
    <mergeCell ref="B108:O108"/>
    <mergeCell ref="M23:M24"/>
    <mergeCell ref="N23:N24"/>
    <mergeCell ref="O23:O24"/>
    <mergeCell ref="B25:O25"/>
    <mergeCell ref="B38:O38"/>
  </mergeCells>
  <pageMargins left="1.1811023622047245" right="0.39370078740157483" top="0.59055118110236227" bottom="0.19685039370078741" header="0.31496062992125984" footer="0.31496062992125984"/>
  <pageSetup paperSize="9" scale="95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85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4" width="10.28515625" style="2" customWidth="1"/>
    <col min="15" max="16384" width="9.140625" style="2"/>
  </cols>
  <sheetData>
    <row r="1" spans="2:14" x14ac:dyDescent="0.25">
      <c r="B1" s="484" t="s">
        <v>350</v>
      </c>
      <c r="C1" s="484"/>
      <c r="D1" s="484"/>
      <c r="E1" s="484"/>
      <c r="F1" s="484"/>
      <c r="G1" s="484"/>
      <c r="H1" s="484"/>
      <c r="I1" s="484"/>
      <c r="J1" s="484"/>
      <c r="K1" s="484"/>
      <c r="L1" s="484"/>
      <c r="M1" s="484"/>
      <c r="N1" s="484"/>
    </row>
    <row r="2" spans="2:14" x14ac:dyDescent="0.25">
      <c r="B2" s="484" t="s">
        <v>436</v>
      </c>
      <c r="C2" s="484"/>
      <c r="D2" s="484"/>
      <c r="E2" s="484"/>
      <c r="F2" s="484"/>
      <c r="G2" s="484"/>
      <c r="H2" s="484"/>
      <c r="I2" s="484"/>
      <c r="J2" s="484"/>
      <c r="K2" s="484"/>
      <c r="L2" s="484"/>
      <c r="M2" s="484"/>
      <c r="N2" s="484"/>
    </row>
    <row r="3" spans="2:14" x14ac:dyDescent="0.25">
      <c r="B3" s="484" t="s">
        <v>455</v>
      </c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</row>
    <row r="4" spans="2:14" x14ac:dyDescent="0.25">
      <c r="B4" s="484" t="s">
        <v>355</v>
      </c>
      <c r="C4" s="484"/>
      <c r="D4" s="484"/>
      <c r="E4" s="484"/>
      <c r="F4" s="484"/>
      <c r="G4" s="484"/>
      <c r="H4" s="484"/>
      <c r="I4" s="484"/>
      <c r="J4" s="484"/>
      <c r="K4" s="484"/>
      <c r="L4" s="484"/>
      <c r="M4" s="484"/>
      <c r="N4" s="484"/>
    </row>
    <row r="5" spans="2:14" s="371" customFormat="1" x14ac:dyDescent="0.25">
      <c r="B5" s="483" t="s">
        <v>456</v>
      </c>
      <c r="C5" s="483"/>
      <c r="D5" s="483"/>
      <c r="E5" s="483"/>
      <c r="F5" s="483"/>
      <c r="G5" s="483"/>
      <c r="H5" s="483"/>
      <c r="I5" s="483"/>
      <c r="J5" s="483"/>
      <c r="K5" s="483"/>
      <c r="L5" s="483"/>
      <c r="M5" s="483"/>
      <c r="N5" s="483"/>
    </row>
    <row r="6" spans="2:14" s="371" customFormat="1" x14ac:dyDescent="0.25">
      <c r="B6" s="483" t="s">
        <v>530</v>
      </c>
      <c r="C6" s="483"/>
      <c r="D6" s="483"/>
      <c r="E6" s="483"/>
      <c r="F6" s="483"/>
      <c r="G6" s="483"/>
      <c r="H6" s="483"/>
      <c r="I6" s="483"/>
      <c r="J6" s="483"/>
      <c r="K6" s="483"/>
      <c r="L6" s="483"/>
      <c r="M6" s="483"/>
      <c r="N6" s="483"/>
    </row>
    <row r="7" spans="2:14" s="371" customFormat="1" x14ac:dyDescent="0.25">
      <c r="B7" s="483" t="s">
        <v>462</v>
      </c>
      <c r="C7" s="483"/>
      <c r="D7" s="483"/>
      <c r="E7" s="483"/>
      <c r="F7" s="483"/>
      <c r="G7" s="483"/>
      <c r="H7" s="483"/>
      <c r="I7" s="483"/>
      <c r="J7" s="483"/>
      <c r="K7" s="483"/>
      <c r="L7" s="483"/>
      <c r="M7" s="483"/>
      <c r="N7" s="483"/>
    </row>
    <row r="8" spans="2:14" s="371" customFormat="1" x14ac:dyDescent="0.25">
      <c r="B8" s="483" t="s">
        <v>531</v>
      </c>
      <c r="C8" s="483"/>
      <c r="D8" s="483"/>
      <c r="E8" s="483"/>
      <c r="F8" s="483"/>
      <c r="G8" s="483"/>
      <c r="H8" s="483"/>
      <c r="I8" s="483"/>
      <c r="J8" s="483"/>
      <c r="K8" s="483"/>
      <c r="L8" s="483"/>
      <c r="M8" s="483"/>
      <c r="N8" s="483"/>
    </row>
    <row r="9" spans="2:14" s="371" customFormat="1" ht="15" customHeight="1" x14ac:dyDescent="0.25">
      <c r="B9" s="483" t="s">
        <v>468</v>
      </c>
      <c r="C9" s="483"/>
      <c r="D9" s="483"/>
      <c r="E9" s="483"/>
      <c r="F9" s="483"/>
      <c r="G9" s="483"/>
      <c r="H9" s="483"/>
      <c r="I9" s="483"/>
      <c r="J9" s="483"/>
      <c r="K9" s="483"/>
      <c r="L9" s="483"/>
      <c r="M9" s="483"/>
      <c r="N9" s="483"/>
    </row>
    <row r="10" spans="2:14" s="371" customFormat="1" ht="15" customHeight="1" x14ac:dyDescent="0.25">
      <c r="B10" s="483" t="s">
        <v>483</v>
      </c>
      <c r="C10" s="483"/>
      <c r="D10" s="483"/>
      <c r="E10" s="483"/>
      <c r="F10" s="483"/>
      <c r="G10" s="483"/>
      <c r="H10" s="483"/>
      <c r="I10" s="483"/>
      <c r="J10" s="483"/>
      <c r="K10" s="483"/>
      <c r="L10" s="483"/>
      <c r="M10" s="483"/>
      <c r="N10" s="483"/>
    </row>
    <row r="11" spans="2:14" s="371" customFormat="1" ht="15" customHeight="1" x14ac:dyDescent="0.25">
      <c r="B11" s="483" t="s">
        <v>489</v>
      </c>
      <c r="C11" s="483"/>
      <c r="D11" s="483"/>
      <c r="E11" s="483"/>
      <c r="F11" s="483"/>
      <c r="G11" s="483"/>
      <c r="H11" s="483"/>
      <c r="I11" s="483"/>
      <c r="J11" s="483"/>
      <c r="K11" s="483"/>
      <c r="L11" s="483"/>
      <c r="M11" s="483"/>
      <c r="N11" s="483"/>
    </row>
    <row r="12" spans="2:14" s="371" customFormat="1" ht="15" customHeight="1" x14ac:dyDescent="0.25">
      <c r="B12" s="483" t="s">
        <v>498</v>
      </c>
      <c r="C12" s="483"/>
      <c r="D12" s="483"/>
      <c r="E12" s="483"/>
      <c r="F12" s="483"/>
      <c r="G12" s="483"/>
      <c r="H12" s="483"/>
      <c r="I12" s="483"/>
      <c r="J12" s="483"/>
      <c r="K12" s="483"/>
      <c r="L12" s="483"/>
      <c r="M12" s="483"/>
      <c r="N12" s="483"/>
    </row>
    <row r="13" spans="2:14" s="371" customFormat="1" ht="15" customHeight="1" x14ac:dyDescent="0.25">
      <c r="B13" s="483" t="s">
        <v>506</v>
      </c>
      <c r="C13" s="483"/>
      <c r="D13" s="483"/>
      <c r="E13" s="483"/>
      <c r="F13" s="483"/>
      <c r="G13" s="483"/>
      <c r="H13" s="483"/>
      <c r="I13" s="483"/>
      <c r="J13" s="483"/>
      <c r="K13" s="483"/>
      <c r="L13" s="483"/>
      <c r="M13" s="483"/>
      <c r="N13" s="483"/>
    </row>
    <row r="14" spans="2:14" s="371" customFormat="1" ht="15" customHeight="1" x14ac:dyDescent="0.25">
      <c r="B14" s="483" t="s">
        <v>517</v>
      </c>
      <c r="C14" s="483"/>
      <c r="D14" s="483"/>
      <c r="E14" s="483"/>
      <c r="F14" s="483"/>
      <c r="G14" s="483"/>
      <c r="H14" s="483"/>
      <c r="I14" s="483"/>
      <c r="J14" s="483"/>
      <c r="K14" s="483"/>
      <c r="L14" s="483"/>
      <c r="M14" s="483"/>
      <c r="N14" s="483"/>
    </row>
    <row r="15" spans="2:14" s="371" customFormat="1" ht="15" customHeight="1" x14ac:dyDescent="0.25">
      <c r="B15" s="483" t="s">
        <v>535</v>
      </c>
      <c r="C15" s="483"/>
      <c r="D15" s="483"/>
      <c r="E15" s="483"/>
      <c r="F15" s="483"/>
      <c r="G15" s="483"/>
      <c r="H15" s="483"/>
      <c r="I15" s="483"/>
      <c r="J15" s="483"/>
      <c r="K15" s="483"/>
      <c r="L15" s="483"/>
      <c r="M15" s="483"/>
      <c r="N15" s="483"/>
    </row>
    <row r="16" spans="2:14" s="371" customFormat="1" ht="15" customHeight="1" x14ac:dyDescent="0.25">
      <c r="B16" s="483" t="s">
        <v>547</v>
      </c>
      <c r="C16" s="483"/>
      <c r="D16" s="483"/>
      <c r="E16" s="483"/>
      <c r="F16" s="483"/>
      <c r="G16" s="483"/>
      <c r="H16" s="483"/>
      <c r="I16" s="483"/>
      <c r="J16" s="483"/>
      <c r="K16" s="483"/>
      <c r="L16" s="483"/>
      <c r="M16" s="483"/>
      <c r="N16" s="483"/>
    </row>
    <row r="17" spans="1:14" s="371" customFormat="1" ht="15" customHeight="1" x14ac:dyDescent="0.25">
      <c r="B17" s="483" t="s">
        <v>549</v>
      </c>
      <c r="C17" s="483"/>
      <c r="D17" s="483"/>
      <c r="E17" s="483"/>
      <c r="F17" s="483"/>
      <c r="G17" s="483"/>
      <c r="H17" s="483"/>
      <c r="I17" s="483"/>
      <c r="J17" s="483"/>
      <c r="K17" s="483"/>
      <c r="L17" s="483"/>
      <c r="M17" s="483"/>
      <c r="N17" s="483"/>
    </row>
    <row r="18" spans="1:14" s="371" customFormat="1" ht="15" customHeight="1" x14ac:dyDescent="0.25">
      <c r="B18" s="483" t="s">
        <v>568</v>
      </c>
      <c r="C18" s="483"/>
      <c r="D18" s="483"/>
      <c r="E18" s="483"/>
      <c r="F18" s="483"/>
      <c r="G18" s="483"/>
      <c r="H18" s="483"/>
      <c r="I18" s="483"/>
      <c r="J18" s="483"/>
      <c r="K18" s="483"/>
      <c r="L18" s="483"/>
      <c r="M18" s="483"/>
      <c r="N18" s="483"/>
    </row>
    <row r="19" spans="1:14" s="371" customFormat="1" ht="15" customHeight="1" x14ac:dyDescent="0.25">
      <c r="B19" s="483" t="s">
        <v>569</v>
      </c>
      <c r="C19" s="483"/>
      <c r="D19" s="483"/>
      <c r="E19" s="483"/>
      <c r="F19" s="483"/>
      <c r="G19" s="483"/>
      <c r="H19" s="483"/>
      <c r="I19" s="483"/>
      <c r="J19" s="483"/>
      <c r="K19" s="483"/>
      <c r="L19" s="483"/>
      <c r="M19" s="483"/>
      <c r="N19" s="483"/>
    </row>
    <row r="20" spans="1:14" s="371" customFormat="1" ht="15" customHeight="1" x14ac:dyDescent="0.25">
      <c r="B20" s="483" t="s">
        <v>570</v>
      </c>
      <c r="C20" s="483"/>
      <c r="D20" s="483"/>
      <c r="E20" s="483"/>
      <c r="F20" s="483"/>
      <c r="G20" s="483"/>
      <c r="H20" s="483"/>
      <c r="I20" s="483"/>
      <c r="J20" s="483"/>
      <c r="K20" s="483"/>
      <c r="L20" s="483"/>
      <c r="M20" s="483"/>
      <c r="N20" s="483"/>
    </row>
    <row r="22" spans="1:14" ht="15" customHeight="1" x14ac:dyDescent="0.25">
      <c r="A22" s="492" t="s">
        <v>229</v>
      </c>
      <c r="B22" s="492"/>
      <c r="C22" s="492"/>
      <c r="D22" s="492"/>
      <c r="E22" s="492"/>
      <c r="F22" s="492"/>
      <c r="G22" s="492"/>
      <c r="H22" s="492"/>
      <c r="I22" s="492"/>
      <c r="J22" s="492"/>
      <c r="K22" s="492"/>
      <c r="L22" s="492"/>
      <c r="M22" s="492"/>
      <c r="N22" s="492"/>
    </row>
    <row r="23" spans="1:14" x14ac:dyDescent="0.25">
      <c r="F23" s="4"/>
      <c r="N23" s="4" t="s">
        <v>446</v>
      </c>
    </row>
    <row r="24" spans="1:14" ht="15" customHeight="1" x14ac:dyDescent="0.25">
      <c r="A24" s="493" t="s">
        <v>5</v>
      </c>
      <c r="B24" s="496" t="s">
        <v>356</v>
      </c>
      <c r="C24" s="499" t="s">
        <v>358</v>
      </c>
      <c r="D24" s="503" t="s">
        <v>196</v>
      </c>
      <c r="E24" s="503"/>
      <c r="F24" s="504"/>
      <c r="G24" s="505" t="s">
        <v>360</v>
      </c>
      <c r="H24" s="508" t="s">
        <v>196</v>
      </c>
      <c r="I24" s="509"/>
      <c r="J24" s="510"/>
      <c r="K24" s="523" t="s">
        <v>0</v>
      </c>
      <c r="L24" s="524" t="s">
        <v>196</v>
      </c>
      <c r="M24" s="525"/>
      <c r="N24" s="526"/>
    </row>
    <row r="25" spans="1:14" ht="15" customHeight="1" x14ac:dyDescent="0.25">
      <c r="A25" s="494"/>
      <c r="B25" s="497"/>
      <c r="C25" s="500"/>
      <c r="D25" s="504" t="s">
        <v>1</v>
      </c>
      <c r="E25" s="527"/>
      <c r="F25" s="515" t="s">
        <v>2</v>
      </c>
      <c r="G25" s="506"/>
      <c r="H25" s="528" t="s">
        <v>1</v>
      </c>
      <c r="I25" s="528"/>
      <c r="J25" s="518" t="s">
        <v>2</v>
      </c>
      <c r="K25" s="523"/>
      <c r="L25" s="523" t="s">
        <v>1</v>
      </c>
      <c r="M25" s="523"/>
      <c r="N25" s="529" t="s">
        <v>2</v>
      </c>
    </row>
    <row r="26" spans="1:14" ht="28.5" customHeight="1" x14ac:dyDescent="0.25">
      <c r="A26" s="495"/>
      <c r="B26" s="498"/>
      <c r="C26" s="501"/>
      <c r="D26" s="464" t="s">
        <v>3</v>
      </c>
      <c r="E26" s="465" t="s">
        <v>4</v>
      </c>
      <c r="F26" s="515"/>
      <c r="G26" s="507"/>
      <c r="H26" s="469" t="s">
        <v>3</v>
      </c>
      <c r="I26" s="458" t="s">
        <v>4</v>
      </c>
      <c r="J26" s="518"/>
      <c r="K26" s="523"/>
      <c r="L26" s="467" t="s">
        <v>3</v>
      </c>
      <c r="M26" s="468" t="s">
        <v>4</v>
      </c>
      <c r="N26" s="529"/>
    </row>
    <row r="27" spans="1:14" ht="15" customHeight="1" x14ac:dyDescent="0.25">
      <c r="A27" s="5" t="s">
        <v>72</v>
      </c>
      <c r="B27" s="17" t="s">
        <v>56</v>
      </c>
      <c r="C27" s="16">
        <f>D27+F27</f>
        <v>75.400000000000006</v>
      </c>
      <c r="D27" s="16">
        <v>75.400000000000006</v>
      </c>
      <c r="E27" s="16">
        <v>55.7</v>
      </c>
      <c r="F27" s="16">
        <v>0</v>
      </c>
      <c r="G27" s="10">
        <f>H27+J27</f>
        <v>0</v>
      </c>
      <c r="H27" s="10">
        <v>0</v>
      </c>
      <c r="I27" s="10">
        <v>0</v>
      </c>
      <c r="J27" s="10">
        <v>0</v>
      </c>
      <c r="K27" s="86">
        <f>L27+N27</f>
        <v>75.400000000000006</v>
      </c>
      <c r="L27" s="86">
        <v>75.400000000000006</v>
      </c>
      <c r="M27" s="86">
        <v>55.7</v>
      </c>
      <c r="N27" s="86">
        <v>0</v>
      </c>
    </row>
    <row r="28" spans="1:14" ht="15" customHeight="1" x14ac:dyDescent="0.25">
      <c r="A28" s="13" t="s">
        <v>183</v>
      </c>
      <c r="B28" s="17" t="s">
        <v>20</v>
      </c>
      <c r="C28" s="16">
        <f>D28+F28</f>
        <v>17733.799999999996</v>
      </c>
      <c r="D28" s="16">
        <v>11981.899999999998</v>
      </c>
      <c r="E28" s="16">
        <v>2166.7999999999997</v>
      </c>
      <c r="F28" s="16">
        <v>5751.9</v>
      </c>
      <c r="G28" s="10">
        <f t="shared" ref="G28:G39" si="0">H28+J28</f>
        <v>108</v>
      </c>
      <c r="H28" s="10">
        <v>52.100000000000009</v>
      </c>
      <c r="I28" s="10">
        <v>0.79999999999999993</v>
      </c>
      <c r="J28" s="10">
        <v>55.9</v>
      </c>
      <c r="K28" s="86">
        <f t="shared" ref="K28:K39" si="1">L28+N28</f>
        <v>17841.799999999996</v>
      </c>
      <c r="L28" s="86">
        <v>12033.999999999998</v>
      </c>
      <c r="M28" s="86">
        <v>2167.6</v>
      </c>
      <c r="N28" s="86">
        <v>5807.7999999999993</v>
      </c>
    </row>
    <row r="29" spans="1:14" ht="15" customHeight="1" x14ac:dyDescent="0.25">
      <c r="A29" s="5" t="s">
        <v>73</v>
      </c>
      <c r="B29" s="17" t="s">
        <v>7</v>
      </c>
      <c r="C29" s="16">
        <f t="shared" ref="C29:C39" si="2">D29+F29</f>
        <v>148.39999999999998</v>
      </c>
      <c r="D29" s="16">
        <v>148.39999999999998</v>
      </c>
      <c r="E29" s="16">
        <v>83.100000000000009</v>
      </c>
      <c r="F29" s="16">
        <v>0</v>
      </c>
      <c r="G29" s="10">
        <f t="shared" si="0"/>
        <v>0.1</v>
      </c>
      <c r="H29" s="10">
        <v>0.1</v>
      </c>
      <c r="I29" s="10">
        <v>0</v>
      </c>
      <c r="J29" s="10">
        <v>0</v>
      </c>
      <c r="K29" s="86">
        <f t="shared" si="1"/>
        <v>148.49999999999997</v>
      </c>
      <c r="L29" s="86">
        <v>148.49999999999997</v>
      </c>
      <c r="M29" s="86">
        <v>83.100000000000009</v>
      </c>
      <c r="N29" s="86">
        <v>0</v>
      </c>
    </row>
    <row r="30" spans="1:14" ht="15" customHeight="1" x14ac:dyDescent="0.25">
      <c r="A30" s="5" t="s">
        <v>74</v>
      </c>
      <c r="B30" s="17" t="s">
        <v>10</v>
      </c>
      <c r="C30" s="16">
        <f t="shared" si="2"/>
        <v>160.1</v>
      </c>
      <c r="D30" s="16">
        <v>137.79999999999998</v>
      </c>
      <c r="E30" s="16">
        <v>82.1</v>
      </c>
      <c r="F30" s="16">
        <v>22.3</v>
      </c>
      <c r="G30" s="10">
        <f t="shared" si="0"/>
        <v>-0.4</v>
      </c>
      <c r="H30" s="10">
        <v>-0.4</v>
      </c>
      <c r="I30" s="10">
        <v>-0.3000000000000001</v>
      </c>
      <c r="J30" s="10">
        <v>0</v>
      </c>
      <c r="K30" s="86">
        <f t="shared" si="1"/>
        <v>159.70000000000002</v>
      </c>
      <c r="L30" s="86">
        <v>137.4</v>
      </c>
      <c r="M30" s="86">
        <v>81.8</v>
      </c>
      <c r="N30" s="86">
        <v>22.3</v>
      </c>
    </row>
    <row r="31" spans="1:14" ht="15" customHeight="1" x14ac:dyDescent="0.25">
      <c r="A31" s="5" t="s">
        <v>75</v>
      </c>
      <c r="B31" s="17" t="s">
        <v>11</v>
      </c>
      <c r="C31" s="16">
        <f t="shared" si="2"/>
        <v>267.60000000000002</v>
      </c>
      <c r="D31" s="16">
        <v>263.3</v>
      </c>
      <c r="E31" s="16">
        <v>148.69999999999999</v>
      </c>
      <c r="F31" s="16">
        <v>4.3</v>
      </c>
      <c r="G31" s="10">
        <f t="shared" si="0"/>
        <v>-5.4</v>
      </c>
      <c r="H31" s="10">
        <v>-6.9</v>
      </c>
      <c r="I31" s="10">
        <v>0.29999999999999993</v>
      </c>
      <c r="J31" s="10">
        <v>1.5</v>
      </c>
      <c r="K31" s="86">
        <f t="shared" si="1"/>
        <v>262.20000000000005</v>
      </c>
      <c r="L31" s="86">
        <v>256.40000000000003</v>
      </c>
      <c r="M31" s="86">
        <v>149</v>
      </c>
      <c r="N31" s="86">
        <v>5.8</v>
      </c>
    </row>
    <row r="32" spans="1:14" ht="15" customHeight="1" x14ac:dyDescent="0.25">
      <c r="A32" s="5" t="s">
        <v>76</v>
      </c>
      <c r="B32" s="17" t="s">
        <v>12</v>
      </c>
      <c r="C32" s="16">
        <f t="shared" si="2"/>
        <v>175.69999999999996</v>
      </c>
      <c r="D32" s="16">
        <v>157.59999999999997</v>
      </c>
      <c r="E32" s="16">
        <v>90.8</v>
      </c>
      <c r="F32" s="16">
        <v>18.100000000000001</v>
      </c>
      <c r="G32" s="10">
        <f t="shared" si="0"/>
        <v>-9.9999999999999867E-2</v>
      </c>
      <c r="H32" s="10">
        <v>-1.2</v>
      </c>
      <c r="I32" s="10">
        <v>-1.5999999999999999</v>
      </c>
      <c r="J32" s="10">
        <v>1.1000000000000001</v>
      </c>
      <c r="K32" s="86">
        <f t="shared" si="1"/>
        <v>175.59999999999997</v>
      </c>
      <c r="L32" s="86">
        <v>156.39999999999998</v>
      </c>
      <c r="M32" s="86">
        <v>89.2</v>
      </c>
      <c r="N32" s="86">
        <v>19.200000000000003</v>
      </c>
    </row>
    <row r="33" spans="1:14" ht="15" customHeight="1" x14ac:dyDescent="0.25">
      <c r="A33" s="5" t="s">
        <v>77</v>
      </c>
      <c r="B33" s="17" t="s">
        <v>13</v>
      </c>
      <c r="C33" s="16">
        <f t="shared" si="2"/>
        <v>115.60000000000001</v>
      </c>
      <c r="D33" s="16">
        <v>115.60000000000001</v>
      </c>
      <c r="E33" s="16">
        <v>68.399999999999991</v>
      </c>
      <c r="F33" s="16">
        <v>0</v>
      </c>
      <c r="G33" s="10">
        <f>H33+J33</f>
        <v>-0.2</v>
      </c>
      <c r="H33" s="10">
        <v>-0.2</v>
      </c>
      <c r="I33" s="10">
        <v>0</v>
      </c>
      <c r="J33" s="10">
        <v>0</v>
      </c>
      <c r="K33" s="86">
        <f t="shared" si="1"/>
        <v>115.4</v>
      </c>
      <c r="L33" s="86">
        <v>115.4</v>
      </c>
      <c r="M33" s="86">
        <v>68.399999999999991</v>
      </c>
      <c r="N33" s="86">
        <v>0</v>
      </c>
    </row>
    <row r="34" spans="1:14" ht="15" customHeight="1" x14ac:dyDescent="0.25">
      <c r="A34" s="5" t="s">
        <v>78</v>
      </c>
      <c r="B34" s="12" t="s">
        <v>14</v>
      </c>
      <c r="C34" s="16">
        <f t="shared" si="2"/>
        <v>130.29999999999998</v>
      </c>
      <c r="D34" s="16">
        <v>128.79999999999998</v>
      </c>
      <c r="E34" s="16">
        <v>68.5</v>
      </c>
      <c r="F34" s="16">
        <v>1.5</v>
      </c>
      <c r="G34" s="10">
        <f t="shared" si="0"/>
        <v>9.9999999999999978E-2</v>
      </c>
      <c r="H34" s="10">
        <v>9.9999999999999978E-2</v>
      </c>
      <c r="I34" s="10">
        <v>0.1</v>
      </c>
      <c r="J34" s="10">
        <v>0</v>
      </c>
      <c r="K34" s="86">
        <f t="shared" si="1"/>
        <v>130.39999999999998</v>
      </c>
      <c r="L34" s="86">
        <v>128.89999999999998</v>
      </c>
      <c r="M34" s="86">
        <v>68.599999999999994</v>
      </c>
      <c r="N34" s="86">
        <v>1.5</v>
      </c>
    </row>
    <row r="35" spans="1:14" ht="15" customHeight="1" x14ac:dyDescent="0.25">
      <c r="A35" s="13" t="s">
        <v>79</v>
      </c>
      <c r="B35" s="12" t="s">
        <v>15</v>
      </c>
      <c r="C35" s="16">
        <f t="shared" si="2"/>
        <v>159.9</v>
      </c>
      <c r="D35" s="16">
        <v>159.1</v>
      </c>
      <c r="E35" s="16">
        <v>94.799999999999983</v>
      </c>
      <c r="F35" s="16">
        <v>0.8</v>
      </c>
      <c r="G35" s="10">
        <f t="shared" si="0"/>
        <v>-0.8</v>
      </c>
      <c r="H35" s="10">
        <v>-0.8</v>
      </c>
      <c r="I35" s="10">
        <v>-1.2999999999999998</v>
      </c>
      <c r="J35" s="10">
        <v>0</v>
      </c>
      <c r="K35" s="86">
        <f t="shared" si="1"/>
        <v>159.10000000000002</v>
      </c>
      <c r="L35" s="86">
        <v>158.30000000000001</v>
      </c>
      <c r="M35" s="86">
        <v>93.499999999999986</v>
      </c>
      <c r="N35" s="86">
        <v>0.8</v>
      </c>
    </row>
    <row r="36" spans="1:14" ht="15" customHeight="1" x14ac:dyDescent="0.25">
      <c r="A36" s="19" t="s">
        <v>80</v>
      </c>
      <c r="B36" s="17" t="s">
        <v>16</v>
      </c>
      <c r="C36" s="16">
        <f t="shared" si="2"/>
        <v>272.39999999999998</v>
      </c>
      <c r="D36" s="16">
        <v>266.59999999999997</v>
      </c>
      <c r="E36" s="16">
        <v>148.10000000000002</v>
      </c>
      <c r="F36" s="16">
        <v>5.8</v>
      </c>
      <c r="G36" s="10">
        <f t="shared" si="0"/>
        <v>0.19999999999999973</v>
      </c>
      <c r="H36" s="10">
        <v>-1.2000000000000002</v>
      </c>
      <c r="I36" s="10">
        <v>0.8</v>
      </c>
      <c r="J36" s="10">
        <v>1.4</v>
      </c>
      <c r="K36" s="86">
        <f t="shared" si="1"/>
        <v>272.60000000000002</v>
      </c>
      <c r="L36" s="86">
        <v>265.40000000000003</v>
      </c>
      <c r="M36" s="86">
        <v>148.9</v>
      </c>
      <c r="N36" s="86">
        <v>7.1999999999999993</v>
      </c>
    </row>
    <row r="37" spans="1:14" ht="15" customHeight="1" x14ac:dyDescent="0.25">
      <c r="A37" s="5" t="s">
        <v>81</v>
      </c>
      <c r="B37" s="17" t="s">
        <v>17</v>
      </c>
      <c r="C37" s="16">
        <f t="shared" si="2"/>
        <v>133.30000000000001</v>
      </c>
      <c r="D37" s="16">
        <v>123.3</v>
      </c>
      <c r="E37" s="16">
        <v>71.100000000000009</v>
      </c>
      <c r="F37" s="16">
        <v>10</v>
      </c>
      <c r="G37" s="10">
        <f t="shared" si="0"/>
        <v>0</v>
      </c>
      <c r="H37" s="10">
        <v>0</v>
      </c>
      <c r="I37" s="10">
        <v>0</v>
      </c>
      <c r="J37" s="10">
        <v>0</v>
      </c>
      <c r="K37" s="86">
        <f t="shared" si="1"/>
        <v>133.30000000000001</v>
      </c>
      <c r="L37" s="86">
        <v>123.3</v>
      </c>
      <c r="M37" s="86">
        <v>71.100000000000009</v>
      </c>
      <c r="N37" s="86">
        <v>10</v>
      </c>
    </row>
    <row r="38" spans="1:14" ht="15" customHeight="1" x14ac:dyDescent="0.25">
      <c r="A38" s="5" t="s">
        <v>82</v>
      </c>
      <c r="B38" s="17" t="s">
        <v>18</v>
      </c>
      <c r="C38" s="16">
        <f t="shared" si="2"/>
        <v>91.6</v>
      </c>
      <c r="D38" s="16">
        <v>91.6</v>
      </c>
      <c r="E38" s="16">
        <v>55.7</v>
      </c>
      <c r="F38" s="16">
        <v>0</v>
      </c>
      <c r="G38" s="10">
        <f t="shared" si="0"/>
        <v>0.2</v>
      </c>
      <c r="H38" s="10">
        <v>0.2</v>
      </c>
      <c r="I38" s="10">
        <v>0.3</v>
      </c>
      <c r="J38" s="10">
        <v>0</v>
      </c>
      <c r="K38" s="86">
        <f t="shared" si="1"/>
        <v>91.8</v>
      </c>
      <c r="L38" s="86">
        <v>91.8</v>
      </c>
      <c r="M38" s="86">
        <v>56</v>
      </c>
      <c r="N38" s="86">
        <v>0</v>
      </c>
    </row>
    <row r="39" spans="1:14" ht="15" customHeight="1" x14ac:dyDescent="0.25">
      <c r="A39" s="5" t="s">
        <v>83</v>
      </c>
      <c r="B39" s="17" t="s">
        <v>19</v>
      </c>
      <c r="C39" s="16">
        <f t="shared" si="2"/>
        <v>803.7</v>
      </c>
      <c r="D39" s="16">
        <v>789.1</v>
      </c>
      <c r="E39" s="16">
        <v>143.79999999999998</v>
      </c>
      <c r="F39" s="16">
        <v>14.6</v>
      </c>
      <c r="G39" s="10">
        <f t="shared" si="0"/>
        <v>-0.1</v>
      </c>
      <c r="H39" s="10">
        <v>0.19999999999999998</v>
      </c>
      <c r="I39" s="10">
        <v>0.1</v>
      </c>
      <c r="J39" s="10">
        <v>-0.3</v>
      </c>
      <c r="K39" s="86">
        <f t="shared" si="1"/>
        <v>803.59999999999991</v>
      </c>
      <c r="L39" s="86">
        <v>789.3</v>
      </c>
      <c r="M39" s="86">
        <v>143.89999999999998</v>
      </c>
      <c r="N39" s="86">
        <v>14.3</v>
      </c>
    </row>
    <row r="40" spans="1:14" ht="15" customHeight="1" x14ac:dyDescent="0.25">
      <c r="A40" s="5" t="s">
        <v>84</v>
      </c>
      <c r="B40" s="17" t="s">
        <v>26</v>
      </c>
      <c r="C40" s="16">
        <f>D40+F40</f>
        <v>1287.0999999999999</v>
      </c>
      <c r="D40" s="16">
        <v>300.10000000000002</v>
      </c>
      <c r="E40" s="16">
        <v>0</v>
      </c>
      <c r="F40" s="16">
        <v>987</v>
      </c>
      <c r="G40" s="10">
        <f>H40+J40</f>
        <v>0</v>
      </c>
      <c r="H40" s="10">
        <v>0</v>
      </c>
      <c r="I40" s="10">
        <v>0</v>
      </c>
      <c r="J40" s="10">
        <v>0</v>
      </c>
      <c r="K40" s="86">
        <f>L40+N40</f>
        <v>1287.0999999999999</v>
      </c>
      <c r="L40" s="86">
        <v>300.10000000000002</v>
      </c>
      <c r="M40" s="86">
        <v>0</v>
      </c>
      <c r="N40" s="86">
        <v>987</v>
      </c>
    </row>
    <row r="41" spans="1:14" ht="15" customHeight="1" x14ac:dyDescent="0.25">
      <c r="A41" s="13" t="s">
        <v>85</v>
      </c>
      <c r="B41" s="35" t="s">
        <v>171</v>
      </c>
      <c r="C41" s="16">
        <f>D41+F41</f>
        <v>382.4</v>
      </c>
      <c r="D41" s="16">
        <v>361.4</v>
      </c>
      <c r="E41" s="16">
        <v>239.1</v>
      </c>
      <c r="F41" s="16">
        <v>21</v>
      </c>
      <c r="G41" s="10">
        <f>H41+J41</f>
        <v>0</v>
      </c>
      <c r="H41" s="10">
        <v>0</v>
      </c>
      <c r="I41" s="10">
        <v>0</v>
      </c>
      <c r="J41" s="10">
        <v>0</v>
      </c>
      <c r="K41" s="86">
        <f>L41+N41</f>
        <v>382.4</v>
      </c>
      <c r="L41" s="86">
        <v>361.4</v>
      </c>
      <c r="M41" s="86">
        <v>239.1</v>
      </c>
      <c r="N41" s="86">
        <v>21</v>
      </c>
    </row>
    <row r="42" spans="1:14" ht="15" customHeight="1" x14ac:dyDescent="0.25">
      <c r="A42" s="19" t="s">
        <v>86</v>
      </c>
      <c r="B42" s="29" t="s">
        <v>71</v>
      </c>
      <c r="C42" s="16">
        <f>D42+F42</f>
        <v>181.1</v>
      </c>
      <c r="D42" s="16">
        <v>181.1</v>
      </c>
      <c r="E42" s="16">
        <v>109.39999999999999</v>
      </c>
      <c r="F42" s="16">
        <v>0</v>
      </c>
      <c r="G42" s="10">
        <f t="shared" ref="G42" si="3">H42+J42</f>
        <v>0</v>
      </c>
      <c r="H42" s="10">
        <v>0</v>
      </c>
      <c r="I42" s="10">
        <v>0</v>
      </c>
      <c r="J42" s="10">
        <v>0</v>
      </c>
      <c r="K42" s="86">
        <f t="shared" ref="K42" si="4">L42+N42</f>
        <v>181.1</v>
      </c>
      <c r="L42" s="86">
        <v>181.1</v>
      </c>
      <c r="M42" s="86">
        <v>109.39999999999999</v>
      </c>
      <c r="N42" s="86">
        <v>0</v>
      </c>
    </row>
    <row r="43" spans="1:14" ht="15" customHeight="1" x14ac:dyDescent="0.25">
      <c r="A43" s="5" t="s">
        <v>87</v>
      </c>
      <c r="B43" s="84" t="s">
        <v>55</v>
      </c>
      <c r="C43" s="16">
        <f>D43+F43</f>
        <v>577.5</v>
      </c>
      <c r="D43" s="16">
        <v>577.5</v>
      </c>
      <c r="E43" s="16">
        <v>408.4</v>
      </c>
      <c r="F43" s="16">
        <v>0</v>
      </c>
      <c r="G43" s="10">
        <f>H43+J43</f>
        <v>0</v>
      </c>
      <c r="H43" s="10">
        <v>0</v>
      </c>
      <c r="I43" s="10">
        <v>-2.1</v>
      </c>
      <c r="J43" s="10">
        <v>0</v>
      </c>
      <c r="K43" s="86">
        <f>L43+N43</f>
        <v>577.5</v>
      </c>
      <c r="L43" s="86">
        <v>577.5</v>
      </c>
      <c r="M43" s="86">
        <v>406.29999999999995</v>
      </c>
      <c r="N43" s="86">
        <v>0</v>
      </c>
    </row>
    <row r="44" spans="1:14" ht="15" customHeight="1" x14ac:dyDescent="0.25">
      <c r="A44" s="5" t="s">
        <v>88</v>
      </c>
      <c r="B44" s="29" t="s">
        <v>33</v>
      </c>
      <c r="C44" s="16">
        <f t="shared" ref="C44:C88" si="5">D44+F44</f>
        <v>611.6</v>
      </c>
      <c r="D44" s="16">
        <v>611.6</v>
      </c>
      <c r="E44" s="16">
        <v>432.8</v>
      </c>
      <c r="F44" s="16">
        <v>0</v>
      </c>
      <c r="G44" s="10">
        <v>0</v>
      </c>
      <c r="H44" s="10">
        <v>0</v>
      </c>
      <c r="I44" s="10">
        <v>0</v>
      </c>
      <c r="J44" s="10">
        <v>0</v>
      </c>
      <c r="K44" s="447">
        <v>611.6</v>
      </c>
      <c r="L44" s="447">
        <v>611.6</v>
      </c>
      <c r="M44" s="447">
        <v>432.8</v>
      </c>
      <c r="N44" s="447">
        <v>0</v>
      </c>
    </row>
    <row r="45" spans="1:14" ht="15" customHeight="1" x14ac:dyDescent="0.25">
      <c r="A45" s="5" t="s">
        <v>89</v>
      </c>
      <c r="B45" s="29" t="s">
        <v>161</v>
      </c>
      <c r="C45" s="16">
        <f t="shared" si="5"/>
        <v>928.1</v>
      </c>
      <c r="D45" s="16">
        <v>928.1</v>
      </c>
      <c r="E45" s="16">
        <v>646.70000000000005</v>
      </c>
      <c r="F45" s="16">
        <v>0</v>
      </c>
      <c r="G45" s="10">
        <f t="shared" ref="G45:G58" si="6">H45+J45</f>
        <v>0</v>
      </c>
      <c r="H45" s="10">
        <v>0</v>
      </c>
      <c r="I45" s="10">
        <v>0</v>
      </c>
      <c r="J45" s="10">
        <v>0</v>
      </c>
      <c r="K45" s="447">
        <f t="shared" ref="K45:K58" si="7">L45+N45</f>
        <v>928.1</v>
      </c>
      <c r="L45" s="447">
        <v>928.1</v>
      </c>
      <c r="M45" s="447">
        <v>646.70000000000005</v>
      </c>
      <c r="N45" s="447">
        <v>0</v>
      </c>
    </row>
    <row r="46" spans="1:14" ht="15" customHeight="1" x14ac:dyDescent="0.25">
      <c r="A46" s="5" t="s">
        <v>90</v>
      </c>
      <c r="B46" s="29" t="s">
        <v>502</v>
      </c>
      <c r="C46" s="16">
        <f t="shared" si="5"/>
        <v>566.9</v>
      </c>
      <c r="D46" s="16">
        <v>566.9</v>
      </c>
      <c r="E46" s="16">
        <v>395.5</v>
      </c>
      <c r="F46" s="16">
        <v>0</v>
      </c>
      <c r="G46" s="10">
        <f t="shared" si="6"/>
        <v>0</v>
      </c>
      <c r="H46" s="10">
        <v>0</v>
      </c>
      <c r="I46" s="10">
        <v>0</v>
      </c>
      <c r="J46" s="10">
        <v>0</v>
      </c>
      <c r="K46" s="447">
        <f t="shared" si="7"/>
        <v>566.9</v>
      </c>
      <c r="L46" s="447">
        <v>566.9</v>
      </c>
      <c r="M46" s="447">
        <v>395.5</v>
      </c>
      <c r="N46" s="447">
        <v>0</v>
      </c>
    </row>
    <row r="47" spans="1:14" ht="15" customHeight="1" x14ac:dyDescent="0.25">
      <c r="A47" s="5" t="s">
        <v>91</v>
      </c>
      <c r="B47" s="18" t="s">
        <v>153</v>
      </c>
      <c r="C47" s="16">
        <f t="shared" si="5"/>
        <v>382.4</v>
      </c>
      <c r="D47" s="16">
        <v>382.4</v>
      </c>
      <c r="E47" s="16">
        <v>267.60000000000002</v>
      </c>
      <c r="F47" s="16">
        <v>0</v>
      </c>
      <c r="G47" s="10">
        <f t="shared" si="6"/>
        <v>0</v>
      </c>
      <c r="H47" s="10">
        <v>0</v>
      </c>
      <c r="I47" s="10">
        <v>0</v>
      </c>
      <c r="J47" s="10">
        <v>0</v>
      </c>
      <c r="K47" s="447">
        <f t="shared" si="7"/>
        <v>382.4</v>
      </c>
      <c r="L47" s="447">
        <v>382.4</v>
      </c>
      <c r="M47" s="447">
        <v>267.60000000000002</v>
      </c>
      <c r="N47" s="447">
        <v>0</v>
      </c>
    </row>
    <row r="48" spans="1:14" ht="15" customHeight="1" x14ac:dyDescent="0.25">
      <c r="A48" s="13" t="s">
        <v>92</v>
      </c>
      <c r="B48" s="31" t="s">
        <v>364</v>
      </c>
      <c r="C48" s="16">
        <f t="shared" si="5"/>
        <v>571.6</v>
      </c>
      <c r="D48" s="16">
        <v>571.6</v>
      </c>
      <c r="E48" s="16">
        <v>397</v>
      </c>
      <c r="F48" s="16">
        <v>0</v>
      </c>
      <c r="G48" s="10">
        <f t="shared" si="6"/>
        <v>0</v>
      </c>
      <c r="H48" s="10">
        <v>0</v>
      </c>
      <c r="I48" s="10">
        <v>-1.9</v>
      </c>
      <c r="J48" s="10">
        <v>0</v>
      </c>
      <c r="K48" s="447">
        <f t="shared" si="7"/>
        <v>571.6</v>
      </c>
      <c r="L48" s="447">
        <v>571.6</v>
      </c>
      <c r="M48" s="447">
        <v>395.1</v>
      </c>
      <c r="N48" s="447">
        <v>0</v>
      </c>
    </row>
    <row r="49" spans="1:14" ht="15" customHeight="1" x14ac:dyDescent="0.25">
      <c r="A49" s="5" t="s">
        <v>93</v>
      </c>
      <c r="B49" s="29" t="s">
        <v>503</v>
      </c>
      <c r="C49" s="16">
        <f t="shared" si="5"/>
        <v>781.79999999999984</v>
      </c>
      <c r="D49" s="16">
        <v>774.49999999999989</v>
      </c>
      <c r="E49" s="16">
        <v>473.4</v>
      </c>
      <c r="F49" s="16">
        <v>7.3</v>
      </c>
      <c r="G49" s="10">
        <f t="shared" si="6"/>
        <v>0</v>
      </c>
      <c r="H49" s="10">
        <v>0</v>
      </c>
      <c r="I49" s="10">
        <v>-0.9</v>
      </c>
      <c r="J49" s="10">
        <v>0</v>
      </c>
      <c r="K49" s="447">
        <f t="shared" si="7"/>
        <v>781.79999999999984</v>
      </c>
      <c r="L49" s="447">
        <v>774.49999999999989</v>
      </c>
      <c r="M49" s="447">
        <v>472.5</v>
      </c>
      <c r="N49" s="447">
        <v>7.3</v>
      </c>
    </row>
    <row r="50" spans="1:14" ht="15" customHeight="1" x14ac:dyDescent="0.25">
      <c r="A50" s="5" t="s">
        <v>94</v>
      </c>
      <c r="B50" s="29" t="s">
        <v>504</v>
      </c>
      <c r="C50" s="16">
        <f t="shared" si="5"/>
        <v>777.10000000000014</v>
      </c>
      <c r="D50" s="16">
        <v>774.90000000000009</v>
      </c>
      <c r="E50" s="16">
        <v>524.90000000000009</v>
      </c>
      <c r="F50" s="16">
        <v>2.2000000000000002</v>
      </c>
      <c r="G50" s="10">
        <f t="shared" si="6"/>
        <v>0.9</v>
      </c>
      <c r="H50" s="10">
        <v>-0.20000000000000007</v>
      </c>
      <c r="I50" s="10">
        <v>-7</v>
      </c>
      <c r="J50" s="10">
        <v>1.1000000000000001</v>
      </c>
      <c r="K50" s="447">
        <f t="shared" si="7"/>
        <v>778</v>
      </c>
      <c r="L50" s="447">
        <v>774.7</v>
      </c>
      <c r="M50" s="447">
        <v>517.90000000000009</v>
      </c>
      <c r="N50" s="447">
        <v>3.3000000000000003</v>
      </c>
    </row>
    <row r="51" spans="1:14" ht="15" customHeight="1" x14ac:dyDescent="0.25">
      <c r="A51" s="5" t="s">
        <v>95</v>
      </c>
      <c r="B51" s="29" t="s">
        <v>505</v>
      </c>
      <c r="C51" s="16">
        <f t="shared" si="5"/>
        <v>704</v>
      </c>
      <c r="D51" s="16">
        <v>704</v>
      </c>
      <c r="E51" s="16">
        <v>481.1</v>
      </c>
      <c r="F51" s="16">
        <v>0</v>
      </c>
      <c r="G51" s="10">
        <f t="shared" si="6"/>
        <v>0</v>
      </c>
      <c r="H51" s="10">
        <v>0</v>
      </c>
      <c r="I51" s="10">
        <v>0</v>
      </c>
      <c r="J51" s="10">
        <v>0</v>
      </c>
      <c r="K51" s="447">
        <f t="shared" si="7"/>
        <v>704</v>
      </c>
      <c r="L51" s="447">
        <v>704</v>
      </c>
      <c r="M51" s="447">
        <v>481.1</v>
      </c>
      <c r="N51" s="447">
        <v>0</v>
      </c>
    </row>
    <row r="52" spans="1:14" ht="15" customHeight="1" x14ac:dyDescent="0.25">
      <c r="A52" s="5" t="s">
        <v>96</v>
      </c>
      <c r="B52" s="12" t="s">
        <v>419</v>
      </c>
      <c r="C52" s="16">
        <f t="shared" si="5"/>
        <v>757.80000000000007</v>
      </c>
      <c r="D52" s="16">
        <v>757.80000000000007</v>
      </c>
      <c r="E52" s="16">
        <v>523.5</v>
      </c>
      <c r="F52" s="16">
        <v>0</v>
      </c>
      <c r="G52" s="10">
        <f t="shared" si="6"/>
        <v>0</v>
      </c>
      <c r="H52" s="10">
        <v>0</v>
      </c>
      <c r="I52" s="10">
        <v>-2.5</v>
      </c>
      <c r="J52" s="10">
        <v>0</v>
      </c>
      <c r="K52" s="447">
        <f t="shared" si="7"/>
        <v>757.80000000000007</v>
      </c>
      <c r="L52" s="447">
        <v>757.80000000000007</v>
      </c>
      <c r="M52" s="447">
        <v>521</v>
      </c>
      <c r="N52" s="447">
        <v>0</v>
      </c>
    </row>
    <row r="53" spans="1:14" ht="15" customHeight="1" x14ac:dyDescent="0.25">
      <c r="A53" s="5" t="s">
        <v>97</v>
      </c>
      <c r="B53" s="85" t="s">
        <v>46</v>
      </c>
      <c r="C53" s="16">
        <f t="shared" si="5"/>
        <v>251.6</v>
      </c>
      <c r="D53" s="16">
        <v>251.6</v>
      </c>
      <c r="E53" s="16">
        <v>178.39999999999998</v>
      </c>
      <c r="F53" s="16">
        <v>0</v>
      </c>
      <c r="G53" s="10">
        <v>0</v>
      </c>
      <c r="H53" s="10">
        <v>0</v>
      </c>
      <c r="I53" s="10">
        <v>0</v>
      </c>
      <c r="J53" s="10">
        <v>0</v>
      </c>
      <c r="K53" s="447">
        <v>251.6</v>
      </c>
      <c r="L53" s="447">
        <v>251.6</v>
      </c>
      <c r="M53" s="447">
        <v>178.39999999999998</v>
      </c>
      <c r="N53" s="447">
        <v>0</v>
      </c>
    </row>
    <row r="54" spans="1:14" ht="15" customHeight="1" x14ac:dyDescent="0.25">
      <c r="A54" s="5" t="s">
        <v>98</v>
      </c>
      <c r="B54" s="29" t="s">
        <v>43</v>
      </c>
      <c r="C54" s="16">
        <f t="shared" si="5"/>
        <v>302.90000000000003</v>
      </c>
      <c r="D54" s="16">
        <v>302.90000000000003</v>
      </c>
      <c r="E54" s="16">
        <v>216.4</v>
      </c>
      <c r="F54" s="16">
        <v>0</v>
      </c>
      <c r="G54" s="10">
        <v>0</v>
      </c>
      <c r="H54" s="10">
        <v>0</v>
      </c>
      <c r="I54" s="10">
        <v>-1.4</v>
      </c>
      <c r="J54" s="10">
        <v>0</v>
      </c>
      <c r="K54" s="447">
        <v>302.90000000000003</v>
      </c>
      <c r="L54" s="447">
        <v>302.90000000000003</v>
      </c>
      <c r="M54" s="447">
        <v>215</v>
      </c>
      <c r="N54" s="447">
        <v>0</v>
      </c>
    </row>
    <row r="55" spans="1:14" ht="15" customHeight="1" x14ac:dyDescent="0.25">
      <c r="A55" s="5" t="s">
        <v>99</v>
      </c>
      <c r="B55" s="29" t="s">
        <v>45</v>
      </c>
      <c r="C55" s="16">
        <f t="shared" si="5"/>
        <v>268</v>
      </c>
      <c r="D55" s="16">
        <v>268</v>
      </c>
      <c r="E55" s="16">
        <v>193.39999999999998</v>
      </c>
      <c r="F55" s="16">
        <v>0</v>
      </c>
      <c r="G55" s="10">
        <f t="shared" si="6"/>
        <v>0</v>
      </c>
      <c r="H55" s="10">
        <v>0</v>
      </c>
      <c r="I55" s="10">
        <v>-3.5</v>
      </c>
      <c r="J55" s="10">
        <v>0</v>
      </c>
      <c r="K55" s="447">
        <f t="shared" si="7"/>
        <v>268</v>
      </c>
      <c r="L55" s="447">
        <v>268</v>
      </c>
      <c r="M55" s="447">
        <v>189.89999999999998</v>
      </c>
      <c r="N55" s="447">
        <v>0</v>
      </c>
    </row>
    <row r="56" spans="1:14" ht="15" customHeight="1" x14ac:dyDescent="0.25">
      <c r="A56" s="5" t="s">
        <v>100</v>
      </c>
      <c r="B56" s="29" t="s">
        <v>166</v>
      </c>
      <c r="C56" s="16">
        <f t="shared" si="5"/>
        <v>441.40000000000003</v>
      </c>
      <c r="D56" s="16">
        <v>441.40000000000003</v>
      </c>
      <c r="E56" s="16">
        <v>301.7</v>
      </c>
      <c r="F56" s="16">
        <v>0</v>
      </c>
      <c r="G56" s="10">
        <f t="shared" si="6"/>
        <v>0</v>
      </c>
      <c r="H56" s="10">
        <v>0</v>
      </c>
      <c r="I56" s="10">
        <v>0.1</v>
      </c>
      <c r="J56" s="10">
        <v>0</v>
      </c>
      <c r="K56" s="86">
        <f t="shared" si="7"/>
        <v>441.40000000000003</v>
      </c>
      <c r="L56" s="86">
        <v>441.40000000000003</v>
      </c>
      <c r="M56" s="86">
        <v>301.79999999999995</v>
      </c>
      <c r="N56" s="86">
        <v>0</v>
      </c>
    </row>
    <row r="57" spans="1:14" ht="15" customHeight="1" x14ac:dyDescent="0.25">
      <c r="A57" s="5" t="s">
        <v>101</v>
      </c>
      <c r="B57" s="29" t="s">
        <v>44</v>
      </c>
      <c r="C57" s="16">
        <f t="shared" si="5"/>
        <v>200.59999999999997</v>
      </c>
      <c r="D57" s="16">
        <v>200.59999999999997</v>
      </c>
      <c r="E57" s="16">
        <v>142</v>
      </c>
      <c r="F57" s="16">
        <v>0</v>
      </c>
      <c r="G57" s="10">
        <f t="shared" si="6"/>
        <v>0</v>
      </c>
      <c r="H57" s="10">
        <v>0</v>
      </c>
      <c r="I57" s="10">
        <v>0</v>
      </c>
      <c r="J57" s="10">
        <v>0</v>
      </c>
      <c r="K57" s="86">
        <f t="shared" si="7"/>
        <v>200.59999999999997</v>
      </c>
      <c r="L57" s="86">
        <v>200.59999999999997</v>
      </c>
      <c r="M57" s="86">
        <v>142</v>
      </c>
      <c r="N57" s="86">
        <v>0</v>
      </c>
    </row>
    <row r="58" spans="1:14" ht="15" customHeight="1" x14ac:dyDescent="0.25">
      <c r="A58" s="5" t="s">
        <v>102</v>
      </c>
      <c r="B58" s="85" t="s">
        <v>47</v>
      </c>
      <c r="C58" s="16">
        <f>D58+F58</f>
        <v>360.6</v>
      </c>
      <c r="D58" s="16">
        <v>360.6</v>
      </c>
      <c r="E58" s="16">
        <v>251.6</v>
      </c>
      <c r="F58" s="16">
        <v>0</v>
      </c>
      <c r="G58" s="10">
        <f t="shared" si="6"/>
        <v>0</v>
      </c>
      <c r="H58" s="10">
        <v>0</v>
      </c>
      <c r="I58" s="10">
        <v>-2.2999999999999998</v>
      </c>
      <c r="J58" s="10">
        <v>0</v>
      </c>
      <c r="K58" s="86">
        <f t="shared" si="7"/>
        <v>360.6</v>
      </c>
      <c r="L58" s="86">
        <v>360.6</v>
      </c>
      <c r="M58" s="86">
        <v>249.29999999999998</v>
      </c>
      <c r="N58" s="86">
        <v>0</v>
      </c>
    </row>
    <row r="59" spans="1:14" ht="15" customHeight="1" x14ac:dyDescent="0.25">
      <c r="A59" s="5" t="s">
        <v>103</v>
      </c>
      <c r="B59" s="33" t="s">
        <v>420</v>
      </c>
      <c r="C59" s="16">
        <f>D59+F59</f>
        <v>328.2</v>
      </c>
      <c r="D59" s="16">
        <v>328.2</v>
      </c>
      <c r="E59" s="16">
        <v>225.20000000000002</v>
      </c>
      <c r="F59" s="16">
        <v>0</v>
      </c>
      <c r="G59" s="10">
        <f>H59+J59</f>
        <v>0</v>
      </c>
      <c r="H59" s="10">
        <v>0</v>
      </c>
      <c r="I59" s="10">
        <v>0</v>
      </c>
      <c r="J59" s="10">
        <v>0</v>
      </c>
      <c r="K59" s="86">
        <f>L59+N59</f>
        <v>328.2</v>
      </c>
      <c r="L59" s="86">
        <v>328.2</v>
      </c>
      <c r="M59" s="86">
        <v>225.20000000000002</v>
      </c>
      <c r="N59" s="86">
        <v>0</v>
      </c>
    </row>
    <row r="60" spans="1:14" ht="15" customHeight="1" x14ac:dyDescent="0.25">
      <c r="A60" s="5" t="s">
        <v>104</v>
      </c>
      <c r="B60" s="29" t="s">
        <v>64</v>
      </c>
      <c r="C60" s="16">
        <f t="shared" si="5"/>
        <v>112.39999999999999</v>
      </c>
      <c r="D60" s="16">
        <v>112.39999999999999</v>
      </c>
      <c r="E60" s="16">
        <v>74.300000000000011</v>
      </c>
      <c r="F60" s="16">
        <v>0</v>
      </c>
      <c r="G60" s="10">
        <f t="shared" ref="G60:G61" si="8">H60+J60</f>
        <v>0</v>
      </c>
      <c r="H60" s="10">
        <v>0</v>
      </c>
      <c r="I60" s="10">
        <v>0</v>
      </c>
      <c r="J60" s="10">
        <v>0</v>
      </c>
      <c r="K60" s="86">
        <f t="shared" ref="K60:K61" si="9">L60+N60</f>
        <v>112.39999999999999</v>
      </c>
      <c r="L60" s="86">
        <v>112.39999999999999</v>
      </c>
      <c r="M60" s="86">
        <v>74.300000000000011</v>
      </c>
      <c r="N60" s="86">
        <v>0</v>
      </c>
    </row>
    <row r="61" spans="1:14" ht="15" customHeight="1" x14ac:dyDescent="0.25">
      <c r="A61" s="13" t="s">
        <v>105</v>
      </c>
      <c r="B61" s="29" t="s">
        <v>42</v>
      </c>
      <c r="C61" s="16">
        <f t="shared" si="5"/>
        <v>377.7</v>
      </c>
      <c r="D61" s="16">
        <v>377.7</v>
      </c>
      <c r="E61" s="16">
        <v>235.89999999999998</v>
      </c>
      <c r="F61" s="16">
        <v>0</v>
      </c>
      <c r="G61" s="10">
        <f t="shared" si="8"/>
        <v>0</v>
      </c>
      <c r="H61" s="10">
        <v>0</v>
      </c>
      <c r="I61" s="10">
        <v>-0.4</v>
      </c>
      <c r="J61" s="10">
        <v>0</v>
      </c>
      <c r="K61" s="86">
        <f t="shared" si="9"/>
        <v>377.7</v>
      </c>
      <c r="L61" s="86">
        <v>377.7</v>
      </c>
      <c r="M61" s="86">
        <v>235.5</v>
      </c>
      <c r="N61" s="86">
        <v>0</v>
      </c>
    </row>
    <row r="62" spans="1:14" ht="15" customHeight="1" x14ac:dyDescent="0.25">
      <c r="A62" s="32" t="s">
        <v>106</v>
      </c>
      <c r="B62" s="29" t="s">
        <v>421</v>
      </c>
      <c r="C62" s="16">
        <f>D62+F62</f>
        <v>204</v>
      </c>
      <c r="D62" s="16">
        <v>204</v>
      </c>
      <c r="E62" s="16">
        <v>128.5</v>
      </c>
      <c r="F62" s="16">
        <v>0</v>
      </c>
      <c r="G62" s="10">
        <f>H62+J62</f>
        <v>0</v>
      </c>
      <c r="H62" s="10">
        <v>0</v>
      </c>
      <c r="I62" s="10">
        <v>0.60000000000000009</v>
      </c>
      <c r="J62" s="10">
        <v>0</v>
      </c>
      <c r="K62" s="86">
        <f>L62+N62</f>
        <v>204</v>
      </c>
      <c r="L62" s="86">
        <v>204</v>
      </c>
      <c r="M62" s="86">
        <v>129.1</v>
      </c>
      <c r="N62" s="86">
        <v>0</v>
      </c>
    </row>
    <row r="63" spans="1:14" ht="15" customHeight="1" x14ac:dyDescent="0.25">
      <c r="A63" s="5" t="s">
        <v>107</v>
      </c>
      <c r="B63" s="85" t="s">
        <v>41</v>
      </c>
      <c r="C63" s="16">
        <f t="shared" si="5"/>
        <v>199.8</v>
      </c>
      <c r="D63" s="16">
        <v>199.8</v>
      </c>
      <c r="E63" s="16">
        <v>118.3</v>
      </c>
      <c r="F63" s="16">
        <v>0</v>
      </c>
      <c r="G63" s="10">
        <f t="shared" ref="G63:G88" si="10">H63+J63</f>
        <v>0</v>
      </c>
      <c r="H63" s="10">
        <v>-1.3</v>
      </c>
      <c r="I63" s="10">
        <v>-3.6</v>
      </c>
      <c r="J63" s="10">
        <v>1.3</v>
      </c>
      <c r="K63" s="86">
        <f t="shared" ref="K63:K88" si="11">L63+N63</f>
        <v>199.8</v>
      </c>
      <c r="L63" s="86">
        <v>198.5</v>
      </c>
      <c r="M63" s="86">
        <v>114.69999999999999</v>
      </c>
      <c r="N63" s="86">
        <v>1.3</v>
      </c>
    </row>
    <row r="64" spans="1:14" ht="15" customHeight="1" x14ac:dyDescent="0.25">
      <c r="A64" s="5" t="s">
        <v>108</v>
      </c>
      <c r="B64" s="29" t="s">
        <v>162</v>
      </c>
      <c r="C64" s="16">
        <f t="shared" si="5"/>
        <v>212.39999999999998</v>
      </c>
      <c r="D64" s="16">
        <v>212.39999999999998</v>
      </c>
      <c r="E64" s="16">
        <v>132.60000000000002</v>
      </c>
      <c r="F64" s="16">
        <v>0</v>
      </c>
      <c r="G64" s="10">
        <f t="shared" si="10"/>
        <v>0</v>
      </c>
      <c r="H64" s="10">
        <v>0</v>
      </c>
      <c r="I64" s="10">
        <v>2</v>
      </c>
      <c r="J64" s="10">
        <v>0</v>
      </c>
      <c r="K64" s="86">
        <f t="shared" si="11"/>
        <v>212.39999999999998</v>
      </c>
      <c r="L64" s="86">
        <v>212.39999999999998</v>
      </c>
      <c r="M64" s="86">
        <v>134.60000000000002</v>
      </c>
      <c r="N64" s="86">
        <v>0</v>
      </c>
    </row>
    <row r="65" spans="1:14" ht="15" customHeight="1" x14ac:dyDescent="0.25">
      <c r="A65" s="5" t="s">
        <v>109</v>
      </c>
      <c r="B65" s="29" t="s">
        <v>154</v>
      </c>
      <c r="C65" s="16">
        <f t="shared" si="5"/>
        <v>488.2</v>
      </c>
      <c r="D65" s="16">
        <v>488.2</v>
      </c>
      <c r="E65" s="16">
        <v>278.10000000000002</v>
      </c>
      <c r="F65" s="16">
        <v>0</v>
      </c>
      <c r="G65" s="10">
        <f t="shared" si="10"/>
        <v>0</v>
      </c>
      <c r="H65" s="10">
        <v>-1.7000000000000002</v>
      </c>
      <c r="I65" s="10">
        <v>-4.2</v>
      </c>
      <c r="J65" s="10">
        <v>1.7000000000000002</v>
      </c>
      <c r="K65" s="86">
        <f t="shared" si="11"/>
        <v>488.2</v>
      </c>
      <c r="L65" s="86">
        <v>486.5</v>
      </c>
      <c r="M65" s="86">
        <v>273.90000000000003</v>
      </c>
      <c r="N65" s="86">
        <v>1.7000000000000002</v>
      </c>
    </row>
    <row r="66" spans="1:14" ht="15" customHeight="1" x14ac:dyDescent="0.25">
      <c r="A66" s="5" t="s">
        <v>110</v>
      </c>
      <c r="B66" s="29" t="s">
        <v>34</v>
      </c>
      <c r="C66" s="16">
        <f t="shared" si="5"/>
        <v>290</v>
      </c>
      <c r="D66" s="16">
        <v>290</v>
      </c>
      <c r="E66" s="16">
        <v>172.5</v>
      </c>
      <c r="F66" s="16">
        <v>0</v>
      </c>
      <c r="G66" s="10">
        <f t="shared" si="10"/>
        <v>0</v>
      </c>
      <c r="H66" s="10">
        <v>0</v>
      </c>
      <c r="I66" s="10">
        <v>0.9</v>
      </c>
      <c r="J66" s="10">
        <v>0</v>
      </c>
      <c r="K66" s="86">
        <f t="shared" si="11"/>
        <v>290</v>
      </c>
      <c r="L66" s="86">
        <v>290</v>
      </c>
      <c r="M66" s="86">
        <v>173.40000000000003</v>
      </c>
      <c r="N66" s="86">
        <v>0</v>
      </c>
    </row>
    <row r="67" spans="1:14" ht="15" customHeight="1" x14ac:dyDescent="0.25">
      <c r="A67" s="5" t="s">
        <v>156</v>
      </c>
      <c r="B67" s="29" t="s">
        <v>36</v>
      </c>
      <c r="C67" s="16">
        <f t="shared" si="5"/>
        <v>315.30000000000007</v>
      </c>
      <c r="D67" s="16">
        <v>315.30000000000007</v>
      </c>
      <c r="E67" s="16">
        <v>181.20000000000002</v>
      </c>
      <c r="F67" s="16">
        <v>0</v>
      </c>
      <c r="G67" s="10">
        <f t="shared" si="10"/>
        <v>0</v>
      </c>
      <c r="H67" s="10">
        <v>0</v>
      </c>
      <c r="I67" s="10">
        <v>-0.5</v>
      </c>
      <c r="J67" s="10">
        <v>0</v>
      </c>
      <c r="K67" s="86">
        <f t="shared" si="11"/>
        <v>315.30000000000007</v>
      </c>
      <c r="L67" s="86">
        <v>315.30000000000007</v>
      </c>
      <c r="M67" s="86">
        <v>180.70000000000002</v>
      </c>
      <c r="N67" s="86">
        <v>0</v>
      </c>
    </row>
    <row r="68" spans="1:14" ht="15" customHeight="1" x14ac:dyDescent="0.25">
      <c r="A68" s="5" t="s">
        <v>157</v>
      </c>
      <c r="B68" s="29" t="s">
        <v>38</v>
      </c>
      <c r="C68" s="16">
        <f t="shared" si="5"/>
        <v>546.5</v>
      </c>
      <c r="D68" s="16">
        <v>546.5</v>
      </c>
      <c r="E68" s="16">
        <v>310.09999999999997</v>
      </c>
      <c r="F68" s="16">
        <v>0</v>
      </c>
      <c r="G68" s="10">
        <f t="shared" si="10"/>
        <v>0</v>
      </c>
      <c r="H68" s="10">
        <v>-0.8</v>
      </c>
      <c r="I68" s="10">
        <v>-1.7</v>
      </c>
      <c r="J68" s="10">
        <v>0.8</v>
      </c>
      <c r="K68" s="86">
        <f t="shared" si="11"/>
        <v>546.5</v>
      </c>
      <c r="L68" s="86">
        <v>545.70000000000005</v>
      </c>
      <c r="M68" s="86">
        <v>308.39999999999998</v>
      </c>
      <c r="N68" s="86">
        <v>0.8</v>
      </c>
    </row>
    <row r="69" spans="1:14" ht="15" customHeight="1" x14ac:dyDescent="0.25">
      <c r="A69" s="5" t="s">
        <v>111</v>
      </c>
      <c r="B69" s="29" t="s">
        <v>37</v>
      </c>
      <c r="C69" s="16">
        <f t="shared" si="5"/>
        <v>320.39999999999998</v>
      </c>
      <c r="D69" s="16">
        <v>320.39999999999998</v>
      </c>
      <c r="E69" s="16">
        <v>192.5</v>
      </c>
      <c r="F69" s="16">
        <v>0</v>
      </c>
      <c r="G69" s="10">
        <f t="shared" si="10"/>
        <v>0</v>
      </c>
      <c r="H69" s="10">
        <v>0</v>
      </c>
      <c r="I69" s="10">
        <v>-0.2</v>
      </c>
      <c r="J69" s="10">
        <v>0</v>
      </c>
      <c r="K69" s="86">
        <f t="shared" si="11"/>
        <v>320.39999999999998</v>
      </c>
      <c r="L69" s="86">
        <v>320.39999999999998</v>
      </c>
      <c r="M69" s="86">
        <v>192.3</v>
      </c>
      <c r="N69" s="86">
        <v>0</v>
      </c>
    </row>
    <row r="70" spans="1:14" ht="15" customHeight="1" x14ac:dyDescent="0.25">
      <c r="A70" s="5" t="s">
        <v>158</v>
      </c>
      <c r="B70" s="35" t="s">
        <v>35</v>
      </c>
      <c r="C70" s="16">
        <f t="shared" si="5"/>
        <v>519.9</v>
      </c>
      <c r="D70" s="16">
        <v>519.9</v>
      </c>
      <c r="E70" s="16">
        <v>271.79999999999995</v>
      </c>
      <c r="F70" s="16">
        <v>0</v>
      </c>
      <c r="G70" s="10">
        <f t="shared" si="10"/>
        <v>0</v>
      </c>
      <c r="H70" s="10">
        <v>0</v>
      </c>
      <c r="I70" s="10">
        <v>0</v>
      </c>
      <c r="J70" s="10">
        <v>0</v>
      </c>
      <c r="K70" s="86">
        <f t="shared" si="11"/>
        <v>519.9</v>
      </c>
      <c r="L70" s="86">
        <v>519.9</v>
      </c>
      <c r="M70" s="86">
        <v>271.79999999999995</v>
      </c>
      <c r="N70" s="86">
        <v>0</v>
      </c>
    </row>
    <row r="71" spans="1:14" ht="15" customHeight="1" x14ac:dyDescent="0.25">
      <c r="A71" s="5" t="s">
        <v>159</v>
      </c>
      <c r="B71" s="36" t="s">
        <v>39</v>
      </c>
      <c r="C71" s="16">
        <f t="shared" si="5"/>
        <v>113</v>
      </c>
      <c r="D71" s="16">
        <v>113</v>
      </c>
      <c r="E71" s="16">
        <v>71.899999999999991</v>
      </c>
      <c r="F71" s="16">
        <v>0</v>
      </c>
      <c r="G71" s="10">
        <f t="shared" si="10"/>
        <v>0</v>
      </c>
      <c r="H71" s="10">
        <v>0</v>
      </c>
      <c r="I71" s="10">
        <v>-2</v>
      </c>
      <c r="J71" s="10">
        <v>0</v>
      </c>
      <c r="K71" s="86">
        <f t="shared" si="11"/>
        <v>113</v>
      </c>
      <c r="L71" s="86">
        <v>113</v>
      </c>
      <c r="M71" s="86">
        <v>69.899999999999991</v>
      </c>
      <c r="N71" s="86">
        <v>0</v>
      </c>
    </row>
    <row r="72" spans="1:14" ht="15" customHeight="1" x14ac:dyDescent="0.25">
      <c r="A72" s="5" t="s">
        <v>112</v>
      </c>
      <c r="B72" s="36" t="s">
        <v>40</v>
      </c>
      <c r="C72" s="16">
        <f t="shared" si="5"/>
        <v>161.69999999999999</v>
      </c>
      <c r="D72" s="16">
        <v>161.69999999999999</v>
      </c>
      <c r="E72" s="16">
        <v>100.6</v>
      </c>
      <c r="F72" s="16">
        <v>0</v>
      </c>
      <c r="G72" s="10">
        <f t="shared" si="10"/>
        <v>0</v>
      </c>
      <c r="H72" s="10">
        <v>0</v>
      </c>
      <c r="I72" s="10">
        <v>0</v>
      </c>
      <c r="J72" s="10">
        <v>0</v>
      </c>
      <c r="K72" s="86">
        <f t="shared" si="11"/>
        <v>161.69999999999999</v>
      </c>
      <c r="L72" s="86">
        <v>161.69999999999999</v>
      </c>
      <c r="M72" s="86">
        <v>100.6</v>
      </c>
      <c r="N72" s="86">
        <v>0</v>
      </c>
    </row>
    <row r="73" spans="1:14" ht="15" customHeight="1" x14ac:dyDescent="0.25">
      <c r="A73" s="5" t="s">
        <v>113</v>
      </c>
      <c r="B73" s="35" t="s">
        <v>49</v>
      </c>
      <c r="C73" s="16">
        <f t="shared" si="5"/>
        <v>74.699999999999989</v>
      </c>
      <c r="D73" s="16">
        <v>74.699999999999989</v>
      </c>
      <c r="E73" s="16">
        <v>55.5</v>
      </c>
      <c r="F73" s="16">
        <v>0</v>
      </c>
      <c r="G73" s="10">
        <f t="shared" si="10"/>
        <v>0</v>
      </c>
      <c r="H73" s="10">
        <v>0</v>
      </c>
      <c r="I73" s="10">
        <v>0</v>
      </c>
      <c r="J73" s="10">
        <v>0</v>
      </c>
      <c r="K73" s="86">
        <f t="shared" si="11"/>
        <v>74.699999999999989</v>
      </c>
      <c r="L73" s="86">
        <v>74.699999999999989</v>
      </c>
      <c r="M73" s="86">
        <v>55.5</v>
      </c>
      <c r="N73" s="86">
        <v>0</v>
      </c>
    </row>
    <row r="74" spans="1:14" ht="15" customHeight="1" x14ac:dyDescent="0.25">
      <c r="A74" s="5" t="s">
        <v>114</v>
      </c>
      <c r="B74" s="35" t="s">
        <v>48</v>
      </c>
      <c r="C74" s="16">
        <f t="shared" si="5"/>
        <v>591.79999999999995</v>
      </c>
      <c r="D74" s="16">
        <v>591.79999999999995</v>
      </c>
      <c r="E74" s="16">
        <v>432.79999999999995</v>
      </c>
      <c r="F74" s="16">
        <v>0</v>
      </c>
      <c r="G74" s="10">
        <f t="shared" si="10"/>
        <v>0</v>
      </c>
      <c r="H74" s="10">
        <v>0</v>
      </c>
      <c r="I74" s="10">
        <v>2</v>
      </c>
      <c r="J74" s="10">
        <v>0</v>
      </c>
      <c r="K74" s="86">
        <f t="shared" si="11"/>
        <v>591.79999999999995</v>
      </c>
      <c r="L74" s="86">
        <v>591.79999999999995</v>
      </c>
      <c r="M74" s="86">
        <v>434.79999999999995</v>
      </c>
      <c r="N74" s="86">
        <v>0</v>
      </c>
    </row>
    <row r="75" spans="1:14" ht="15" customHeight="1" x14ac:dyDescent="0.25">
      <c r="A75" s="5" t="s">
        <v>115</v>
      </c>
      <c r="B75" s="35" t="s">
        <v>66</v>
      </c>
      <c r="C75" s="16">
        <f t="shared" si="5"/>
        <v>69.7</v>
      </c>
      <c r="D75" s="16">
        <v>69.7</v>
      </c>
      <c r="E75" s="16">
        <v>47.2</v>
      </c>
      <c r="F75" s="16">
        <v>0</v>
      </c>
      <c r="G75" s="10">
        <f t="shared" si="10"/>
        <v>2</v>
      </c>
      <c r="H75" s="10">
        <v>2</v>
      </c>
      <c r="I75" s="10">
        <v>1.9</v>
      </c>
      <c r="J75" s="10">
        <v>0</v>
      </c>
      <c r="K75" s="86">
        <f t="shared" si="11"/>
        <v>71.7</v>
      </c>
      <c r="L75" s="86">
        <v>71.7</v>
      </c>
      <c r="M75" s="86">
        <v>49.1</v>
      </c>
      <c r="N75" s="86">
        <v>0</v>
      </c>
    </row>
    <row r="76" spans="1:14" ht="15" customHeight="1" x14ac:dyDescent="0.25">
      <c r="A76" s="5" t="s">
        <v>116</v>
      </c>
      <c r="B76" s="35" t="s">
        <v>50</v>
      </c>
      <c r="C76" s="16">
        <f t="shared" si="5"/>
        <v>152.99999999999997</v>
      </c>
      <c r="D76" s="16">
        <v>152.99999999999997</v>
      </c>
      <c r="E76" s="16">
        <v>93.9</v>
      </c>
      <c r="F76" s="16">
        <v>0</v>
      </c>
      <c r="G76" s="10">
        <f t="shared" si="10"/>
        <v>6.5</v>
      </c>
      <c r="H76" s="10">
        <v>6.5</v>
      </c>
      <c r="I76" s="10">
        <v>2.8000000000000003</v>
      </c>
      <c r="J76" s="10">
        <v>0</v>
      </c>
      <c r="K76" s="86">
        <f t="shared" si="11"/>
        <v>159.49999999999997</v>
      </c>
      <c r="L76" s="86">
        <v>159.49999999999997</v>
      </c>
      <c r="M76" s="86">
        <v>96.7</v>
      </c>
      <c r="N76" s="86">
        <v>0</v>
      </c>
    </row>
    <row r="77" spans="1:14" ht="15" customHeight="1" x14ac:dyDescent="0.25">
      <c r="A77" s="5" t="s">
        <v>167</v>
      </c>
      <c r="B77" s="35" t="s">
        <v>168</v>
      </c>
      <c r="C77" s="16">
        <f t="shared" si="5"/>
        <v>704.50000000000011</v>
      </c>
      <c r="D77" s="16">
        <v>704.50000000000011</v>
      </c>
      <c r="E77" s="16">
        <v>470.59999999999997</v>
      </c>
      <c r="F77" s="16">
        <v>0</v>
      </c>
      <c r="G77" s="10">
        <f t="shared" si="10"/>
        <v>1.8</v>
      </c>
      <c r="H77" s="10">
        <v>-1.9000000000000001</v>
      </c>
      <c r="I77" s="10">
        <v>-8.6</v>
      </c>
      <c r="J77" s="10">
        <v>3.7</v>
      </c>
      <c r="K77" s="86">
        <f t="shared" si="11"/>
        <v>706.3</v>
      </c>
      <c r="L77" s="86">
        <v>702.59999999999991</v>
      </c>
      <c r="M77" s="86">
        <v>462</v>
      </c>
      <c r="N77" s="86">
        <v>3.7</v>
      </c>
    </row>
    <row r="78" spans="1:14" s="37" customFormat="1" ht="15" customHeight="1" x14ac:dyDescent="0.25">
      <c r="A78" s="5" t="s">
        <v>117</v>
      </c>
      <c r="B78" s="35" t="s">
        <v>169</v>
      </c>
      <c r="C78" s="16">
        <f t="shared" si="5"/>
        <v>416.3</v>
      </c>
      <c r="D78" s="16">
        <v>411.6</v>
      </c>
      <c r="E78" s="16">
        <v>276.89999999999998</v>
      </c>
      <c r="F78" s="16">
        <v>4.7</v>
      </c>
      <c r="G78" s="10">
        <f t="shared" si="10"/>
        <v>0</v>
      </c>
      <c r="H78" s="10">
        <v>0</v>
      </c>
      <c r="I78" s="10">
        <v>1.8</v>
      </c>
      <c r="J78" s="10">
        <v>0</v>
      </c>
      <c r="K78" s="86">
        <f t="shared" si="11"/>
        <v>416.3</v>
      </c>
      <c r="L78" s="86">
        <v>411.6</v>
      </c>
      <c r="M78" s="86">
        <v>278.7</v>
      </c>
      <c r="N78" s="86">
        <v>4.7</v>
      </c>
    </row>
    <row r="79" spans="1:14" ht="15" customHeight="1" x14ac:dyDescent="0.25">
      <c r="A79" s="5" t="s">
        <v>118</v>
      </c>
      <c r="B79" s="29" t="s">
        <v>27</v>
      </c>
      <c r="C79" s="16">
        <f t="shared" si="5"/>
        <v>235.9</v>
      </c>
      <c r="D79" s="16">
        <v>224.4</v>
      </c>
      <c r="E79" s="16">
        <v>154.20000000000002</v>
      </c>
      <c r="F79" s="16">
        <v>11.5</v>
      </c>
      <c r="G79" s="10">
        <f t="shared" si="10"/>
        <v>0.5</v>
      </c>
      <c r="H79" s="10">
        <v>0.5</v>
      </c>
      <c r="I79" s="10">
        <v>0</v>
      </c>
      <c r="J79" s="10">
        <v>0</v>
      </c>
      <c r="K79" s="86">
        <f t="shared" si="11"/>
        <v>236.4</v>
      </c>
      <c r="L79" s="86">
        <v>224.9</v>
      </c>
      <c r="M79" s="86">
        <v>154.20000000000002</v>
      </c>
      <c r="N79" s="86">
        <v>11.5</v>
      </c>
    </row>
    <row r="80" spans="1:14" ht="15" customHeight="1" x14ac:dyDescent="0.25">
      <c r="A80" s="13" t="s">
        <v>119</v>
      </c>
      <c r="B80" s="29" t="s">
        <v>57</v>
      </c>
      <c r="C80" s="16">
        <f t="shared" si="5"/>
        <v>63.4</v>
      </c>
      <c r="D80" s="16">
        <v>63.4</v>
      </c>
      <c r="E80" s="16">
        <v>43.1</v>
      </c>
      <c r="F80" s="16">
        <v>0</v>
      </c>
      <c r="G80" s="10">
        <f t="shared" si="10"/>
        <v>0.3</v>
      </c>
      <c r="H80" s="10">
        <v>0.3</v>
      </c>
      <c r="I80" s="10">
        <v>0</v>
      </c>
      <c r="J80" s="10">
        <v>0</v>
      </c>
      <c r="K80" s="86">
        <f t="shared" si="11"/>
        <v>63.7</v>
      </c>
      <c r="L80" s="86">
        <v>63.7</v>
      </c>
      <c r="M80" s="86">
        <v>43.1</v>
      </c>
      <c r="N80" s="86">
        <v>0</v>
      </c>
    </row>
    <row r="81" spans="1:14" ht="15" customHeight="1" x14ac:dyDescent="0.25">
      <c r="A81" s="40" t="s">
        <v>120</v>
      </c>
      <c r="B81" s="29" t="s">
        <v>58</v>
      </c>
      <c r="C81" s="16">
        <f t="shared" si="5"/>
        <v>51.4</v>
      </c>
      <c r="D81" s="16">
        <v>51.4</v>
      </c>
      <c r="E81" s="16">
        <v>32.1</v>
      </c>
      <c r="F81" s="16">
        <v>0</v>
      </c>
      <c r="G81" s="10">
        <f t="shared" si="10"/>
        <v>0</v>
      </c>
      <c r="H81" s="10">
        <v>0</v>
      </c>
      <c r="I81" s="10">
        <v>0.4</v>
      </c>
      <c r="J81" s="10">
        <v>0</v>
      </c>
      <c r="K81" s="86">
        <f t="shared" si="11"/>
        <v>51.4</v>
      </c>
      <c r="L81" s="86">
        <v>51.4</v>
      </c>
      <c r="M81" s="86">
        <v>32.5</v>
      </c>
      <c r="N81" s="86">
        <v>0</v>
      </c>
    </row>
    <row r="82" spans="1:14" ht="15" customHeight="1" x14ac:dyDescent="0.25">
      <c r="A82" s="32" t="s">
        <v>121</v>
      </c>
      <c r="B82" s="29" t="s">
        <v>422</v>
      </c>
      <c r="C82" s="16">
        <f t="shared" si="5"/>
        <v>34.800000000000004</v>
      </c>
      <c r="D82" s="16">
        <v>34.800000000000004</v>
      </c>
      <c r="E82" s="16">
        <v>23.4</v>
      </c>
      <c r="F82" s="16">
        <v>0</v>
      </c>
      <c r="G82" s="10">
        <f t="shared" si="10"/>
        <v>0</v>
      </c>
      <c r="H82" s="10">
        <v>0</v>
      </c>
      <c r="I82" s="10">
        <v>0</v>
      </c>
      <c r="J82" s="10">
        <v>0</v>
      </c>
      <c r="K82" s="86">
        <f t="shared" si="11"/>
        <v>34.800000000000004</v>
      </c>
      <c r="L82" s="86">
        <v>34.800000000000004</v>
      </c>
      <c r="M82" s="86">
        <v>23.4</v>
      </c>
      <c r="N82" s="86">
        <v>0</v>
      </c>
    </row>
    <row r="83" spans="1:14" ht="15" customHeight="1" x14ac:dyDescent="0.25">
      <c r="A83" s="32" t="s">
        <v>163</v>
      </c>
      <c r="B83" s="29" t="s">
        <v>424</v>
      </c>
      <c r="C83" s="16">
        <f t="shared" si="5"/>
        <v>73</v>
      </c>
      <c r="D83" s="16">
        <v>73</v>
      </c>
      <c r="E83" s="16">
        <v>48.9</v>
      </c>
      <c r="F83" s="16">
        <v>0</v>
      </c>
      <c r="G83" s="10">
        <f t="shared" si="10"/>
        <v>0</v>
      </c>
      <c r="H83" s="10">
        <v>0</v>
      </c>
      <c r="I83" s="10">
        <v>0</v>
      </c>
      <c r="J83" s="10">
        <v>0</v>
      </c>
      <c r="K83" s="86">
        <f t="shared" si="11"/>
        <v>73</v>
      </c>
      <c r="L83" s="86">
        <v>73</v>
      </c>
      <c r="M83" s="86">
        <v>48.9</v>
      </c>
      <c r="N83" s="86">
        <v>0</v>
      </c>
    </row>
    <row r="84" spans="1:14" ht="15" customHeight="1" x14ac:dyDescent="0.25">
      <c r="A84" s="32" t="s">
        <v>122</v>
      </c>
      <c r="B84" s="29" t="s">
        <v>68</v>
      </c>
      <c r="C84" s="16">
        <f t="shared" si="5"/>
        <v>38.5</v>
      </c>
      <c r="D84" s="16">
        <v>38.5</v>
      </c>
      <c r="E84" s="16">
        <v>26.3</v>
      </c>
      <c r="F84" s="16">
        <v>0</v>
      </c>
      <c r="G84" s="10">
        <f t="shared" si="10"/>
        <v>0</v>
      </c>
      <c r="H84" s="10">
        <v>0</v>
      </c>
      <c r="I84" s="10">
        <v>0</v>
      </c>
      <c r="J84" s="10">
        <v>0</v>
      </c>
      <c r="K84" s="86">
        <f t="shared" si="11"/>
        <v>38.5</v>
      </c>
      <c r="L84" s="86">
        <v>38.5</v>
      </c>
      <c r="M84" s="86">
        <v>26.3</v>
      </c>
      <c r="N84" s="86">
        <v>0</v>
      </c>
    </row>
    <row r="85" spans="1:14" ht="15" customHeight="1" x14ac:dyDescent="0.25">
      <c r="A85" s="32" t="s">
        <v>123</v>
      </c>
      <c r="B85" s="29" t="s">
        <v>155</v>
      </c>
      <c r="C85" s="16">
        <f t="shared" si="5"/>
        <v>31.499999999999996</v>
      </c>
      <c r="D85" s="16">
        <v>31.499999999999996</v>
      </c>
      <c r="E85" s="16">
        <v>20</v>
      </c>
      <c r="F85" s="16">
        <v>0</v>
      </c>
      <c r="G85" s="10">
        <f t="shared" si="10"/>
        <v>0</v>
      </c>
      <c r="H85" s="10">
        <v>0</v>
      </c>
      <c r="I85" s="10">
        <v>0</v>
      </c>
      <c r="J85" s="10">
        <v>0</v>
      </c>
      <c r="K85" s="86">
        <f t="shared" si="11"/>
        <v>31.499999999999996</v>
      </c>
      <c r="L85" s="86">
        <v>31.499999999999996</v>
      </c>
      <c r="M85" s="86">
        <v>20</v>
      </c>
      <c r="N85" s="86">
        <v>0</v>
      </c>
    </row>
    <row r="86" spans="1:14" ht="15" customHeight="1" x14ac:dyDescent="0.25">
      <c r="A86" s="32" t="s">
        <v>124</v>
      </c>
      <c r="B86" s="29" t="s">
        <v>28</v>
      </c>
      <c r="C86" s="16">
        <f t="shared" si="5"/>
        <v>491.20000000000005</v>
      </c>
      <c r="D86" s="16">
        <v>480.1</v>
      </c>
      <c r="E86" s="16">
        <v>312.90000000000003</v>
      </c>
      <c r="F86" s="16">
        <v>11.1</v>
      </c>
      <c r="G86" s="10">
        <v>0</v>
      </c>
      <c r="H86" s="10">
        <v>0</v>
      </c>
      <c r="I86" s="10">
        <v>0</v>
      </c>
      <c r="J86" s="10">
        <v>0</v>
      </c>
      <c r="K86" s="447">
        <v>491.20000000000005</v>
      </c>
      <c r="L86" s="447">
        <v>480.1</v>
      </c>
      <c r="M86" s="447">
        <v>312.90000000000003</v>
      </c>
      <c r="N86" s="447">
        <v>11.1</v>
      </c>
    </row>
    <row r="87" spans="1:14" ht="15" customHeight="1" x14ac:dyDescent="0.25">
      <c r="A87" s="32" t="s">
        <v>125</v>
      </c>
      <c r="B87" s="12" t="s">
        <v>29</v>
      </c>
      <c r="C87" s="16">
        <f t="shared" si="5"/>
        <v>138.10000000000002</v>
      </c>
      <c r="D87" s="16">
        <v>138.10000000000002</v>
      </c>
      <c r="E87" s="16">
        <v>85.7</v>
      </c>
      <c r="F87" s="16">
        <v>0</v>
      </c>
      <c r="G87" s="10">
        <f t="shared" si="10"/>
        <v>3.4</v>
      </c>
      <c r="H87" s="10">
        <v>3.4</v>
      </c>
      <c r="I87" s="10">
        <v>3.5</v>
      </c>
      <c r="J87" s="10">
        <v>0</v>
      </c>
      <c r="K87" s="86">
        <f t="shared" si="11"/>
        <v>141.5</v>
      </c>
      <c r="L87" s="86">
        <v>141.5</v>
      </c>
      <c r="M87" s="86">
        <v>89.2</v>
      </c>
      <c r="N87" s="86">
        <v>0</v>
      </c>
    </row>
    <row r="88" spans="1:14" ht="15" customHeight="1" x14ac:dyDescent="0.25">
      <c r="A88" s="32" t="s">
        <v>126</v>
      </c>
      <c r="B88" s="86" t="s">
        <v>65</v>
      </c>
      <c r="C88" s="16">
        <f t="shared" si="5"/>
        <v>381.9</v>
      </c>
      <c r="D88" s="16">
        <v>381.9</v>
      </c>
      <c r="E88" s="16">
        <v>242.8</v>
      </c>
      <c r="F88" s="16">
        <v>0</v>
      </c>
      <c r="G88" s="10">
        <f t="shared" si="10"/>
        <v>0</v>
      </c>
      <c r="H88" s="10">
        <v>0</v>
      </c>
      <c r="I88" s="10">
        <v>0</v>
      </c>
      <c r="J88" s="10">
        <v>0</v>
      </c>
      <c r="K88" s="86">
        <f t="shared" si="11"/>
        <v>381.9</v>
      </c>
      <c r="L88" s="86">
        <v>381.9</v>
      </c>
      <c r="M88" s="86">
        <v>242.8</v>
      </c>
      <c r="N88" s="86">
        <v>0</v>
      </c>
    </row>
    <row r="89" spans="1:14" ht="15" customHeight="1" x14ac:dyDescent="0.25">
      <c r="A89" s="32" t="s">
        <v>127</v>
      </c>
      <c r="B89" s="76" t="s">
        <v>52</v>
      </c>
      <c r="C89" s="16">
        <f>D89+F89</f>
        <v>463.3</v>
      </c>
      <c r="D89" s="43">
        <v>463.3</v>
      </c>
      <c r="E89" s="43">
        <v>241.3</v>
      </c>
      <c r="F89" s="43">
        <v>0</v>
      </c>
      <c r="G89" s="10">
        <f>H89+J89</f>
        <v>15.2</v>
      </c>
      <c r="H89" s="97">
        <v>15.2</v>
      </c>
      <c r="I89" s="97">
        <v>3.9</v>
      </c>
      <c r="J89" s="97">
        <v>0</v>
      </c>
      <c r="K89" s="86">
        <f>L89+N89</f>
        <v>478.5</v>
      </c>
      <c r="L89" s="96">
        <v>478.5</v>
      </c>
      <c r="M89" s="96">
        <v>245.2</v>
      </c>
      <c r="N89" s="96">
        <v>0</v>
      </c>
    </row>
    <row r="90" spans="1:14" ht="15" customHeight="1" x14ac:dyDescent="0.25">
      <c r="A90" s="32" t="s">
        <v>128</v>
      </c>
      <c r="B90" s="29" t="s">
        <v>53</v>
      </c>
      <c r="C90" s="16">
        <f>D90+F90</f>
        <v>618.1</v>
      </c>
      <c r="D90" s="16">
        <v>618.1</v>
      </c>
      <c r="E90" s="16">
        <v>436.20000000000005</v>
      </c>
      <c r="F90" s="16">
        <v>0</v>
      </c>
      <c r="G90" s="10">
        <f>H90+J90</f>
        <v>9</v>
      </c>
      <c r="H90" s="10">
        <v>5.4</v>
      </c>
      <c r="I90" s="10">
        <v>4.5</v>
      </c>
      <c r="J90" s="10">
        <v>3.6</v>
      </c>
      <c r="K90" s="86">
        <f>L90+N90</f>
        <v>627.1</v>
      </c>
      <c r="L90" s="86">
        <v>623.5</v>
      </c>
      <c r="M90" s="86">
        <v>440.7</v>
      </c>
      <c r="N90" s="86">
        <v>3.6</v>
      </c>
    </row>
    <row r="91" spans="1:14" s="37" customFormat="1" ht="15" customHeight="1" x14ac:dyDescent="0.25">
      <c r="A91" s="38" t="s">
        <v>129</v>
      </c>
      <c r="B91" s="12" t="s">
        <v>70</v>
      </c>
      <c r="C91" s="16">
        <f>D91+F91</f>
        <v>637.70000000000005</v>
      </c>
      <c r="D91" s="16">
        <v>637.70000000000005</v>
      </c>
      <c r="E91" s="16">
        <v>381</v>
      </c>
      <c r="F91" s="16">
        <v>0</v>
      </c>
      <c r="G91" s="10">
        <f>H91+J91</f>
        <v>0</v>
      </c>
      <c r="H91" s="10">
        <v>0</v>
      </c>
      <c r="I91" s="10">
        <v>34.9</v>
      </c>
      <c r="J91" s="10">
        <v>0</v>
      </c>
      <c r="K91" s="86">
        <f>L91+N91</f>
        <v>637.70000000000005</v>
      </c>
      <c r="L91" s="86">
        <v>637.70000000000005</v>
      </c>
      <c r="M91" s="86">
        <v>415.9</v>
      </c>
      <c r="N91" s="86">
        <v>0</v>
      </c>
    </row>
    <row r="92" spans="1:14" ht="15.95" customHeight="1" x14ac:dyDescent="0.25">
      <c r="A92" s="20" t="s">
        <v>130</v>
      </c>
      <c r="B92" s="45" t="s">
        <v>173</v>
      </c>
      <c r="C92" s="47">
        <f t="shared" ref="C92:N92" si="12">SUM(C27:C91)</f>
        <v>40060.6</v>
      </c>
      <c r="D92" s="47">
        <f t="shared" si="12"/>
        <v>33186.5</v>
      </c>
      <c r="E92" s="47">
        <f t="shared" si="12"/>
        <v>15378.8</v>
      </c>
      <c r="F92" s="47">
        <f t="shared" si="12"/>
        <v>6874.1000000000013</v>
      </c>
      <c r="G92" s="48">
        <f>SUM(G27:G91)</f>
        <v>141.19999999999999</v>
      </c>
      <c r="H92" s="48">
        <f t="shared" si="12"/>
        <v>69.40000000000002</v>
      </c>
      <c r="I92" s="48">
        <f t="shared" si="12"/>
        <v>15.7</v>
      </c>
      <c r="J92" s="48">
        <f t="shared" si="12"/>
        <v>71.8</v>
      </c>
      <c r="K92" s="49">
        <f t="shared" si="12"/>
        <v>40201.799999999996</v>
      </c>
      <c r="L92" s="49">
        <f t="shared" si="12"/>
        <v>33255.9</v>
      </c>
      <c r="M92" s="49">
        <f t="shared" si="12"/>
        <v>15394.5</v>
      </c>
      <c r="N92" s="49">
        <f t="shared" si="12"/>
        <v>6945.9000000000005</v>
      </c>
    </row>
    <row r="93" spans="1:14" x14ac:dyDescent="0.25">
      <c r="A93" s="6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</row>
    <row r="94" spans="1:14" x14ac:dyDescent="0.25">
      <c r="A94" s="6"/>
      <c r="B94" s="6"/>
      <c r="C94" s="6"/>
      <c r="D94" s="6"/>
      <c r="E94" s="6"/>
      <c r="F94" s="6"/>
    </row>
    <row r="95" spans="1:14" x14ac:dyDescent="0.25">
      <c r="A95" s="6"/>
      <c r="B95" s="6"/>
      <c r="C95" s="6"/>
      <c r="D95" s="6"/>
      <c r="E95" s="6"/>
      <c r="F95" s="6"/>
    </row>
    <row r="96" spans="1:14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 t="s">
        <v>174</v>
      </c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  <row r="138" spans="1:6" x14ac:dyDescent="0.25">
      <c r="A138" s="6"/>
      <c r="B138" s="6"/>
      <c r="C138" s="6"/>
      <c r="D138" s="6"/>
      <c r="E138" s="6"/>
      <c r="F138" s="6"/>
    </row>
    <row r="139" spans="1:6" x14ac:dyDescent="0.25">
      <c r="A139" s="6"/>
      <c r="B139" s="6"/>
      <c r="C139" s="6"/>
      <c r="D139" s="6"/>
      <c r="E139" s="6"/>
      <c r="F139" s="6"/>
    </row>
    <row r="140" spans="1:6" x14ac:dyDescent="0.25">
      <c r="A140" s="6"/>
      <c r="B140" s="6"/>
      <c r="C140" s="6"/>
      <c r="D140" s="6"/>
      <c r="E140" s="6"/>
      <c r="F140" s="6"/>
    </row>
    <row r="141" spans="1:6" x14ac:dyDescent="0.25">
      <c r="A141" s="6"/>
      <c r="B141" s="6"/>
      <c r="C141" s="6"/>
      <c r="D141" s="6"/>
      <c r="E141" s="6"/>
      <c r="F141" s="6"/>
    </row>
    <row r="142" spans="1:6" x14ac:dyDescent="0.25">
      <c r="A142" s="6"/>
      <c r="B142" s="6"/>
      <c r="C142" s="6"/>
      <c r="D142" s="6"/>
      <c r="E142" s="6"/>
      <c r="F142" s="6"/>
    </row>
    <row r="143" spans="1:6" x14ac:dyDescent="0.25">
      <c r="A143" s="6"/>
      <c r="B143" s="6"/>
      <c r="C143" s="6"/>
      <c r="D143" s="6"/>
      <c r="E143" s="6"/>
      <c r="F143" s="6"/>
    </row>
    <row r="144" spans="1:6" x14ac:dyDescent="0.25">
      <c r="A144" s="6"/>
      <c r="B144" s="6"/>
      <c r="C144" s="6"/>
      <c r="D144" s="6"/>
      <c r="E144" s="6"/>
      <c r="F144" s="6"/>
    </row>
    <row r="145" spans="1:6" x14ac:dyDescent="0.25">
      <c r="A145" s="6"/>
      <c r="B145" s="6"/>
      <c r="C145" s="6"/>
      <c r="D145" s="6"/>
      <c r="E145" s="6"/>
      <c r="F145" s="6"/>
    </row>
    <row r="146" spans="1:6" x14ac:dyDescent="0.25">
      <c r="A146" s="6"/>
      <c r="B146" s="6"/>
      <c r="C146" s="6"/>
      <c r="D146" s="6"/>
      <c r="E146" s="6"/>
      <c r="F146" s="6"/>
    </row>
    <row r="147" spans="1:6" x14ac:dyDescent="0.25">
      <c r="A147" s="6"/>
      <c r="B147" s="6"/>
      <c r="C147" s="6"/>
      <c r="D147" s="6"/>
      <c r="E147" s="6"/>
      <c r="F147" s="6"/>
    </row>
    <row r="148" spans="1:6" x14ac:dyDescent="0.25">
      <c r="A148" s="6"/>
      <c r="B148" s="6"/>
      <c r="C148" s="6"/>
      <c r="D148" s="6"/>
      <c r="E148" s="6"/>
      <c r="F148" s="6"/>
    </row>
    <row r="149" spans="1:6" x14ac:dyDescent="0.25">
      <c r="A149" s="6"/>
      <c r="B149" s="6"/>
      <c r="C149" s="6"/>
      <c r="D149" s="6"/>
      <c r="E149" s="6"/>
      <c r="F149" s="6"/>
    </row>
    <row r="150" spans="1:6" x14ac:dyDescent="0.25">
      <c r="A150" s="6"/>
      <c r="B150" s="6"/>
      <c r="C150" s="6"/>
      <c r="D150" s="6"/>
      <c r="E150" s="6"/>
      <c r="F150" s="6"/>
    </row>
    <row r="151" spans="1:6" x14ac:dyDescent="0.25">
      <c r="A151" s="6"/>
      <c r="B151" s="6"/>
      <c r="C151" s="6"/>
      <c r="D151" s="6"/>
      <c r="E151" s="6"/>
      <c r="F151" s="6"/>
    </row>
    <row r="152" spans="1:6" x14ac:dyDescent="0.25">
      <c r="A152" s="6"/>
      <c r="B152" s="6"/>
      <c r="C152" s="6"/>
      <c r="D152" s="6"/>
      <c r="E152" s="6"/>
      <c r="F152" s="6"/>
    </row>
    <row r="153" spans="1:6" x14ac:dyDescent="0.25">
      <c r="A153" s="6"/>
      <c r="B153" s="6"/>
      <c r="C153" s="6"/>
      <c r="D153" s="6"/>
      <c r="E153" s="6"/>
      <c r="F153" s="6"/>
    </row>
    <row r="154" spans="1:6" x14ac:dyDescent="0.25">
      <c r="A154" s="6"/>
      <c r="B154" s="6"/>
      <c r="C154" s="6"/>
      <c r="D154" s="6"/>
      <c r="E154" s="6"/>
      <c r="F154" s="6"/>
    </row>
    <row r="155" spans="1:6" x14ac:dyDescent="0.25">
      <c r="A155" s="6"/>
      <c r="B155" s="6"/>
      <c r="C155" s="6"/>
      <c r="D155" s="6"/>
      <c r="E155" s="6"/>
      <c r="F155" s="6"/>
    </row>
    <row r="156" spans="1:6" x14ac:dyDescent="0.25">
      <c r="A156" s="6"/>
      <c r="B156" s="6"/>
      <c r="C156" s="6"/>
      <c r="D156" s="6"/>
      <c r="E156" s="6"/>
      <c r="F156" s="6"/>
    </row>
    <row r="157" spans="1:6" x14ac:dyDescent="0.25">
      <c r="A157" s="6"/>
      <c r="B157" s="6"/>
      <c r="C157" s="6"/>
      <c r="D157" s="6"/>
      <c r="E157" s="6"/>
      <c r="F157" s="6"/>
    </row>
    <row r="158" spans="1:6" x14ac:dyDescent="0.25">
      <c r="A158" s="6"/>
      <c r="B158" s="6"/>
      <c r="C158" s="6"/>
      <c r="D158" s="6"/>
      <c r="E158" s="6"/>
      <c r="F158" s="6"/>
    </row>
    <row r="159" spans="1:6" x14ac:dyDescent="0.25">
      <c r="A159" s="6"/>
      <c r="B159" s="6"/>
      <c r="C159" s="6"/>
      <c r="D159" s="6"/>
      <c r="E159" s="6"/>
      <c r="F159" s="6"/>
    </row>
    <row r="160" spans="1:6" x14ac:dyDescent="0.25">
      <c r="A160" s="6"/>
      <c r="B160" s="6"/>
      <c r="C160" s="6"/>
      <c r="D160" s="6"/>
      <c r="E160" s="6"/>
      <c r="F160" s="6"/>
    </row>
    <row r="161" spans="1:6" x14ac:dyDescent="0.25">
      <c r="A161" s="6"/>
      <c r="B161" s="6"/>
      <c r="C161" s="6"/>
      <c r="D161" s="6"/>
      <c r="E161" s="6"/>
      <c r="F161" s="6"/>
    </row>
    <row r="162" spans="1:6" x14ac:dyDescent="0.25">
      <c r="A162" s="6"/>
      <c r="B162" s="6"/>
      <c r="C162" s="6"/>
      <c r="D162" s="6"/>
      <c r="E162" s="6"/>
      <c r="F162" s="6"/>
    </row>
    <row r="163" spans="1:6" x14ac:dyDescent="0.25">
      <c r="A163" s="6"/>
      <c r="B163" s="6"/>
      <c r="C163" s="6"/>
      <c r="D163" s="6"/>
      <c r="E163" s="6"/>
      <c r="F163" s="6"/>
    </row>
    <row r="164" spans="1:6" x14ac:dyDescent="0.25">
      <c r="A164" s="6"/>
      <c r="B164" s="6"/>
      <c r="C164" s="6"/>
      <c r="D164" s="6"/>
      <c r="E164" s="6"/>
      <c r="F164" s="6"/>
    </row>
    <row r="165" spans="1:6" x14ac:dyDescent="0.25">
      <c r="A165" s="6"/>
      <c r="B165" s="6"/>
      <c r="C165" s="6"/>
      <c r="D165" s="6"/>
      <c r="E165" s="6"/>
      <c r="F165" s="6"/>
    </row>
    <row r="166" spans="1:6" x14ac:dyDescent="0.25">
      <c r="A166" s="6"/>
      <c r="B166" s="6"/>
      <c r="C166" s="6"/>
      <c r="D166" s="6"/>
      <c r="E166" s="6"/>
      <c r="F166" s="6"/>
    </row>
    <row r="167" spans="1:6" x14ac:dyDescent="0.25">
      <c r="A167" s="6"/>
      <c r="B167" s="6"/>
      <c r="C167" s="6"/>
      <c r="D167" s="6"/>
      <c r="E167" s="6"/>
      <c r="F167" s="6"/>
    </row>
    <row r="168" spans="1:6" x14ac:dyDescent="0.25">
      <c r="A168" s="6"/>
      <c r="B168" s="6"/>
      <c r="C168" s="6"/>
      <c r="D168" s="6"/>
      <c r="E168" s="6"/>
      <c r="F168" s="6"/>
    </row>
    <row r="169" spans="1:6" x14ac:dyDescent="0.25">
      <c r="A169" s="6"/>
      <c r="B169" s="6"/>
      <c r="C169" s="6"/>
      <c r="D169" s="6"/>
      <c r="E169" s="6"/>
      <c r="F169" s="6"/>
    </row>
    <row r="170" spans="1:6" x14ac:dyDescent="0.25">
      <c r="A170" s="6"/>
      <c r="B170" s="6"/>
      <c r="C170" s="6"/>
      <c r="D170" s="6"/>
      <c r="E170" s="6"/>
      <c r="F170" s="6"/>
    </row>
    <row r="171" spans="1:6" x14ac:dyDescent="0.25">
      <c r="A171" s="6"/>
      <c r="B171" s="6"/>
      <c r="C171" s="6"/>
      <c r="D171" s="6"/>
      <c r="E171" s="6"/>
      <c r="F171" s="6"/>
    </row>
    <row r="172" spans="1:6" x14ac:dyDescent="0.25">
      <c r="A172" s="6"/>
      <c r="B172" s="6"/>
      <c r="C172" s="6"/>
      <c r="D172" s="6"/>
      <c r="E172" s="6"/>
      <c r="F172" s="6"/>
    </row>
    <row r="173" spans="1:6" x14ac:dyDescent="0.25">
      <c r="A173" s="6"/>
      <c r="B173" s="6"/>
      <c r="C173" s="6"/>
      <c r="D173" s="6"/>
      <c r="E173" s="6"/>
      <c r="F173" s="6"/>
    </row>
    <row r="174" spans="1:6" x14ac:dyDescent="0.25">
      <c r="A174" s="6"/>
      <c r="B174" s="6"/>
      <c r="C174" s="6"/>
      <c r="D174" s="6"/>
      <c r="E174" s="6"/>
      <c r="F174" s="6"/>
    </row>
    <row r="175" spans="1:6" x14ac:dyDescent="0.25">
      <c r="A175" s="6"/>
      <c r="B175" s="6"/>
      <c r="C175" s="6"/>
      <c r="D175" s="6"/>
      <c r="E175" s="6"/>
      <c r="F175" s="6"/>
    </row>
    <row r="176" spans="1:6" x14ac:dyDescent="0.25">
      <c r="A176" s="6"/>
      <c r="B176" s="6"/>
      <c r="C176" s="6"/>
      <c r="D176" s="6"/>
      <c r="E176" s="6"/>
      <c r="F176" s="6"/>
    </row>
    <row r="177" spans="1:6" x14ac:dyDescent="0.25">
      <c r="A177" s="6"/>
      <c r="B177" s="6"/>
      <c r="C177" s="6"/>
      <c r="D177" s="6"/>
      <c r="E177" s="6"/>
      <c r="F177" s="6"/>
    </row>
    <row r="178" spans="1:6" x14ac:dyDescent="0.25">
      <c r="A178" s="6"/>
      <c r="B178" s="6"/>
      <c r="C178" s="6"/>
      <c r="D178" s="6"/>
      <c r="E178" s="6"/>
      <c r="F178" s="6"/>
    </row>
    <row r="179" spans="1:6" x14ac:dyDescent="0.25">
      <c r="A179" s="6"/>
      <c r="B179" s="6"/>
      <c r="C179" s="6"/>
      <c r="D179" s="6"/>
      <c r="E179" s="6"/>
      <c r="F179" s="6"/>
    </row>
    <row r="180" spans="1:6" x14ac:dyDescent="0.25">
      <c r="A180" s="6"/>
      <c r="B180" s="6"/>
      <c r="C180" s="6"/>
      <c r="D180" s="6"/>
      <c r="E180" s="6"/>
      <c r="F180" s="6"/>
    </row>
    <row r="181" spans="1:6" x14ac:dyDescent="0.25">
      <c r="A181" s="6"/>
      <c r="B181" s="6"/>
      <c r="C181" s="6"/>
      <c r="D181" s="6"/>
      <c r="E181" s="6"/>
      <c r="F181" s="6"/>
    </row>
    <row r="182" spans="1:6" x14ac:dyDescent="0.25">
      <c r="A182" s="6"/>
      <c r="B182" s="6"/>
      <c r="C182" s="6"/>
      <c r="D182" s="6"/>
      <c r="E182" s="6"/>
      <c r="F182" s="6"/>
    </row>
    <row r="183" spans="1:6" x14ac:dyDescent="0.25">
      <c r="A183" s="6"/>
      <c r="B183" s="6"/>
      <c r="C183" s="6"/>
      <c r="D183" s="6"/>
      <c r="E183" s="6"/>
      <c r="F183" s="6"/>
    </row>
    <row r="184" spans="1:6" x14ac:dyDescent="0.25">
      <c r="A184" s="6"/>
      <c r="B184" s="6"/>
      <c r="C184" s="6"/>
      <c r="D184" s="6"/>
      <c r="E184" s="6"/>
      <c r="F184" s="6"/>
    </row>
    <row r="185" spans="1:6" x14ac:dyDescent="0.25">
      <c r="A185" s="6"/>
      <c r="B185" s="6"/>
      <c r="C185" s="6"/>
      <c r="D185" s="6"/>
      <c r="E185" s="6"/>
      <c r="F185" s="6"/>
    </row>
  </sheetData>
  <mergeCells count="35">
    <mergeCell ref="B20:N20"/>
    <mergeCell ref="A22:N22"/>
    <mergeCell ref="B11:N11"/>
    <mergeCell ref="B13:N13"/>
    <mergeCell ref="B14:N14"/>
    <mergeCell ref="B12:N12"/>
    <mergeCell ref="B17:N17"/>
    <mergeCell ref="B18:N18"/>
    <mergeCell ref="B15:N15"/>
    <mergeCell ref="B16:N16"/>
    <mergeCell ref="B19:N19"/>
    <mergeCell ref="B1:N1"/>
    <mergeCell ref="B2:N2"/>
    <mergeCell ref="B3:N3"/>
    <mergeCell ref="B4:N4"/>
    <mergeCell ref="B10:N10"/>
    <mergeCell ref="B7:N7"/>
    <mergeCell ref="B8:N8"/>
    <mergeCell ref="B6:N6"/>
    <mergeCell ref="B5:N5"/>
    <mergeCell ref="B9:N9"/>
    <mergeCell ref="A24:A26"/>
    <mergeCell ref="B24:B26"/>
    <mergeCell ref="C24:C26"/>
    <mergeCell ref="D24:F24"/>
    <mergeCell ref="G24:G26"/>
    <mergeCell ref="H24:J24"/>
    <mergeCell ref="K24:K26"/>
    <mergeCell ref="L24:N24"/>
    <mergeCell ref="D25:E25"/>
    <mergeCell ref="F25:F26"/>
    <mergeCell ref="H25:I25"/>
    <mergeCell ref="J25:J26"/>
    <mergeCell ref="L25:M25"/>
    <mergeCell ref="N25:N26"/>
  </mergeCells>
  <pageMargins left="1.1811023622047245" right="0.39370078740157483" top="0.78740157480314965" bottom="0.78740157480314965" header="0.31496062992125984" footer="0.31496062992125984"/>
  <pageSetup paperSize="9" scale="43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70"/>
  <sheetViews>
    <sheetView showZeros="0" zoomScaleNormal="100" zoomScaleSheetLayoutView="100" workbookViewId="0">
      <selection sqref="A1:XFD1048576"/>
    </sheetView>
  </sheetViews>
  <sheetFormatPr defaultRowHeight="15" x14ac:dyDescent="0.25"/>
  <cols>
    <col min="1" max="1" width="5" style="2" customWidth="1"/>
    <col min="2" max="2" width="38.28515625" style="2" customWidth="1"/>
    <col min="3" max="3" width="6.7109375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8" width="9.140625" style="2" customWidth="1"/>
    <col min="19" max="16384" width="9.140625" style="2"/>
  </cols>
  <sheetData>
    <row r="1" spans="2:15" x14ac:dyDescent="0.25">
      <c r="B1" s="534" t="s">
        <v>350</v>
      </c>
      <c r="C1" s="534"/>
      <c r="D1" s="534"/>
      <c r="E1" s="534"/>
      <c r="F1" s="534"/>
      <c r="G1" s="534"/>
      <c r="H1" s="534"/>
      <c r="I1" s="534"/>
      <c r="J1" s="534"/>
      <c r="K1" s="534"/>
      <c r="L1" s="534"/>
      <c r="M1" s="534"/>
      <c r="N1" s="534"/>
      <c r="O1" s="534"/>
    </row>
    <row r="2" spans="2:15" x14ac:dyDescent="0.25">
      <c r="B2" s="534" t="s">
        <v>436</v>
      </c>
      <c r="C2" s="534"/>
      <c r="D2" s="534"/>
      <c r="E2" s="534"/>
      <c r="F2" s="534"/>
      <c r="G2" s="534"/>
      <c r="H2" s="534"/>
      <c r="I2" s="534"/>
      <c r="J2" s="534"/>
      <c r="K2" s="534"/>
      <c r="L2" s="534"/>
      <c r="M2" s="534"/>
      <c r="N2" s="534"/>
      <c r="O2" s="534"/>
    </row>
    <row r="3" spans="2:15" x14ac:dyDescent="0.25">
      <c r="B3" s="534" t="s">
        <v>455</v>
      </c>
      <c r="C3" s="534"/>
      <c r="D3" s="534"/>
      <c r="E3" s="534"/>
      <c r="F3" s="534"/>
      <c r="G3" s="534"/>
      <c r="H3" s="534"/>
      <c r="I3" s="534"/>
      <c r="J3" s="534"/>
      <c r="K3" s="534"/>
      <c r="L3" s="534"/>
      <c r="M3" s="534"/>
      <c r="N3" s="534"/>
      <c r="O3" s="534"/>
    </row>
    <row r="4" spans="2:15" x14ac:dyDescent="0.25">
      <c r="B4" s="534" t="s">
        <v>357</v>
      </c>
      <c r="C4" s="534"/>
      <c r="D4" s="534"/>
      <c r="E4" s="534"/>
      <c r="F4" s="534"/>
      <c r="G4" s="534"/>
      <c r="H4" s="534"/>
      <c r="I4" s="534"/>
      <c r="J4" s="534"/>
      <c r="K4" s="534"/>
      <c r="L4" s="534"/>
      <c r="M4" s="534"/>
      <c r="N4" s="534"/>
      <c r="O4" s="534"/>
    </row>
    <row r="5" spans="2:15" s="371" customFormat="1" ht="15" customHeight="1" x14ac:dyDescent="0.25">
      <c r="B5" s="483" t="s">
        <v>457</v>
      </c>
      <c r="C5" s="483"/>
      <c r="D5" s="483"/>
      <c r="E5" s="483"/>
      <c r="F5" s="483"/>
      <c r="G5" s="483"/>
      <c r="H5" s="483"/>
      <c r="I5" s="483"/>
      <c r="J5" s="483"/>
      <c r="K5" s="483"/>
      <c r="L5" s="483"/>
      <c r="M5" s="483"/>
      <c r="N5" s="483"/>
      <c r="O5" s="483"/>
    </row>
    <row r="6" spans="2:15" s="371" customFormat="1" x14ac:dyDescent="0.25">
      <c r="B6" s="483" t="s">
        <v>534</v>
      </c>
      <c r="C6" s="483"/>
      <c r="D6" s="483"/>
      <c r="E6" s="483"/>
      <c r="F6" s="483"/>
      <c r="G6" s="483"/>
      <c r="H6" s="483"/>
      <c r="I6" s="483"/>
      <c r="J6" s="483"/>
      <c r="K6" s="483"/>
      <c r="L6" s="483"/>
      <c r="M6" s="483"/>
      <c r="N6" s="483"/>
      <c r="O6" s="483"/>
    </row>
    <row r="7" spans="2:15" s="371" customFormat="1" x14ac:dyDescent="0.25">
      <c r="B7" s="483" t="s">
        <v>463</v>
      </c>
      <c r="C7" s="483"/>
      <c r="D7" s="483"/>
      <c r="E7" s="483"/>
      <c r="F7" s="483"/>
      <c r="G7" s="483"/>
      <c r="H7" s="483"/>
      <c r="I7" s="483"/>
      <c r="J7" s="483"/>
      <c r="K7" s="483"/>
      <c r="L7" s="483"/>
      <c r="M7" s="483"/>
      <c r="N7" s="483"/>
      <c r="O7" s="483"/>
    </row>
    <row r="8" spans="2:15" s="371" customFormat="1" x14ac:dyDescent="0.25">
      <c r="B8" s="483" t="s">
        <v>521</v>
      </c>
      <c r="C8" s="483"/>
      <c r="D8" s="483"/>
      <c r="E8" s="483"/>
      <c r="F8" s="483"/>
      <c r="G8" s="483"/>
      <c r="H8" s="483"/>
      <c r="I8" s="483"/>
      <c r="J8" s="483"/>
      <c r="K8" s="483"/>
      <c r="L8" s="483"/>
      <c r="M8" s="483"/>
      <c r="N8" s="483"/>
      <c r="O8" s="483"/>
    </row>
    <row r="9" spans="2:15" s="371" customFormat="1" ht="15" customHeight="1" x14ac:dyDescent="0.25">
      <c r="B9" s="483" t="s">
        <v>480</v>
      </c>
      <c r="C9" s="483"/>
      <c r="D9" s="483"/>
      <c r="E9" s="483"/>
      <c r="F9" s="483"/>
      <c r="G9" s="483"/>
      <c r="H9" s="483"/>
      <c r="I9" s="483"/>
      <c r="J9" s="483"/>
      <c r="K9" s="483"/>
      <c r="L9" s="483"/>
      <c r="M9" s="483"/>
      <c r="N9" s="483"/>
      <c r="O9" s="483"/>
    </row>
    <row r="10" spans="2:15" s="371" customFormat="1" ht="15" customHeight="1" x14ac:dyDescent="0.25">
      <c r="B10" s="483" t="s">
        <v>485</v>
      </c>
      <c r="C10" s="483"/>
      <c r="D10" s="483"/>
      <c r="E10" s="483"/>
      <c r="F10" s="483"/>
      <c r="G10" s="483"/>
      <c r="H10" s="483"/>
      <c r="I10" s="483"/>
      <c r="J10" s="483"/>
      <c r="K10" s="483"/>
      <c r="L10" s="483"/>
      <c r="M10" s="483"/>
      <c r="N10" s="483"/>
      <c r="O10" s="483"/>
    </row>
    <row r="11" spans="2:15" s="371" customFormat="1" ht="15" customHeight="1" x14ac:dyDescent="0.25">
      <c r="B11" s="483" t="s">
        <v>491</v>
      </c>
      <c r="C11" s="483"/>
      <c r="D11" s="483"/>
      <c r="E11" s="483"/>
      <c r="F11" s="483"/>
      <c r="G11" s="483"/>
      <c r="H11" s="483"/>
      <c r="I11" s="483"/>
      <c r="J11" s="483"/>
      <c r="K11" s="483"/>
      <c r="L11" s="483"/>
      <c r="M11" s="483"/>
      <c r="N11" s="483"/>
      <c r="O11" s="483"/>
    </row>
    <row r="12" spans="2:15" s="371" customFormat="1" ht="15" customHeight="1" x14ac:dyDescent="0.25">
      <c r="B12" s="483" t="s">
        <v>519</v>
      </c>
      <c r="C12" s="483"/>
      <c r="D12" s="483"/>
      <c r="E12" s="483"/>
      <c r="F12" s="483"/>
      <c r="G12" s="483"/>
      <c r="H12" s="483"/>
      <c r="I12" s="483"/>
      <c r="J12" s="483"/>
      <c r="K12" s="483"/>
      <c r="L12" s="483"/>
      <c r="M12" s="483"/>
      <c r="N12" s="483"/>
      <c r="O12" s="483"/>
    </row>
    <row r="13" spans="2:15" s="371" customFormat="1" ht="15" customHeight="1" x14ac:dyDescent="0.25">
      <c r="B13" s="483" t="s">
        <v>508</v>
      </c>
      <c r="C13" s="483"/>
      <c r="D13" s="483"/>
      <c r="E13" s="483"/>
      <c r="F13" s="483"/>
      <c r="G13" s="483"/>
      <c r="H13" s="483"/>
      <c r="I13" s="483"/>
      <c r="J13" s="483"/>
      <c r="K13" s="483"/>
      <c r="L13" s="483"/>
      <c r="M13" s="483"/>
      <c r="N13" s="483"/>
      <c r="O13" s="483"/>
    </row>
    <row r="14" spans="2:15" s="371" customFormat="1" ht="15" customHeight="1" x14ac:dyDescent="0.25">
      <c r="B14" s="483" t="s">
        <v>518</v>
      </c>
      <c r="C14" s="483"/>
      <c r="D14" s="483"/>
      <c r="E14" s="483"/>
      <c r="F14" s="483"/>
      <c r="G14" s="483"/>
      <c r="H14" s="483"/>
      <c r="I14" s="483"/>
      <c r="J14" s="483"/>
      <c r="K14" s="483"/>
      <c r="L14" s="483"/>
      <c r="M14" s="483"/>
      <c r="N14" s="483"/>
      <c r="O14" s="483"/>
    </row>
    <row r="15" spans="2:15" s="371" customFormat="1" ht="15" customHeight="1" x14ac:dyDescent="0.25">
      <c r="B15" s="483" t="s">
        <v>538</v>
      </c>
      <c r="C15" s="483"/>
      <c r="D15" s="483"/>
      <c r="E15" s="483"/>
      <c r="F15" s="483"/>
      <c r="G15" s="483"/>
      <c r="H15" s="483"/>
      <c r="I15" s="483"/>
      <c r="J15" s="483"/>
      <c r="K15" s="483"/>
      <c r="L15" s="483"/>
      <c r="M15" s="483"/>
      <c r="N15" s="483"/>
      <c r="O15" s="483"/>
    </row>
    <row r="16" spans="2:15" s="371" customFormat="1" ht="15" customHeight="1" x14ac:dyDescent="0.25">
      <c r="B16" s="483" t="s">
        <v>546</v>
      </c>
      <c r="C16" s="483"/>
      <c r="D16" s="483"/>
      <c r="E16" s="483"/>
      <c r="F16" s="483"/>
      <c r="G16" s="483"/>
      <c r="H16" s="483"/>
      <c r="I16" s="483"/>
      <c r="J16" s="483"/>
      <c r="K16" s="483"/>
      <c r="L16" s="483"/>
      <c r="M16" s="483"/>
      <c r="N16" s="483"/>
      <c r="O16" s="483"/>
    </row>
    <row r="17" spans="1:17" s="371" customFormat="1" ht="15" customHeight="1" x14ac:dyDescent="0.25">
      <c r="B17" s="483" t="s">
        <v>550</v>
      </c>
      <c r="C17" s="483"/>
      <c r="D17" s="483"/>
      <c r="E17" s="483"/>
      <c r="F17" s="483"/>
      <c r="G17" s="483"/>
      <c r="H17" s="483"/>
      <c r="I17" s="483"/>
      <c r="J17" s="483"/>
      <c r="K17" s="483"/>
      <c r="L17" s="483"/>
      <c r="M17" s="483"/>
      <c r="N17" s="483"/>
      <c r="O17" s="483"/>
    </row>
    <row r="18" spans="1:17" s="371" customFormat="1" ht="15" customHeight="1" x14ac:dyDescent="0.25">
      <c r="B18" s="483" t="s">
        <v>573</v>
      </c>
      <c r="C18" s="483"/>
      <c r="D18" s="483"/>
      <c r="E18" s="483"/>
      <c r="F18" s="483"/>
      <c r="G18" s="483"/>
      <c r="H18" s="483"/>
      <c r="I18" s="483"/>
      <c r="J18" s="483"/>
      <c r="K18" s="483"/>
      <c r="L18" s="483"/>
      <c r="M18" s="483"/>
      <c r="N18" s="483"/>
      <c r="O18" s="483"/>
    </row>
    <row r="19" spans="1:17" s="371" customFormat="1" ht="15" customHeight="1" x14ac:dyDescent="0.25">
      <c r="B19" s="483" t="s">
        <v>574</v>
      </c>
      <c r="C19" s="483"/>
      <c r="D19" s="483"/>
      <c r="E19" s="483"/>
      <c r="F19" s="483"/>
      <c r="G19" s="483"/>
      <c r="H19" s="483"/>
      <c r="I19" s="483"/>
      <c r="J19" s="483"/>
      <c r="K19" s="483"/>
      <c r="L19" s="483"/>
      <c r="M19" s="483"/>
      <c r="N19" s="483"/>
      <c r="O19" s="483"/>
    </row>
    <row r="20" spans="1:17" s="371" customFormat="1" ht="15" customHeight="1" x14ac:dyDescent="0.25">
      <c r="B20" s="483" t="s">
        <v>575</v>
      </c>
      <c r="C20" s="483"/>
      <c r="D20" s="483"/>
      <c r="E20" s="483"/>
      <c r="F20" s="483"/>
      <c r="G20" s="483"/>
      <c r="H20" s="483"/>
      <c r="I20" s="483"/>
      <c r="J20" s="483"/>
      <c r="K20" s="483"/>
      <c r="L20" s="483"/>
      <c r="M20" s="483"/>
      <c r="N20" s="483"/>
      <c r="O20" s="483"/>
    </row>
    <row r="21" spans="1:17" s="371" customFormat="1" x14ac:dyDescent="0.25">
      <c r="B21" s="455"/>
      <c r="C21" s="455"/>
      <c r="D21" s="455"/>
      <c r="E21" s="455"/>
      <c r="F21" s="455"/>
      <c r="G21" s="455"/>
      <c r="H21" s="455"/>
      <c r="I21" s="455"/>
      <c r="J21" s="455"/>
      <c r="K21" s="455"/>
      <c r="L21" s="455"/>
      <c r="M21" s="455"/>
      <c r="N21" s="455"/>
      <c r="O21" s="455"/>
    </row>
    <row r="22" spans="1:17" ht="32.25" customHeight="1" x14ac:dyDescent="0.25">
      <c r="A22" s="492" t="s">
        <v>561</v>
      </c>
      <c r="B22" s="492"/>
      <c r="C22" s="492"/>
      <c r="D22" s="492"/>
      <c r="E22" s="492"/>
      <c r="F22" s="492"/>
      <c r="G22" s="492"/>
      <c r="H22" s="492"/>
      <c r="I22" s="492"/>
      <c r="J22" s="492"/>
      <c r="K22" s="492"/>
      <c r="L22" s="492"/>
      <c r="M22" s="492"/>
      <c r="N22" s="492"/>
      <c r="O22" s="492"/>
    </row>
    <row r="23" spans="1:17" ht="17.25" customHeight="1" x14ac:dyDescent="0.25">
      <c r="G23" s="4"/>
      <c r="H23" s="4"/>
      <c r="I23" s="4"/>
      <c r="J23" s="4"/>
      <c r="K23" s="4"/>
      <c r="L23" s="4"/>
      <c r="M23" s="4"/>
      <c r="N23" s="4"/>
      <c r="O23" s="4" t="s">
        <v>446</v>
      </c>
    </row>
    <row r="24" spans="1:17" ht="15" customHeight="1" x14ac:dyDescent="0.25">
      <c r="A24" s="493" t="s">
        <v>5</v>
      </c>
      <c r="B24" s="496" t="s">
        <v>349</v>
      </c>
      <c r="C24" s="496" t="s">
        <v>54</v>
      </c>
      <c r="D24" s="499" t="s">
        <v>358</v>
      </c>
      <c r="E24" s="502" t="s">
        <v>196</v>
      </c>
      <c r="F24" s="503"/>
      <c r="G24" s="504"/>
      <c r="H24" s="505" t="s">
        <v>360</v>
      </c>
      <c r="I24" s="508" t="s">
        <v>196</v>
      </c>
      <c r="J24" s="509"/>
      <c r="K24" s="509"/>
      <c r="L24" s="511" t="s">
        <v>0</v>
      </c>
      <c r="M24" s="511" t="s">
        <v>196</v>
      </c>
      <c r="N24" s="511"/>
      <c r="O24" s="511"/>
    </row>
    <row r="25" spans="1:17" x14ac:dyDescent="0.25">
      <c r="A25" s="494"/>
      <c r="B25" s="497"/>
      <c r="C25" s="497"/>
      <c r="D25" s="500"/>
      <c r="E25" s="502" t="s">
        <v>1</v>
      </c>
      <c r="F25" s="504"/>
      <c r="G25" s="499" t="s">
        <v>2</v>
      </c>
      <c r="H25" s="506"/>
      <c r="I25" s="508" t="s">
        <v>1</v>
      </c>
      <c r="J25" s="510"/>
      <c r="K25" s="532" t="s">
        <v>2</v>
      </c>
      <c r="L25" s="511"/>
      <c r="M25" s="511" t="s">
        <v>1</v>
      </c>
      <c r="N25" s="511"/>
      <c r="O25" s="489" t="s">
        <v>2</v>
      </c>
    </row>
    <row r="26" spans="1:17" ht="49.5" customHeight="1" x14ac:dyDescent="0.25">
      <c r="A26" s="495"/>
      <c r="B26" s="498"/>
      <c r="C26" s="498"/>
      <c r="D26" s="501"/>
      <c r="E26" s="60" t="s">
        <v>3</v>
      </c>
      <c r="F26" s="463" t="s">
        <v>4</v>
      </c>
      <c r="G26" s="501"/>
      <c r="H26" s="507"/>
      <c r="I26" s="61" t="s">
        <v>3</v>
      </c>
      <c r="J26" s="460" t="s">
        <v>4</v>
      </c>
      <c r="K26" s="533"/>
      <c r="L26" s="511"/>
      <c r="M26" s="462" t="s">
        <v>3</v>
      </c>
      <c r="N26" s="457" t="s">
        <v>4</v>
      </c>
      <c r="O26" s="489"/>
    </row>
    <row r="27" spans="1:17" ht="15.95" customHeight="1" x14ac:dyDescent="0.25">
      <c r="A27" s="141" t="s">
        <v>72</v>
      </c>
      <c r="B27" s="530" t="s">
        <v>6</v>
      </c>
      <c r="C27" s="530"/>
      <c r="D27" s="530"/>
      <c r="E27" s="530"/>
      <c r="F27" s="530"/>
      <c r="G27" s="530"/>
      <c r="H27" s="530"/>
      <c r="I27" s="530"/>
      <c r="J27" s="530"/>
      <c r="K27" s="530"/>
      <c r="L27" s="530"/>
      <c r="M27" s="530"/>
      <c r="N27" s="530"/>
      <c r="O27" s="530"/>
    </row>
    <row r="28" spans="1:17" ht="15" customHeight="1" x14ac:dyDescent="0.25">
      <c r="A28" s="5" t="s">
        <v>183</v>
      </c>
      <c r="B28" s="6" t="s">
        <v>56</v>
      </c>
      <c r="C28" s="7" t="s">
        <v>9</v>
      </c>
      <c r="D28" s="8">
        <f>E28+G28</f>
        <v>75.400000000000006</v>
      </c>
      <c r="E28" s="8">
        <v>75.400000000000006</v>
      </c>
      <c r="F28" s="8">
        <v>55.7</v>
      </c>
      <c r="G28" s="8"/>
      <c r="H28" s="9">
        <f>I28+K28</f>
        <v>0</v>
      </c>
      <c r="I28" s="9"/>
      <c r="J28" s="9"/>
      <c r="K28" s="236"/>
      <c r="L28" s="11">
        <f>M28+O28</f>
        <v>75.400000000000006</v>
      </c>
      <c r="M28" s="11">
        <f>E28+I28</f>
        <v>75.400000000000006</v>
      </c>
      <c r="N28" s="11">
        <f>F28+J28</f>
        <v>55.7</v>
      </c>
      <c r="O28" s="11">
        <f>G28+K28</f>
        <v>0</v>
      </c>
      <c r="P28" s="66" t="s">
        <v>325</v>
      </c>
      <c r="Q28" s="67">
        <f>SUMIF(C28:C223,1,L28:L223)</f>
        <v>3890.8999999999996</v>
      </c>
    </row>
    <row r="29" spans="1:17" ht="15" customHeight="1" x14ac:dyDescent="0.25">
      <c r="A29" s="141" t="s">
        <v>73</v>
      </c>
      <c r="B29" s="29" t="s">
        <v>20</v>
      </c>
      <c r="C29" s="30"/>
      <c r="D29" s="8">
        <f t="shared" ref="D29:D92" si="0">E29+G29</f>
        <v>3417.2</v>
      </c>
      <c r="E29" s="8">
        <f>E30+E31+E32+E33</f>
        <v>3196.7999999999997</v>
      </c>
      <c r="F29" s="8">
        <f>F30+F31+F32+F33</f>
        <v>1330.1</v>
      </c>
      <c r="G29" s="8">
        <f>G30+G31+G32+G33</f>
        <v>220.4</v>
      </c>
      <c r="H29" s="9">
        <f t="shared" ref="H29:H92" si="1">I29+K29</f>
        <v>35.9</v>
      </c>
      <c r="I29" s="9">
        <f t="shared" ref="I29:O29" si="2">I30+I31+I32+I33</f>
        <v>35.9</v>
      </c>
      <c r="J29" s="9">
        <f t="shared" si="2"/>
        <v>0</v>
      </c>
      <c r="K29" s="236">
        <f t="shared" si="2"/>
        <v>0</v>
      </c>
      <c r="L29" s="11">
        <f t="shared" si="2"/>
        <v>3453.1</v>
      </c>
      <c r="M29" s="11">
        <f t="shared" si="2"/>
        <v>3232.7</v>
      </c>
      <c r="N29" s="11">
        <f t="shared" si="2"/>
        <v>1330.1</v>
      </c>
      <c r="O29" s="11">
        <f t="shared" si="2"/>
        <v>220.4</v>
      </c>
      <c r="P29" s="66" t="s">
        <v>326</v>
      </c>
      <c r="Q29" s="67">
        <f>SUMIF(C28:C223,2,L28:L223)</f>
        <v>0</v>
      </c>
    </row>
    <row r="30" spans="1:17" ht="15" customHeight="1" x14ac:dyDescent="0.25">
      <c r="A30" s="145"/>
      <c r="B30" s="76"/>
      <c r="C30" s="30" t="s">
        <v>9</v>
      </c>
      <c r="D30" s="8">
        <f t="shared" si="0"/>
        <v>2393.6999999999998</v>
      </c>
      <c r="E30" s="16">
        <v>2242.1999999999998</v>
      </c>
      <c r="F30" s="16">
        <v>1330.1</v>
      </c>
      <c r="G30" s="16">
        <v>151.5</v>
      </c>
      <c r="H30" s="9">
        <f t="shared" si="1"/>
        <v>0</v>
      </c>
      <c r="I30" s="10"/>
      <c r="J30" s="10"/>
      <c r="K30" s="10"/>
      <c r="L30" s="11">
        <f>M30+O30</f>
        <v>2393.6999999999998</v>
      </c>
      <c r="M30" s="11">
        <f t="shared" ref="M30:O32" si="3">E30+I30</f>
        <v>2242.1999999999998</v>
      </c>
      <c r="N30" s="11">
        <f t="shared" si="3"/>
        <v>1330.1</v>
      </c>
      <c r="O30" s="11">
        <f t="shared" si="3"/>
        <v>151.5</v>
      </c>
      <c r="P30" s="66" t="s">
        <v>327</v>
      </c>
      <c r="Q30" s="67">
        <f>SUMIF(C28:C223,3,L28:L223)</f>
        <v>101.89999999999999</v>
      </c>
    </row>
    <row r="31" spans="1:17" ht="15" customHeight="1" x14ac:dyDescent="0.25">
      <c r="A31" s="145"/>
      <c r="B31" s="41"/>
      <c r="C31" s="30" t="s">
        <v>25</v>
      </c>
      <c r="D31" s="8">
        <f t="shared" si="0"/>
        <v>627</v>
      </c>
      <c r="E31" s="16">
        <v>627</v>
      </c>
      <c r="F31" s="16"/>
      <c r="G31" s="16"/>
      <c r="H31" s="9">
        <f t="shared" si="1"/>
        <v>35.9</v>
      </c>
      <c r="I31" s="10">
        <v>35.9</v>
      </c>
      <c r="J31" s="10"/>
      <c r="K31" s="10"/>
      <c r="L31" s="11">
        <f>M31+O31</f>
        <v>662.9</v>
      </c>
      <c r="M31" s="11">
        <f t="shared" si="3"/>
        <v>662.9</v>
      </c>
      <c r="N31" s="11">
        <f t="shared" si="3"/>
        <v>0</v>
      </c>
      <c r="O31" s="11">
        <f t="shared" si="3"/>
        <v>0</v>
      </c>
      <c r="P31" s="66" t="s">
        <v>328</v>
      </c>
      <c r="Q31" s="67">
        <f>SUMIF(C28:C223,4,L28:L223)</f>
        <v>1015.4000000000001</v>
      </c>
    </row>
    <row r="32" spans="1:17" ht="15" customHeight="1" x14ac:dyDescent="0.25">
      <c r="A32" s="145"/>
      <c r="B32" s="237"/>
      <c r="C32" s="30" t="s">
        <v>22</v>
      </c>
      <c r="D32" s="8">
        <f t="shared" si="0"/>
        <v>383</v>
      </c>
      <c r="E32" s="16">
        <v>314.10000000000002</v>
      </c>
      <c r="F32" s="16"/>
      <c r="G32" s="16">
        <v>68.900000000000006</v>
      </c>
      <c r="H32" s="9">
        <f t="shared" si="1"/>
        <v>0</v>
      </c>
      <c r="I32" s="10"/>
      <c r="J32" s="10"/>
      <c r="K32" s="198"/>
      <c r="L32" s="12">
        <f>M32+O32</f>
        <v>383</v>
      </c>
      <c r="M32" s="12">
        <f t="shared" si="3"/>
        <v>314.10000000000002</v>
      </c>
      <c r="N32" s="12">
        <f t="shared" si="3"/>
        <v>0</v>
      </c>
      <c r="O32" s="12">
        <f t="shared" si="3"/>
        <v>68.900000000000006</v>
      </c>
      <c r="P32" s="66"/>
      <c r="Q32" s="67"/>
    </row>
    <row r="33" spans="1:17" ht="15" customHeight="1" x14ac:dyDescent="0.25">
      <c r="A33" s="145"/>
      <c r="B33" s="238"/>
      <c r="C33" s="279">
        <v>10</v>
      </c>
      <c r="D33" s="8">
        <f t="shared" si="0"/>
        <v>13.5</v>
      </c>
      <c r="E33" s="16">
        <v>13.5</v>
      </c>
      <c r="F33" s="16"/>
      <c r="G33" s="16"/>
      <c r="H33" s="9">
        <f t="shared" si="1"/>
        <v>0</v>
      </c>
      <c r="I33" s="10"/>
      <c r="J33" s="10"/>
      <c r="K33" s="198"/>
      <c r="L33" s="12">
        <f>M33+O33</f>
        <v>13.5</v>
      </c>
      <c r="M33" s="12">
        <f>E33+I33</f>
        <v>13.5</v>
      </c>
      <c r="N33" s="12">
        <f>F33+J33</f>
        <v>0</v>
      </c>
      <c r="O33" s="12">
        <f>G33+K33</f>
        <v>0</v>
      </c>
      <c r="P33" s="66" t="s">
        <v>331</v>
      </c>
      <c r="Q33" s="67">
        <f>SUMIF(C29:C224,5,L29:L224)</f>
        <v>1709.8000000000004</v>
      </c>
    </row>
    <row r="34" spans="1:17" ht="15" customHeight="1" x14ac:dyDescent="0.25">
      <c r="A34" s="5" t="s">
        <v>74</v>
      </c>
      <c r="B34" s="6" t="s">
        <v>7</v>
      </c>
      <c r="C34" s="15"/>
      <c r="D34" s="8">
        <f t="shared" si="0"/>
        <v>79.900000000000006</v>
      </c>
      <c r="E34" s="16">
        <f>SUM(E35:E39)</f>
        <v>79.900000000000006</v>
      </c>
      <c r="F34" s="16">
        <f>SUM(F35:F39)</f>
        <v>51.5</v>
      </c>
      <c r="G34" s="16">
        <f t="shared" ref="G34:O34" si="4">SUM(G35:G39)</f>
        <v>0</v>
      </c>
      <c r="H34" s="9">
        <f t="shared" si="1"/>
        <v>0</v>
      </c>
      <c r="I34" s="10">
        <f t="shared" si="4"/>
        <v>0</v>
      </c>
      <c r="J34" s="10">
        <f>SUM(J35:J39)</f>
        <v>0</v>
      </c>
      <c r="K34" s="198">
        <f t="shared" si="4"/>
        <v>0</v>
      </c>
      <c r="L34" s="12">
        <f t="shared" si="4"/>
        <v>79.900000000000006</v>
      </c>
      <c r="M34" s="12">
        <f t="shared" si="4"/>
        <v>79.900000000000006</v>
      </c>
      <c r="N34" s="12">
        <f t="shared" si="4"/>
        <v>51.5</v>
      </c>
      <c r="O34" s="12">
        <f t="shared" si="4"/>
        <v>0</v>
      </c>
      <c r="P34" s="66" t="s">
        <v>329</v>
      </c>
      <c r="Q34" s="67">
        <f>SUMIF(C28:C223,6,L28:L223)</f>
        <v>1512.1000000000004</v>
      </c>
    </row>
    <row r="35" spans="1:17" ht="15" customHeight="1" x14ac:dyDescent="0.25">
      <c r="A35" s="19"/>
      <c r="C35" s="15" t="s">
        <v>9</v>
      </c>
      <c r="D35" s="8">
        <f t="shared" si="0"/>
        <v>33.200000000000003</v>
      </c>
      <c r="E35" s="16">
        <v>33.200000000000003</v>
      </c>
      <c r="F35" s="16">
        <v>20.3</v>
      </c>
      <c r="G35" s="16"/>
      <c r="H35" s="9">
        <f t="shared" si="1"/>
        <v>0</v>
      </c>
      <c r="I35" s="10"/>
      <c r="J35" s="10"/>
      <c r="K35" s="198"/>
      <c r="L35" s="12">
        <f t="shared" ref="L35:L50" si="5">M35+O35</f>
        <v>33.200000000000003</v>
      </c>
      <c r="M35" s="12">
        <f t="shared" ref="M35:O50" si="6">E35+I35</f>
        <v>33.200000000000003</v>
      </c>
      <c r="N35" s="12">
        <f t="shared" si="6"/>
        <v>20.3</v>
      </c>
      <c r="O35" s="12">
        <f t="shared" si="6"/>
        <v>0</v>
      </c>
      <c r="P35" s="66" t="s">
        <v>330</v>
      </c>
      <c r="Q35" s="67">
        <f>SUMIF(C28:C223,7,L28:L223)</f>
        <v>48.7</v>
      </c>
    </row>
    <row r="36" spans="1:17" ht="15" customHeight="1" x14ac:dyDescent="0.25">
      <c r="A36" s="19"/>
      <c r="C36" s="15" t="s">
        <v>31</v>
      </c>
      <c r="D36" s="8">
        <f t="shared" si="0"/>
        <v>2.9</v>
      </c>
      <c r="E36" s="16">
        <v>2.9</v>
      </c>
      <c r="F36" s="16">
        <v>2.2000000000000002</v>
      </c>
      <c r="G36" s="16"/>
      <c r="H36" s="9">
        <f t="shared" si="1"/>
        <v>0</v>
      </c>
      <c r="I36" s="10"/>
      <c r="J36" s="10"/>
      <c r="K36" s="198"/>
      <c r="L36" s="12">
        <f t="shared" si="5"/>
        <v>2.9</v>
      </c>
      <c r="M36" s="12">
        <f t="shared" si="6"/>
        <v>2.9</v>
      </c>
      <c r="N36" s="12">
        <f t="shared" si="6"/>
        <v>2.2000000000000002</v>
      </c>
      <c r="O36" s="12">
        <f t="shared" si="6"/>
        <v>0</v>
      </c>
      <c r="P36" s="66" t="s">
        <v>332</v>
      </c>
      <c r="Q36" s="67">
        <f>SUMIF(C28:C223,8,L28:L223)</f>
        <v>2466.2999999999997</v>
      </c>
    </row>
    <row r="37" spans="1:17" ht="15" customHeight="1" x14ac:dyDescent="0.25">
      <c r="A37" s="19"/>
      <c r="C37" s="15" t="s">
        <v>22</v>
      </c>
      <c r="D37" s="8">
        <f t="shared" si="0"/>
        <v>21.6</v>
      </c>
      <c r="E37" s="16">
        <v>21.6</v>
      </c>
      <c r="F37" s="16">
        <v>16.600000000000001</v>
      </c>
      <c r="G37" s="16"/>
      <c r="H37" s="9">
        <f t="shared" si="1"/>
        <v>0</v>
      </c>
      <c r="I37" s="10"/>
      <c r="J37" s="10"/>
      <c r="K37" s="198"/>
      <c r="L37" s="12">
        <f t="shared" si="5"/>
        <v>21.6</v>
      </c>
      <c r="M37" s="12">
        <f t="shared" si="6"/>
        <v>21.6</v>
      </c>
      <c r="N37" s="12">
        <f t="shared" si="6"/>
        <v>16.600000000000001</v>
      </c>
      <c r="O37" s="12">
        <f t="shared" si="6"/>
        <v>0</v>
      </c>
      <c r="P37" s="66" t="s">
        <v>333</v>
      </c>
      <c r="Q37" s="67">
        <f>SUMIF(C28:C223,9,L28:L223)</f>
        <v>5856.6000000000013</v>
      </c>
    </row>
    <row r="38" spans="1:17" ht="15" customHeight="1" x14ac:dyDescent="0.25">
      <c r="A38" s="19"/>
      <c r="C38" s="89" t="s">
        <v>30</v>
      </c>
      <c r="D38" s="8">
        <f t="shared" si="0"/>
        <v>8.5</v>
      </c>
      <c r="E38" s="16">
        <v>8.5</v>
      </c>
      <c r="F38" s="16">
        <v>2</v>
      </c>
      <c r="G38" s="16"/>
      <c r="H38" s="9">
        <f t="shared" si="1"/>
        <v>0</v>
      </c>
      <c r="I38" s="10"/>
      <c r="J38" s="10"/>
      <c r="K38" s="198"/>
      <c r="L38" s="12">
        <f t="shared" si="5"/>
        <v>8.5</v>
      </c>
      <c r="M38" s="12">
        <f t="shared" si="6"/>
        <v>8.5</v>
      </c>
      <c r="N38" s="12">
        <f t="shared" si="6"/>
        <v>2</v>
      </c>
      <c r="O38" s="12">
        <f t="shared" si="6"/>
        <v>0</v>
      </c>
      <c r="P38" s="66" t="s">
        <v>334</v>
      </c>
      <c r="Q38" s="67">
        <f>SUMIF(C28:C223,10,L28:L223)</f>
        <v>3757.1</v>
      </c>
    </row>
    <row r="39" spans="1:17" ht="15" customHeight="1" x14ac:dyDescent="0.25">
      <c r="A39" s="40"/>
      <c r="B39" s="239"/>
      <c r="C39" s="89" t="s">
        <v>24</v>
      </c>
      <c r="D39" s="8">
        <f t="shared" si="0"/>
        <v>13.7</v>
      </c>
      <c r="E39" s="16">
        <v>13.7</v>
      </c>
      <c r="F39" s="16">
        <v>10.4</v>
      </c>
      <c r="G39" s="16"/>
      <c r="H39" s="9">
        <f t="shared" si="1"/>
        <v>0</v>
      </c>
      <c r="I39" s="10"/>
      <c r="J39" s="10"/>
      <c r="K39" s="198"/>
      <c r="L39" s="11">
        <f>M39+O39</f>
        <v>13.7</v>
      </c>
      <c r="M39" s="11">
        <f>E39+I39</f>
        <v>13.7</v>
      </c>
      <c r="N39" s="11">
        <f>F39+J39</f>
        <v>10.4</v>
      </c>
      <c r="O39" s="11">
        <f>G39+K39</f>
        <v>0</v>
      </c>
      <c r="P39" s="71" t="s">
        <v>173</v>
      </c>
      <c r="Q39" s="72">
        <f>SUM(Q28:Q38)</f>
        <v>20358.8</v>
      </c>
    </row>
    <row r="40" spans="1:17" ht="15" customHeight="1" x14ac:dyDescent="0.25">
      <c r="A40" s="5" t="s">
        <v>75</v>
      </c>
      <c r="B40" s="17" t="s">
        <v>10</v>
      </c>
      <c r="C40" s="15"/>
      <c r="D40" s="8">
        <f t="shared" si="0"/>
        <v>80.599999999999994</v>
      </c>
      <c r="E40" s="16">
        <f>SUM(E41:E44)</f>
        <v>73.899999999999991</v>
      </c>
      <c r="F40" s="16">
        <f>SUM(F41:F44)</f>
        <v>52.399999999999991</v>
      </c>
      <c r="G40" s="16">
        <f t="shared" ref="G40:O40" si="7">SUM(G41:G44)</f>
        <v>6.7</v>
      </c>
      <c r="H40" s="9">
        <f t="shared" si="1"/>
        <v>-0.9</v>
      </c>
      <c r="I40" s="10">
        <f t="shared" si="7"/>
        <v>-0.9</v>
      </c>
      <c r="J40" s="10">
        <f t="shared" si="7"/>
        <v>-0.8</v>
      </c>
      <c r="K40" s="198">
        <f t="shared" si="7"/>
        <v>0</v>
      </c>
      <c r="L40" s="12">
        <f t="shared" si="7"/>
        <v>79.7</v>
      </c>
      <c r="M40" s="12">
        <f t="shared" si="7"/>
        <v>73</v>
      </c>
      <c r="N40" s="12">
        <f t="shared" si="7"/>
        <v>51.599999999999994</v>
      </c>
      <c r="O40" s="12">
        <f t="shared" si="7"/>
        <v>6.7</v>
      </c>
      <c r="P40" s="73"/>
      <c r="Q40" s="73"/>
    </row>
    <row r="41" spans="1:17" ht="15" customHeight="1" x14ac:dyDescent="0.25">
      <c r="A41" s="19"/>
      <c r="C41" s="15" t="s">
        <v>9</v>
      </c>
      <c r="D41" s="8">
        <f t="shared" si="0"/>
        <v>41.800000000000004</v>
      </c>
      <c r="E41" s="16">
        <v>35.1</v>
      </c>
      <c r="F41" s="16">
        <v>22.9</v>
      </c>
      <c r="G41" s="16">
        <v>6.7</v>
      </c>
      <c r="H41" s="9">
        <f t="shared" si="1"/>
        <v>-0.9</v>
      </c>
      <c r="I41" s="10">
        <v>-0.9</v>
      </c>
      <c r="J41" s="10">
        <v>-0.8</v>
      </c>
      <c r="K41" s="198"/>
      <c r="L41" s="12">
        <f t="shared" si="5"/>
        <v>40.900000000000006</v>
      </c>
      <c r="M41" s="12">
        <f t="shared" si="6"/>
        <v>34.200000000000003</v>
      </c>
      <c r="N41" s="12">
        <f t="shared" si="6"/>
        <v>22.099999999999998</v>
      </c>
      <c r="O41" s="12">
        <f t="shared" si="6"/>
        <v>6.7</v>
      </c>
      <c r="P41" s="73"/>
      <c r="Q41" s="73">
        <f>Q39-L226</f>
        <v>0</v>
      </c>
    </row>
    <row r="42" spans="1:17" ht="15" customHeight="1" x14ac:dyDescent="0.25">
      <c r="A42" s="19"/>
      <c r="C42" s="15" t="s">
        <v>31</v>
      </c>
      <c r="D42" s="8">
        <f t="shared" si="0"/>
        <v>2.9</v>
      </c>
      <c r="E42" s="16">
        <v>2.9</v>
      </c>
      <c r="F42" s="16">
        <v>2.2000000000000002</v>
      </c>
      <c r="G42" s="16"/>
      <c r="H42" s="9">
        <f t="shared" si="1"/>
        <v>0</v>
      </c>
      <c r="I42" s="10"/>
      <c r="J42" s="10"/>
      <c r="K42" s="198"/>
      <c r="L42" s="12">
        <f t="shared" si="5"/>
        <v>2.9</v>
      </c>
      <c r="M42" s="12">
        <f t="shared" si="6"/>
        <v>2.9</v>
      </c>
      <c r="N42" s="12">
        <f t="shared" si="6"/>
        <v>2.2000000000000002</v>
      </c>
      <c r="O42" s="12">
        <f t="shared" si="6"/>
        <v>0</v>
      </c>
    </row>
    <row r="43" spans="1:17" ht="15" customHeight="1" x14ac:dyDescent="0.25">
      <c r="A43" s="19"/>
      <c r="C43" s="15" t="s">
        <v>22</v>
      </c>
      <c r="D43" s="8">
        <f t="shared" si="0"/>
        <v>20.3</v>
      </c>
      <c r="E43" s="16">
        <v>20.3</v>
      </c>
      <c r="F43" s="16">
        <v>15.5</v>
      </c>
      <c r="G43" s="16"/>
      <c r="H43" s="9">
        <f t="shared" si="1"/>
        <v>0</v>
      </c>
      <c r="I43" s="10"/>
      <c r="J43" s="10"/>
      <c r="K43" s="198"/>
      <c r="L43" s="12">
        <f t="shared" si="5"/>
        <v>20.3</v>
      </c>
      <c r="M43" s="12">
        <f t="shared" si="6"/>
        <v>20.3</v>
      </c>
      <c r="N43" s="12">
        <f t="shared" si="6"/>
        <v>15.5</v>
      </c>
      <c r="O43" s="12">
        <f t="shared" si="6"/>
        <v>0</v>
      </c>
      <c r="Q43" s="2">
        <f>L226-Q39</f>
        <v>0</v>
      </c>
    </row>
    <row r="44" spans="1:17" ht="15" customHeight="1" x14ac:dyDescent="0.25">
      <c r="A44" s="40"/>
      <c r="B44" s="239"/>
      <c r="C44" s="89" t="s">
        <v>24</v>
      </c>
      <c r="D44" s="8">
        <f t="shared" si="0"/>
        <v>15.6</v>
      </c>
      <c r="E44" s="16">
        <v>15.6</v>
      </c>
      <c r="F44" s="16">
        <v>11.8</v>
      </c>
      <c r="G44" s="16"/>
      <c r="H44" s="9">
        <f t="shared" si="1"/>
        <v>0</v>
      </c>
      <c r="I44" s="10"/>
      <c r="J44" s="10"/>
      <c r="K44" s="198"/>
      <c r="L44" s="11">
        <f>M44+O44</f>
        <v>15.6</v>
      </c>
      <c r="M44" s="11">
        <f>E44+I44</f>
        <v>15.6</v>
      </c>
      <c r="N44" s="11">
        <f>F44+J44</f>
        <v>11.8</v>
      </c>
      <c r="O44" s="11">
        <f>G44+K44</f>
        <v>0</v>
      </c>
    </row>
    <row r="45" spans="1:17" ht="15" customHeight="1" x14ac:dyDescent="0.25">
      <c r="A45" s="5" t="s">
        <v>76</v>
      </c>
      <c r="B45" s="17" t="s">
        <v>11</v>
      </c>
      <c r="C45" s="15"/>
      <c r="D45" s="8">
        <f t="shared" si="0"/>
        <v>129.20000000000002</v>
      </c>
      <c r="E45" s="16">
        <f>SUM(E46:E50)</f>
        <v>127.9</v>
      </c>
      <c r="F45" s="16">
        <f>SUM(F46:F50)</f>
        <v>84.799999999999983</v>
      </c>
      <c r="G45" s="16">
        <f t="shared" ref="G45:O45" si="8">SUM(G46:G50)</f>
        <v>1.3</v>
      </c>
      <c r="H45" s="9">
        <f t="shared" si="1"/>
        <v>-0.89999999999999969</v>
      </c>
      <c r="I45" s="10">
        <f t="shared" si="8"/>
        <v>-0.89999999999999969</v>
      </c>
      <c r="J45" s="10">
        <f t="shared" si="8"/>
        <v>-0.4</v>
      </c>
      <c r="K45" s="198">
        <f t="shared" si="8"/>
        <v>0</v>
      </c>
      <c r="L45" s="12">
        <f t="shared" si="8"/>
        <v>128.29999999999998</v>
      </c>
      <c r="M45" s="12">
        <f t="shared" si="8"/>
        <v>126.99999999999999</v>
      </c>
      <c r="N45" s="12">
        <f t="shared" si="8"/>
        <v>84.4</v>
      </c>
      <c r="O45" s="12">
        <f t="shared" si="8"/>
        <v>1.3</v>
      </c>
    </row>
    <row r="46" spans="1:17" ht="15" customHeight="1" x14ac:dyDescent="0.25">
      <c r="A46" s="19"/>
      <c r="C46" s="15" t="s">
        <v>9</v>
      </c>
      <c r="D46" s="8">
        <f t="shared" si="0"/>
        <v>40.299999999999997</v>
      </c>
      <c r="E46" s="16">
        <v>40.299999999999997</v>
      </c>
      <c r="F46" s="16">
        <v>26.2</v>
      </c>
      <c r="G46" s="16"/>
      <c r="H46" s="9">
        <f t="shared" si="1"/>
        <v>-2.8</v>
      </c>
      <c r="I46" s="10">
        <v>-2.8</v>
      </c>
      <c r="J46" s="10">
        <v>-2.1</v>
      </c>
      <c r="K46" s="198"/>
      <c r="L46" s="12">
        <f t="shared" si="5"/>
        <v>37.5</v>
      </c>
      <c r="M46" s="12">
        <f t="shared" si="6"/>
        <v>37.5</v>
      </c>
      <c r="N46" s="12">
        <f t="shared" si="6"/>
        <v>24.099999999999998</v>
      </c>
      <c r="O46" s="12">
        <f t="shared" si="6"/>
        <v>0</v>
      </c>
    </row>
    <row r="47" spans="1:17" ht="15" customHeight="1" x14ac:dyDescent="0.25">
      <c r="A47" s="19"/>
      <c r="C47" s="15" t="s">
        <v>31</v>
      </c>
      <c r="D47" s="8">
        <f t="shared" si="0"/>
        <v>5.0999999999999996</v>
      </c>
      <c r="E47" s="16">
        <v>5.0999999999999996</v>
      </c>
      <c r="F47" s="16">
        <v>3.9</v>
      </c>
      <c r="G47" s="16"/>
      <c r="H47" s="9">
        <f t="shared" si="1"/>
        <v>0.7</v>
      </c>
      <c r="I47" s="10">
        <v>0.7</v>
      </c>
      <c r="J47" s="10">
        <v>0.6</v>
      </c>
      <c r="K47" s="198"/>
      <c r="L47" s="12">
        <f t="shared" si="5"/>
        <v>5.8</v>
      </c>
      <c r="M47" s="12">
        <f t="shared" si="6"/>
        <v>5.8</v>
      </c>
      <c r="N47" s="12">
        <f t="shared" si="6"/>
        <v>4.5</v>
      </c>
      <c r="O47" s="12">
        <f t="shared" si="6"/>
        <v>0</v>
      </c>
    </row>
    <row r="48" spans="1:17" ht="15" customHeight="1" x14ac:dyDescent="0.25">
      <c r="A48" s="19"/>
      <c r="C48" s="15" t="s">
        <v>22</v>
      </c>
      <c r="D48" s="8">
        <f t="shared" si="0"/>
        <v>66.3</v>
      </c>
      <c r="E48" s="16">
        <v>65</v>
      </c>
      <c r="F48" s="16">
        <v>41.5</v>
      </c>
      <c r="G48" s="16">
        <v>1.3</v>
      </c>
      <c r="H48" s="9">
        <f t="shared" si="1"/>
        <v>-0.2</v>
      </c>
      <c r="I48" s="10">
        <v>-0.2</v>
      </c>
      <c r="J48" s="10">
        <v>-0.1</v>
      </c>
      <c r="K48" s="198"/>
      <c r="L48" s="12">
        <f t="shared" si="5"/>
        <v>66.099999999999994</v>
      </c>
      <c r="M48" s="12">
        <f t="shared" si="6"/>
        <v>64.8</v>
      </c>
      <c r="N48" s="12">
        <f t="shared" si="6"/>
        <v>41.4</v>
      </c>
      <c r="O48" s="12">
        <f t="shared" si="6"/>
        <v>1.3</v>
      </c>
    </row>
    <row r="49" spans="1:15" ht="15" customHeight="1" x14ac:dyDescent="0.25">
      <c r="A49" s="19"/>
      <c r="C49" s="89" t="s">
        <v>30</v>
      </c>
      <c r="D49" s="8">
        <f t="shared" si="0"/>
        <v>2.8</v>
      </c>
      <c r="E49" s="16">
        <v>2.8</v>
      </c>
      <c r="F49" s="16">
        <v>2.1</v>
      </c>
      <c r="G49" s="16"/>
      <c r="H49" s="9">
        <f t="shared" si="1"/>
        <v>0.3</v>
      </c>
      <c r="I49" s="10">
        <v>0.3</v>
      </c>
      <c r="J49" s="10">
        <v>0.3</v>
      </c>
      <c r="K49" s="198"/>
      <c r="L49" s="12">
        <f t="shared" si="5"/>
        <v>3.0999999999999996</v>
      </c>
      <c r="M49" s="12">
        <f t="shared" si="6"/>
        <v>3.0999999999999996</v>
      </c>
      <c r="N49" s="12">
        <f t="shared" si="6"/>
        <v>2.4</v>
      </c>
      <c r="O49" s="12">
        <f t="shared" si="6"/>
        <v>0</v>
      </c>
    </row>
    <row r="50" spans="1:15" ht="15" customHeight="1" x14ac:dyDescent="0.25">
      <c r="A50" s="40"/>
      <c r="B50" s="239"/>
      <c r="C50" s="89" t="s">
        <v>24</v>
      </c>
      <c r="D50" s="8">
        <f t="shared" si="0"/>
        <v>14.7</v>
      </c>
      <c r="E50" s="16">
        <v>14.7</v>
      </c>
      <c r="F50" s="16">
        <v>11.1</v>
      </c>
      <c r="G50" s="16"/>
      <c r="H50" s="9">
        <f t="shared" si="1"/>
        <v>1.1000000000000001</v>
      </c>
      <c r="I50" s="10">
        <v>1.1000000000000001</v>
      </c>
      <c r="J50" s="10">
        <v>0.9</v>
      </c>
      <c r="K50" s="198"/>
      <c r="L50" s="12">
        <f t="shared" si="5"/>
        <v>15.799999999999999</v>
      </c>
      <c r="M50" s="12">
        <f t="shared" si="6"/>
        <v>15.799999999999999</v>
      </c>
      <c r="N50" s="12">
        <f t="shared" si="6"/>
        <v>12</v>
      </c>
      <c r="O50" s="12">
        <f t="shared" si="6"/>
        <v>0</v>
      </c>
    </row>
    <row r="51" spans="1:15" ht="15" customHeight="1" x14ac:dyDescent="0.25">
      <c r="A51" s="5" t="s">
        <v>77</v>
      </c>
      <c r="B51" s="17" t="s">
        <v>12</v>
      </c>
      <c r="C51" s="15"/>
      <c r="D51" s="8">
        <f t="shared" si="0"/>
        <v>116.2</v>
      </c>
      <c r="E51" s="16">
        <f>SUM(E52:E55)</f>
        <v>116.2</v>
      </c>
      <c r="F51" s="16">
        <f>SUM(F52:F55)</f>
        <v>76.3</v>
      </c>
      <c r="G51" s="16">
        <f t="shared" ref="G51:O51" si="9">SUM(G52:G55)</f>
        <v>0</v>
      </c>
      <c r="H51" s="9">
        <f t="shared" si="1"/>
        <v>-2.2000000000000002</v>
      </c>
      <c r="I51" s="10">
        <f t="shared" si="9"/>
        <v>-2.2000000000000002</v>
      </c>
      <c r="J51" s="10">
        <f t="shared" si="9"/>
        <v>-1.7</v>
      </c>
      <c r="K51" s="198">
        <f t="shared" si="9"/>
        <v>0</v>
      </c>
      <c r="L51" s="12">
        <f t="shared" si="9"/>
        <v>114</v>
      </c>
      <c r="M51" s="12">
        <f t="shared" si="9"/>
        <v>114</v>
      </c>
      <c r="N51" s="12">
        <f t="shared" si="9"/>
        <v>74.600000000000009</v>
      </c>
      <c r="O51" s="12">
        <f t="shared" si="9"/>
        <v>0</v>
      </c>
    </row>
    <row r="52" spans="1:15" ht="15" customHeight="1" x14ac:dyDescent="0.25">
      <c r="A52" s="19"/>
      <c r="C52" s="15" t="s">
        <v>9</v>
      </c>
      <c r="D52" s="8">
        <f t="shared" si="0"/>
        <v>36.1</v>
      </c>
      <c r="E52" s="16">
        <v>36.1</v>
      </c>
      <c r="F52" s="16">
        <v>23.6</v>
      </c>
      <c r="G52" s="16"/>
      <c r="H52" s="9">
        <f t="shared" si="1"/>
        <v>-1.3</v>
      </c>
      <c r="I52" s="10">
        <v>-1.3</v>
      </c>
      <c r="J52" s="10">
        <v>-0.9</v>
      </c>
      <c r="K52" s="198"/>
      <c r="L52" s="12">
        <f t="shared" ref="L52:L67" si="10">M52+O52</f>
        <v>34.800000000000004</v>
      </c>
      <c r="M52" s="12">
        <f t="shared" ref="M52:O67" si="11">E52+I52</f>
        <v>34.800000000000004</v>
      </c>
      <c r="N52" s="12">
        <f t="shared" si="11"/>
        <v>22.700000000000003</v>
      </c>
      <c r="O52" s="12">
        <f t="shared" si="11"/>
        <v>0</v>
      </c>
    </row>
    <row r="53" spans="1:15" ht="15" customHeight="1" x14ac:dyDescent="0.25">
      <c r="A53" s="19"/>
      <c r="C53" s="15" t="s">
        <v>31</v>
      </c>
      <c r="D53" s="8">
        <f t="shared" si="0"/>
        <v>7.6</v>
      </c>
      <c r="E53" s="16">
        <v>7.6</v>
      </c>
      <c r="F53" s="16">
        <v>5.8</v>
      </c>
      <c r="G53" s="16"/>
      <c r="H53" s="9">
        <f t="shared" si="1"/>
        <v>1.2</v>
      </c>
      <c r="I53" s="10">
        <v>1.2</v>
      </c>
      <c r="J53" s="10">
        <v>0.9</v>
      </c>
      <c r="K53" s="198"/>
      <c r="L53" s="12">
        <f t="shared" si="10"/>
        <v>8.7999999999999989</v>
      </c>
      <c r="M53" s="12">
        <f t="shared" si="11"/>
        <v>8.7999999999999989</v>
      </c>
      <c r="N53" s="12">
        <f t="shared" si="11"/>
        <v>6.7</v>
      </c>
      <c r="O53" s="12">
        <f t="shared" si="11"/>
        <v>0</v>
      </c>
    </row>
    <row r="54" spans="1:15" ht="15" customHeight="1" x14ac:dyDescent="0.25">
      <c r="A54" s="19"/>
      <c r="C54" s="15" t="s">
        <v>22</v>
      </c>
      <c r="D54" s="8">
        <f t="shared" si="0"/>
        <v>57.2</v>
      </c>
      <c r="E54" s="16">
        <v>57.2</v>
      </c>
      <c r="F54" s="16">
        <v>35.299999999999997</v>
      </c>
      <c r="G54" s="16"/>
      <c r="H54" s="9">
        <f t="shared" si="1"/>
        <v>-3.2</v>
      </c>
      <c r="I54" s="10">
        <v>-3.2</v>
      </c>
      <c r="J54" s="10">
        <v>-2.5</v>
      </c>
      <c r="K54" s="198"/>
      <c r="L54" s="12">
        <f t="shared" si="10"/>
        <v>54</v>
      </c>
      <c r="M54" s="12">
        <f t="shared" si="11"/>
        <v>54</v>
      </c>
      <c r="N54" s="12">
        <f t="shared" si="11"/>
        <v>32.799999999999997</v>
      </c>
      <c r="O54" s="12">
        <f t="shared" si="11"/>
        <v>0</v>
      </c>
    </row>
    <row r="55" spans="1:15" ht="15" customHeight="1" x14ac:dyDescent="0.25">
      <c r="A55" s="40"/>
      <c r="B55" s="239"/>
      <c r="C55" s="89" t="s">
        <v>24</v>
      </c>
      <c r="D55" s="8">
        <f t="shared" si="0"/>
        <v>15.3</v>
      </c>
      <c r="E55" s="16">
        <v>15.3</v>
      </c>
      <c r="F55" s="16">
        <v>11.6</v>
      </c>
      <c r="G55" s="16"/>
      <c r="H55" s="9">
        <f t="shared" si="1"/>
        <v>1.1000000000000001</v>
      </c>
      <c r="I55" s="10">
        <v>1.1000000000000001</v>
      </c>
      <c r="J55" s="10">
        <v>0.8</v>
      </c>
      <c r="K55" s="198"/>
      <c r="L55" s="11">
        <f>M55+O55</f>
        <v>16.400000000000002</v>
      </c>
      <c r="M55" s="11">
        <f>E55+I55</f>
        <v>16.400000000000002</v>
      </c>
      <c r="N55" s="11">
        <f>F55+J55</f>
        <v>12.4</v>
      </c>
      <c r="O55" s="11">
        <f>G55+K55</f>
        <v>0</v>
      </c>
    </row>
    <row r="56" spans="1:15" ht="15" customHeight="1" x14ac:dyDescent="0.25">
      <c r="A56" s="5" t="s">
        <v>78</v>
      </c>
      <c r="B56" s="17" t="s">
        <v>13</v>
      </c>
      <c r="C56" s="15"/>
      <c r="D56" s="8">
        <f t="shared" si="0"/>
        <v>76.900000000000006</v>
      </c>
      <c r="E56" s="16">
        <f>SUM(E57:E60)</f>
        <v>76.900000000000006</v>
      </c>
      <c r="F56" s="16">
        <f>SUM(F57:F60)</f>
        <v>52</v>
      </c>
      <c r="G56" s="16">
        <f>SUM(G57:G60)</f>
        <v>0</v>
      </c>
      <c r="H56" s="9">
        <f t="shared" si="1"/>
        <v>0</v>
      </c>
      <c r="I56" s="10">
        <f t="shared" ref="I56:O56" si="12">SUM(I57:I60)</f>
        <v>0</v>
      </c>
      <c r="J56" s="10">
        <f t="shared" si="12"/>
        <v>0</v>
      </c>
      <c r="K56" s="198">
        <f t="shared" si="12"/>
        <v>0</v>
      </c>
      <c r="L56" s="12">
        <f t="shared" si="12"/>
        <v>76.900000000000006</v>
      </c>
      <c r="M56" s="12">
        <f t="shared" si="12"/>
        <v>76.900000000000006</v>
      </c>
      <c r="N56" s="12">
        <f t="shared" si="12"/>
        <v>52</v>
      </c>
      <c r="O56" s="12">
        <f t="shared" si="12"/>
        <v>0</v>
      </c>
    </row>
    <row r="57" spans="1:15" ht="15" customHeight="1" x14ac:dyDescent="0.25">
      <c r="A57" s="19"/>
      <c r="C57" s="15" t="s">
        <v>9</v>
      </c>
      <c r="D57" s="8">
        <f t="shared" si="0"/>
        <v>38.200000000000003</v>
      </c>
      <c r="E57" s="16">
        <v>38.200000000000003</v>
      </c>
      <c r="F57" s="16">
        <v>23.1</v>
      </c>
      <c r="G57" s="16"/>
      <c r="H57" s="9">
        <f t="shared" si="1"/>
        <v>0</v>
      </c>
      <c r="I57" s="10"/>
      <c r="J57" s="10"/>
      <c r="K57" s="198"/>
      <c r="L57" s="12">
        <f t="shared" si="10"/>
        <v>38.200000000000003</v>
      </c>
      <c r="M57" s="12">
        <f t="shared" si="11"/>
        <v>38.200000000000003</v>
      </c>
      <c r="N57" s="12">
        <f t="shared" si="11"/>
        <v>23.1</v>
      </c>
      <c r="O57" s="12">
        <f t="shared" si="11"/>
        <v>0</v>
      </c>
    </row>
    <row r="58" spans="1:15" ht="15" customHeight="1" x14ac:dyDescent="0.25">
      <c r="A58" s="19"/>
      <c r="C58" s="15" t="s">
        <v>31</v>
      </c>
      <c r="D58" s="8">
        <f t="shared" si="0"/>
        <v>5.5</v>
      </c>
      <c r="E58" s="16">
        <v>5.5</v>
      </c>
      <c r="F58" s="16">
        <v>4.2</v>
      </c>
      <c r="G58" s="16"/>
      <c r="H58" s="9">
        <f t="shared" si="1"/>
        <v>0</v>
      </c>
      <c r="I58" s="10"/>
      <c r="J58" s="10"/>
      <c r="K58" s="198"/>
      <c r="L58" s="12">
        <f t="shared" si="10"/>
        <v>5.5</v>
      </c>
      <c r="M58" s="12">
        <f t="shared" si="11"/>
        <v>5.5</v>
      </c>
      <c r="N58" s="12">
        <f t="shared" si="11"/>
        <v>4.2</v>
      </c>
      <c r="O58" s="12">
        <f t="shared" si="11"/>
        <v>0</v>
      </c>
    </row>
    <row r="59" spans="1:15" ht="15" customHeight="1" x14ac:dyDescent="0.25">
      <c r="A59" s="19"/>
      <c r="C59" s="15" t="s">
        <v>22</v>
      </c>
      <c r="D59" s="8">
        <f t="shared" si="0"/>
        <v>15.2</v>
      </c>
      <c r="E59" s="16">
        <v>15.2</v>
      </c>
      <c r="F59" s="16">
        <v>11</v>
      </c>
      <c r="G59" s="16"/>
      <c r="H59" s="9">
        <f t="shared" si="1"/>
        <v>0</v>
      </c>
      <c r="I59" s="10"/>
      <c r="J59" s="10"/>
      <c r="K59" s="198"/>
      <c r="L59" s="12">
        <f t="shared" si="10"/>
        <v>15.2</v>
      </c>
      <c r="M59" s="12">
        <f t="shared" si="11"/>
        <v>15.2</v>
      </c>
      <c r="N59" s="12">
        <f t="shared" si="11"/>
        <v>11</v>
      </c>
      <c r="O59" s="12">
        <f t="shared" si="11"/>
        <v>0</v>
      </c>
    </row>
    <row r="60" spans="1:15" ht="15" customHeight="1" x14ac:dyDescent="0.25">
      <c r="A60" s="40"/>
      <c r="B60" s="239"/>
      <c r="C60" s="89" t="s">
        <v>24</v>
      </c>
      <c r="D60" s="8">
        <f t="shared" si="0"/>
        <v>18</v>
      </c>
      <c r="E60" s="16">
        <v>18</v>
      </c>
      <c r="F60" s="16">
        <v>13.7</v>
      </c>
      <c r="G60" s="16"/>
      <c r="H60" s="9">
        <f t="shared" si="1"/>
        <v>0</v>
      </c>
      <c r="I60" s="10"/>
      <c r="J60" s="10"/>
      <c r="K60" s="198"/>
      <c r="L60" s="11">
        <f>M60+O60</f>
        <v>18</v>
      </c>
      <c r="M60" s="11">
        <f>E60+I60</f>
        <v>18</v>
      </c>
      <c r="N60" s="11">
        <f>F60+J60</f>
        <v>13.7</v>
      </c>
      <c r="O60" s="11">
        <f>G60+K60</f>
        <v>0</v>
      </c>
    </row>
    <row r="61" spans="1:15" ht="15" customHeight="1" x14ac:dyDescent="0.25">
      <c r="A61" s="5" t="s">
        <v>79</v>
      </c>
      <c r="B61" s="29" t="s">
        <v>14</v>
      </c>
      <c r="C61" s="30"/>
      <c r="D61" s="8">
        <f t="shared" si="0"/>
        <v>80.099999999999994</v>
      </c>
      <c r="E61" s="16">
        <f t="shared" ref="E61:O61" si="13">SUM(E62:E65)</f>
        <v>79.3</v>
      </c>
      <c r="F61" s="16">
        <f t="shared" si="13"/>
        <v>54.7</v>
      </c>
      <c r="G61" s="16">
        <f t="shared" si="13"/>
        <v>0.8</v>
      </c>
      <c r="H61" s="9">
        <f t="shared" si="1"/>
        <v>0</v>
      </c>
      <c r="I61" s="10">
        <f t="shared" si="13"/>
        <v>0</v>
      </c>
      <c r="J61" s="10">
        <f t="shared" si="13"/>
        <v>0.1</v>
      </c>
      <c r="K61" s="198">
        <f t="shared" si="13"/>
        <v>0</v>
      </c>
      <c r="L61" s="12">
        <f t="shared" si="13"/>
        <v>80.099999999999994</v>
      </c>
      <c r="M61" s="12">
        <f t="shared" si="13"/>
        <v>79.3</v>
      </c>
      <c r="N61" s="12">
        <f t="shared" si="13"/>
        <v>54.8</v>
      </c>
      <c r="O61" s="12">
        <f t="shared" si="13"/>
        <v>0.8</v>
      </c>
    </row>
    <row r="62" spans="1:15" ht="15" customHeight="1" x14ac:dyDescent="0.25">
      <c r="A62" s="19"/>
      <c r="B62" s="76"/>
      <c r="C62" s="30" t="s">
        <v>9</v>
      </c>
      <c r="D62" s="8">
        <f t="shared" si="0"/>
        <v>39.799999999999997</v>
      </c>
      <c r="E62" s="16">
        <v>39</v>
      </c>
      <c r="F62" s="16">
        <v>24.2</v>
      </c>
      <c r="G62" s="16">
        <v>0.8</v>
      </c>
      <c r="H62" s="9">
        <f t="shared" si="1"/>
        <v>0</v>
      </c>
      <c r="I62" s="10"/>
      <c r="J62" s="10"/>
      <c r="K62" s="198"/>
      <c r="L62" s="12">
        <f t="shared" si="10"/>
        <v>39.799999999999997</v>
      </c>
      <c r="M62" s="12">
        <f t="shared" si="11"/>
        <v>39</v>
      </c>
      <c r="N62" s="12">
        <f t="shared" si="11"/>
        <v>24.2</v>
      </c>
      <c r="O62" s="12">
        <f t="shared" si="11"/>
        <v>0.8</v>
      </c>
    </row>
    <row r="63" spans="1:15" ht="15" customHeight="1" x14ac:dyDescent="0.25">
      <c r="A63" s="19"/>
      <c r="B63" s="76"/>
      <c r="C63" s="30" t="s">
        <v>31</v>
      </c>
      <c r="D63" s="8">
        <f t="shared" si="0"/>
        <v>5.8</v>
      </c>
      <c r="E63" s="16">
        <v>5.8</v>
      </c>
      <c r="F63" s="16">
        <v>4.4000000000000004</v>
      </c>
      <c r="G63" s="16"/>
      <c r="H63" s="9">
        <f t="shared" si="1"/>
        <v>0</v>
      </c>
      <c r="I63" s="10"/>
      <c r="J63" s="10">
        <v>0.1</v>
      </c>
      <c r="K63" s="198"/>
      <c r="L63" s="12">
        <f t="shared" si="10"/>
        <v>5.8</v>
      </c>
      <c r="M63" s="12">
        <f t="shared" si="11"/>
        <v>5.8</v>
      </c>
      <c r="N63" s="12">
        <f t="shared" si="11"/>
        <v>4.5</v>
      </c>
      <c r="O63" s="12">
        <f t="shared" si="11"/>
        <v>0</v>
      </c>
    </row>
    <row r="64" spans="1:15" ht="15" customHeight="1" x14ac:dyDescent="0.25">
      <c r="A64" s="19"/>
      <c r="B64" s="76"/>
      <c r="C64" s="30" t="s">
        <v>22</v>
      </c>
      <c r="D64" s="8">
        <f t="shared" si="0"/>
        <v>18.899999999999999</v>
      </c>
      <c r="E64" s="16">
        <v>18.899999999999999</v>
      </c>
      <c r="F64" s="16">
        <v>14.4</v>
      </c>
      <c r="G64" s="16"/>
      <c r="H64" s="9">
        <f t="shared" si="1"/>
        <v>0</v>
      </c>
      <c r="I64" s="10"/>
      <c r="J64" s="10"/>
      <c r="K64" s="198"/>
      <c r="L64" s="12">
        <f t="shared" si="10"/>
        <v>18.899999999999999</v>
      </c>
      <c r="M64" s="12">
        <f t="shared" si="11"/>
        <v>18.899999999999999</v>
      </c>
      <c r="N64" s="12">
        <f t="shared" si="11"/>
        <v>14.4</v>
      </c>
      <c r="O64" s="12">
        <f t="shared" si="11"/>
        <v>0</v>
      </c>
    </row>
    <row r="65" spans="1:15" ht="15" customHeight="1" x14ac:dyDescent="0.25">
      <c r="A65" s="40"/>
      <c r="B65" s="41"/>
      <c r="C65" s="78" t="s">
        <v>24</v>
      </c>
      <c r="D65" s="8">
        <f t="shared" si="0"/>
        <v>15.6</v>
      </c>
      <c r="E65" s="16">
        <v>15.6</v>
      </c>
      <c r="F65" s="16">
        <v>11.7</v>
      </c>
      <c r="G65" s="16"/>
      <c r="H65" s="9">
        <f t="shared" si="1"/>
        <v>0</v>
      </c>
      <c r="I65" s="10"/>
      <c r="J65" s="10"/>
      <c r="K65" s="198"/>
      <c r="L65" s="11">
        <f>M65+O65</f>
        <v>15.6</v>
      </c>
      <c r="M65" s="11">
        <f>E65+I65</f>
        <v>15.6</v>
      </c>
      <c r="N65" s="11">
        <f>F65+J65</f>
        <v>11.7</v>
      </c>
      <c r="O65" s="11">
        <f>G65+K65</f>
        <v>0</v>
      </c>
    </row>
    <row r="66" spans="1:15" ht="15" customHeight="1" x14ac:dyDescent="0.25">
      <c r="A66" s="141" t="s">
        <v>80</v>
      </c>
      <c r="B66" s="29" t="s">
        <v>15</v>
      </c>
      <c r="C66" s="30"/>
      <c r="D66" s="8">
        <f t="shared" si="0"/>
        <v>86.3</v>
      </c>
      <c r="E66" s="16">
        <f>SUM(E67:E70)</f>
        <v>85.5</v>
      </c>
      <c r="F66" s="16">
        <f>SUM(F67:F70)</f>
        <v>61.7</v>
      </c>
      <c r="G66" s="16">
        <f t="shared" ref="G66:O66" si="14">SUM(G67:G70)</f>
        <v>0.8</v>
      </c>
      <c r="H66" s="9">
        <f t="shared" si="1"/>
        <v>9.9999999999999922E-2</v>
      </c>
      <c r="I66" s="10">
        <f t="shared" si="14"/>
        <v>9.9999999999999922E-2</v>
      </c>
      <c r="J66" s="10">
        <f t="shared" si="14"/>
        <v>-1.1999999999999997</v>
      </c>
      <c r="K66" s="198">
        <f t="shared" si="14"/>
        <v>0</v>
      </c>
      <c r="L66" s="12">
        <f t="shared" si="14"/>
        <v>86.399999999999991</v>
      </c>
      <c r="M66" s="12">
        <f t="shared" si="14"/>
        <v>85.6</v>
      </c>
      <c r="N66" s="12">
        <f t="shared" si="14"/>
        <v>60.5</v>
      </c>
      <c r="O66" s="12">
        <f t="shared" si="14"/>
        <v>0.8</v>
      </c>
    </row>
    <row r="67" spans="1:15" ht="15" customHeight="1" x14ac:dyDescent="0.25">
      <c r="A67" s="145"/>
      <c r="B67" s="76"/>
      <c r="C67" s="30" t="s">
        <v>9</v>
      </c>
      <c r="D67" s="8">
        <f t="shared" si="0"/>
        <v>33.099999999999994</v>
      </c>
      <c r="E67" s="16">
        <v>32.299999999999997</v>
      </c>
      <c r="F67" s="16">
        <v>21.3</v>
      </c>
      <c r="G67" s="16">
        <v>0.8</v>
      </c>
      <c r="H67" s="9">
        <f t="shared" si="1"/>
        <v>2.5</v>
      </c>
      <c r="I67" s="10">
        <v>2.5</v>
      </c>
      <c r="J67" s="10">
        <v>0.8</v>
      </c>
      <c r="K67" s="198"/>
      <c r="L67" s="12">
        <f t="shared" si="10"/>
        <v>35.599999999999994</v>
      </c>
      <c r="M67" s="12">
        <f t="shared" si="11"/>
        <v>34.799999999999997</v>
      </c>
      <c r="N67" s="12">
        <f t="shared" si="11"/>
        <v>22.1</v>
      </c>
      <c r="O67" s="12">
        <f t="shared" si="11"/>
        <v>0.8</v>
      </c>
    </row>
    <row r="68" spans="1:15" ht="15" customHeight="1" x14ac:dyDescent="0.25">
      <c r="A68" s="145"/>
      <c r="B68" s="76"/>
      <c r="C68" s="30" t="s">
        <v>31</v>
      </c>
      <c r="D68" s="8">
        <f t="shared" si="0"/>
        <v>7.6</v>
      </c>
      <c r="E68" s="16">
        <v>7.6</v>
      </c>
      <c r="F68" s="16">
        <v>5.8</v>
      </c>
      <c r="G68" s="16"/>
      <c r="H68" s="9">
        <f t="shared" si="1"/>
        <v>0.3</v>
      </c>
      <c r="I68" s="10">
        <v>0.3</v>
      </c>
      <c r="J68" s="10">
        <v>0.2</v>
      </c>
      <c r="K68" s="198"/>
      <c r="L68" s="12">
        <f>M68+O68</f>
        <v>7.8999999999999995</v>
      </c>
      <c r="M68" s="12">
        <f>E68+I68</f>
        <v>7.8999999999999995</v>
      </c>
      <c r="N68" s="12">
        <f>F68+J68</f>
        <v>6</v>
      </c>
      <c r="O68" s="12">
        <f>G68+K68</f>
        <v>0</v>
      </c>
    </row>
    <row r="69" spans="1:15" ht="15" customHeight="1" x14ac:dyDescent="0.25">
      <c r="A69" s="145"/>
      <c r="B69" s="76"/>
      <c r="C69" s="30" t="s">
        <v>22</v>
      </c>
      <c r="D69" s="8">
        <f t="shared" si="0"/>
        <v>29.3</v>
      </c>
      <c r="E69" s="16">
        <v>29.3</v>
      </c>
      <c r="F69" s="16">
        <v>22.4</v>
      </c>
      <c r="G69" s="16"/>
      <c r="H69" s="9">
        <f t="shared" si="1"/>
        <v>-2.9</v>
      </c>
      <c r="I69" s="10">
        <v>-2.9</v>
      </c>
      <c r="J69" s="10">
        <v>-2.2999999999999998</v>
      </c>
      <c r="K69" s="198"/>
      <c r="L69" s="12">
        <f t="shared" ref="L69:L90" si="15">M69+O69</f>
        <v>26.400000000000002</v>
      </c>
      <c r="M69" s="12">
        <f t="shared" ref="M69:O90" si="16">E69+I69</f>
        <v>26.400000000000002</v>
      </c>
      <c r="N69" s="12">
        <f t="shared" si="16"/>
        <v>20.099999999999998</v>
      </c>
      <c r="O69" s="12">
        <f t="shared" si="16"/>
        <v>0</v>
      </c>
    </row>
    <row r="70" spans="1:15" ht="15" customHeight="1" x14ac:dyDescent="0.25">
      <c r="A70" s="240"/>
      <c r="B70" s="41"/>
      <c r="C70" s="78" t="s">
        <v>24</v>
      </c>
      <c r="D70" s="8">
        <f t="shared" si="0"/>
        <v>16.3</v>
      </c>
      <c r="E70" s="16">
        <v>16.3</v>
      </c>
      <c r="F70" s="16">
        <v>12.2</v>
      </c>
      <c r="G70" s="16"/>
      <c r="H70" s="9">
        <f t="shared" si="1"/>
        <v>0.2</v>
      </c>
      <c r="I70" s="10">
        <v>0.2</v>
      </c>
      <c r="J70" s="10">
        <v>0.1</v>
      </c>
      <c r="K70" s="198"/>
      <c r="L70" s="11">
        <f>M70+O70</f>
        <v>16.5</v>
      </c>
      <c r="M70" s="11">
        <f>E70+I70</f>
        <v>16.5</v>
      </c>
      <c r="N70" s="11">
        <f>F70+J70</f>
        <v>12.299999999999999</v>
      </c>
      <c r="O70" s="11">
        <f>G70+K70</f>
        <v>0</v>
      </c>
    </row>
    <row r="71" spans="1:15" ht="15" customHeight="1" x14ac:dyDescent="0.25">
      <c r="A71" s="5" t="s">
        <v>81</v>
      </c>
      <c r="B71" s="241" t="s">
        <v>16</v>
      </c>
      <c r="C71" s="15"/>
      <c r="D71" s="8">
        <f t="shared" si="0"/>
        <v>165.9</v>
      </c>
      <c r="E71" s="16">
        <f>SUM(E72:E76)</f>
        <v>160.1</v>
      </c>
      <c r="F71" s="16">
        <f>SUM(F72:F76)</f>
        <v>113.10000000000001</v>
      </c>
      <c r="G71" s="16">
        <f t="shared" ref="G71:O71" si="17">SUM(G72:G76)</f>
        <v>5.8</v>
      </c>
      <c r="H71" s="9">
        <f t="shared" si="1"/>
        <v>0.99999999999999978</v>
      </c>
      <c r="I71" s="10">
        <f>SUM(I72:I76)</f>
        <v>0.99999999999999978</v>
      </c>
      <c r="J71" s="10">
        <f>SUM(J72:J76)</f>
        <v>0.8</v>
      </c>
      <c r="K71" s="10">
        <f t="shared" si="17"/>
        <v>0</v>
      </c>
      <c r="L71" s="12">
        <f t="shared" si="17"/>
        <v>166.9</v>
      </c>
      <c r="M71" s="12">
        <f t="shared" si="17"/>
        <v>161.1</v>
      </c>
      <c r="N71" s="12">
        <f t="shared" si="17"/>
        <v>113.9</v>
      </c>
      <c r="O71" s="12">
        <f t="shared" si="17"/>
        <v>5.8</v>
      </c>
    </row>
    <row r="72" spans="1:15" ht="15" customHeight="1" x14ac:dyDescent="0.25">
      <c r="A72" s="19"/>
      <c r="B72" s="242"/>
      <c r="C72" s="15" t="s">
        <v>9</v>
      </c>
      <c r="D72" s="8">
        <f t="shared" si="0"/>
        <v>65.099999999999994</v>
      </c>
      <c r="E72" s="16">
        <v>65.099999999999994</v>
      </c>
      <c r="F72" s="16">
        <v>42.8</v>
      </c>
      <c r="G72" s="16"/>
      <c r="H72" s="9">
        <f t="shared" si="1"/>
        <v>-3.2</v>
      </c>
      <c r="I72" s="10">
        <v>-3.2</v>
      </c>
      <c r="J72" s="10">
        <v>-2.4</v>
      </c>
      <c r="K72" s="198"/>
      <c r="L72" s="12">
        <f t="shared" si="15"/>
        <v>61.899999999999991</v>
      </c>
      <c r="M72" s="12">
        <f t="shared" si="16"/>
        <v>61.899999999999991</v>
      </c>
      <c r="N72" s="12">
        <f t="shared" si="16"/>
        <v>40.4</v>
      </c>
      <c r="O72" s="12">
        <f t="shared" si="16"/>
        <v>0</v>
      </c>
    </row>
    <row r="73" spans="1:15" ht="15" customHeight="1" x14ac:dyDescent="0.25">
      <c r="A73" s="19"/>
      <c r="B73" s="242"/>
      <c r="C73" s="15" t="s">
        <v>31</v>
      </c>
      <c r="D73" s="8">
        <f t="shared" si="0"/>
        <v>12.6</v>
      </c>
      <c r="E73" s="16">
        <v>12.6</v>
      </c>
      <c r="F73" s="16">
        <v>9.6</v>
      </c>
      <c r="G73" s="16"/>
      <c r="H73" s="9">
        <f t="shared" si="1"/>
        <v>2.4</v>
      </c>
      <c r="I73" s="10">
        <v>2.4</v>
      </c>
      <c r="J73" s="10">
        <v>1.9</v>
      </c>
      <c r="K73" s="198"/>
      <c r="L73" s="12">
        <f t="shared" si="15"/>
        <v>15</v>
      </c>
      <c r="M73" s="12">
        <f t="shared" si="16"/>
        <v>15</v>
      </c>
      <c r="N73" s="12">
        <f t="shared" si="16"/>
        <v>11.5</v>
      </c>
      <c r="O73" s="12">
        <f t="shared" si="16"/>
        <v>0</v>
      </c>
    </row>
    <row r="74" spans="1:15" ht="15" customHeight="1" x14ac:dyDescent="0.25">
      <c r="A74" s="19"/>
      <c r="B74" s="242"/>
      <c r="C74" s="15" t="s">
        <v>22</v>
      </c>
      <c r="D74" s="8">
        <f t="shared" si="0"/>
        <v>68.3</v>
      </c>
      <c r="E74" s="16">
        <v>62.5</v>
      </c>
      <c r="F74" s="16">
        <v>45.5</v>
      </c>
      <c r="G74" s="16">
        <v>5.8</v>
      </c>
      <c r="H74" s="9">
        <f t="shared" si="1"/>
        <v>0.1</v>
      </c>
      <c r="I74" s="10">
        <v>0.1</v>
      </c>
      <c r="J74" s="10">
        <v>0.1</v>
      </c>
      <c r="K74" s="198"/>
      <c r="L74" s="12">
        <f t="shared" si="15"/>
        <v>68.400000000000006</v>
      </c>
      <c r="M74" s="12">
        <f t="shared" si="16"/>
        <v>62.6</v>
      </c>
      <c r="N74" s="12">
        <f t="shared" si="16"/>
        <v>45.6</v>
      </c>
      <c r="O74" s="12">
        <f t="shared" si="16"/>
        <v>5.8</v>
      </c>
    </row>
    <row r="75" spans="1:15" ht="15" customHeight="1" x14ac:dyDescent="0.25">
      <c r="A75" s="19"/>
      <c r="C75" s="89" t="s">
        <v>30</v>
      </c>
      <c r="D75" s="8">
        <f t="shared" si="0"/>
        <v>0.5</v>
      </c>
      <c r="E75" s="16">
        <v>0.5</v>
      </c>
      <c r="F75" s="16">
        <v>0.4</v>
      </c>
      <c r="G75" s="16"/>
      <c r="H75" s="9">
        <f t="shared" si="1"/>
        <v>0.2</v>
      </c>
      <c r="I75" s="10">
        <v>0.2</v>
      </c>
      <c r="J75" s="10">
        <v>0.1</v>
      </c>
      <c r="K75" s="198"/>
      <c r="L75" s="12">
        <f t="shared" si="15"/>
        <v>0.7</v>
      </c>
      <c r="M75" s="12">
        <f t="shared" si="16"/>
        <v>0.7</v>
      </c>
      <c r="N75" s="12">
        <f t="shared" si="16"/>
        <v>0.5</v>
      </c>
      <c r="O75" s="12">
        <f t="shared" si="16"/>
        <v>0</v>
      </c>
    </row>
    <row r="76" spans="1:15" ht="15" customHeight="1" x14ac:dyDescent="0.25">
      <c r="A76" s="243"/>
      <c r="B76" s="244"/>
      <c r="C76" s="89" t="s">
        <v>24</v>
      </c>
      <c r="D76" s="8">
        <f t="shared" si="0"/>
        <v>19.399999999999999</v>
      </c>
      <c r="E76" s="16">
        <v>19.399999999999999</v>
      </c>
      <c r="F76" s="16">
        <v>14.8</v>
      </c>
      <c r="G76" s="16"/>
      <c r="H76" s="9">
        <f t="shared" si="1"/>
        <v>1.5</v>
      </c>
      <c r="I76" s="10">
        <v>1.5</v>
      </c>
      <c r="J76" s="10">
        <v>1.1000000000000001</v>
      </c>
      <c r="K76" s="198"/>
      <c r="L76" s="11">
        <f>M76+O76</f>
        <v>20.9</v>
      </c>
      <c r="M76" s="11">
        <f>E76+I76</f>
        <v>20.9</v>
      </c>
      <c r="N76" s="11">
        <f>F76+J76</f>
        <v>15.9</v>
      </c>
      <c r="O76" s="11">
        <f>G76+K76</f>
        <v>0</v>
      </c>
    </row>
    <row r="77" spans="1:15" ht="15" customHeight="1" x14ac:dyDescent="0.25">
      <c r="A77" s="5" t="s">
        <v>82</v>
      </c>
      <c r="B77" s="17" t="s">
        <v>17</v>
      </c>
      <c r="C77" s="15"/>
      <c r="D77" s="8">
        <f t="shared" si="0"/>
        <v>82.2</v>
      </c>
      <c r="E77" s="16">
        <f t="shared" ref="E77:O77" si="18">SUM(E78:E81)</f>
        <v>82.2</v>
      </c>
      <c r="F77" s="16">
        <f t="shared" si="18"/>
        <v>57.7</v>
      </c>
      <c r="G77" s="16">
        <f t="shared" si="18"/>
        <v>0</v>
      </c>
      <c r="H77" s="9">
        <f t="shared" si="1"/>
        <v>0</v>
      </c>
      <c r="I77" s="10">
        <f t="shared" si="18"/>
        <v>0</v>
      </c>
      <c r="J77" s="10">
        <f t="shared" si="18"/>
        <v>0</v>
      </c>
      <c r="K77" s="198">
        <f t="shared" si="18"/>
        <v>0</v>
      </c>
      <c r="L77" s="12">
        <f t="shared" si="18"/>
        <v>82.2</v>
      </c>
      <c r="M77" s="12">
        <f t="shared" si="18"/>
        <v>82.2</v>
      </c>
      <c r="N77" s="12">
        <f t="shared" si="18"/>
        <v>57.7</v>
      </c>
      <c r="O77" s="12">
        <f t="shared" si="18"/>
        <v>0</v>
      </c>
    </row>
    <row r="78" spans="1:15" ht="15" customHeight="1" x14ac:dyDescent="0.25">
      <c r="A78" s="19"/>
      <c r="C78" s="15" t="s">
        <v>9</v>
      </c>
      <c r="D78" s="8">
        <f t="shared" si="0"/>
        <v>39.6</v>
      </c>
      <c r="E78" s="16">
        <v>39.6</v>
      </c>
      <c r="F78" s="16">
        <v>25.4</v>
      </c>
      <c r="G78" s="16"/>
      <c r="H78" s="9">
        <f t="shared" si="1"/>
        <v>0</v>
      </c>
      <c r="I78" s="10"/>
      <c r="J78" s="10"/>
      <c r="K78" s="198"/>
      <c r="L78" s="12">
        <f t="shared" si="15"/>
        <v>39.6</v>
      </c>
      <c r="M78" s="12">
        <f t="shared" si="16"/>
        <v>39.6</v>
      </c>
      <c r="N78" s="12">
        <f t="shared" si="16"/>
        <v>25.4</v>
      </c>
      <c r="O78" s="12">
        <f t="shared" si="16"/>
        <v>0</v>
      </c>
    </row>
    <row r="79" spans="1:15" ht="15" customHeight="1" x14ac:dyDescent="0.25">
      <c r="A79" s="19"/>
      <c r="C79" s="15" t="s">
        <v>31</v>
      </c>
      <c r="D79" s="8">
        <f t="shared" si="0"/>
        <v>2.5</v>
      </c>
      <c r="E79" s="16">
        <v>2.5</v>
      </c>
      <c r="F79" s="16">
        <v>1.9</v>
      </c>
      <c r="G79" s="16"/>
      <c r="H79" s="9">
        <f t="shared" si="1"/>
        <v>0</v>
      </c>
      <c r="I79" s="10"/>
      <c r="J79" s="10"/>
      <c r="K79" s="198"/>
      <c r="L79" s="12">
        <f t="shared" si="15"/>
        <v>2.5</v>
      </c>
      <c r="M79" s="12">
        <f t="shared" si="16"/>
        <v>2.5</v>
      </c>
      <c r="N79" s="12">
        <f t="shared" si="16"/>
        <v>1.9</v>
      </c>
      <c r="O79" s="12">
        <f t="shared" si="16"/>
        <v>0</v>
      </c>
    </row>
    <row r="80" spans="1:15" ht="15" customHeight="1" x14ac:dyDescent="0.25">
      <c r="A80" s="19"/>
      <c r="C80" s="15" t="s">
        <v>22</v>
      </c>
      <c r="D80" s="8">
        <f t="shared" si="0"/>
        <v>24.4</v>
      </c>
      <c r="E80" s="16">
        <v>24.4</v>
      </c>
      <c r="F80" s="16">
        <v>18.600000000000001</v>
      </c>
      <c r="G80" s="16"/>
      <c r="H80" s="9">
        <f t="shared" si="1"/>
        <v>0</v>
      </c>
      <c r="I80" s="10"/>
      <c r="J80" s="10"/>
      <c r="K80" s="198"/>
      <c r="L80" s="12">
        <f t="shared" si="15"/>
        <v>24.4</v>
      </c>
      <c r="M80" s="12">
        <f t="shared" si="16"/>
        <v>24.4</v>
      </c>
      <c r="N80" s="12">
        <f t="shared" si="16"/>
        <v>18.600000000000001</v>
      </c>
      <c r="O80" s="12">
        <f t="shared" si="16"/>
        <v>0</v>
      </c>
    </row>
    <row r="81" spans="1:15" ht="15" customHeight="1" x14ac:dyDescent="0.25">
      <c r="A81" s="40"/>
      <c r="B81" s="239"/>
      <c r="C81" s="89" t="s">
        <v>24</v>
      </c>
      <c r="D81" s="8">
        <f t="shared" si="0"/>
        <v>15.7</v>
      </c>
      <c r="E81" s="16">
        <v>15.7</v>
      </c>
      <c r="F81" s="16">
        <v>11.8</v>
      </c>
      <c r="G81" s="16"/>
      <c r="H81" s="9">
        <f t="shared" si="1"/>
        <v>0</v>
      </c>
      <c r="I81" s="10"/>
      <c r="J81" s="10"/>
      <c r="K81" s="198"/>
      <c r="L81" s="11">
        <f>M81+O81</f>
        <v>15.7</v>
      </c>
      <c r="M81" s="11">
        <f>E81+I81</f>
        <v>15.7</v>
      </c>
      <c r="N81" s="11">
        <f>F81+J81</f>
        <v>11.8</v>
      </c>
      <c r="O81" s="11">
        <f>G81+K81</f>
        <v>0</v>
      </c>
    </row>
    <row r="82" spans="1:15" ht="15" customHeight="1" x14ac:dyDescent="0.25">
      <c r="A82" s="5" t="s">
        <v>83</v>
      </c>
      <c r="B82" s="17" t="s">
        <v>18</v>
      </c>
      <c r="C82" s="15"/>
      <c r="D82" s="8">
        <f t="shared" si="0"/>
        <v>60.2</v>
      </c>
      <c r="E82" s="16">
        <f t="shared" ref="E82:O82" si="19">SUM(E83:E86)</f>
        <v>60.2</v>
      </c>
      <c r="F82" s="16">
        <f t="shared" si="19"/>
        <v>43.5</v>
      </c>
      <c r="G82" s="16">
        <f t="shared" si="19"/>
        <v>0</v>
      </c>
      <c r="H82" s="9">
        <f t="shared" si="1"/>
        <v>0</v>
      </c>
      <c r="I82" s="10">
        <f t="shared" si="19"/>
        <v>0</v>
      </c>
      <c r="J82" s="10">
        <f t="shared" si="19"/>
        <v>0</v>
      </c>
      <c r="K82" s="198">
        <f t="shared" si="19"/>
        <v>0</v>
      </c>
      <c r="L82" s="12">
        <f t="shared" si="19"/>
        <v>60.2</v>
      </c>
      <c r="M82" s="12">
        <f t="shared" si="19"/>
        <v>60.2</v>
      </c>
      <c r="N82" s="12">
        <f t="shared" si="19"/>
        <v>43.5</v>
      </c>
      <c r="O82" s="12">
        <f t="shared" si="19"/>
        <v>0</v>
      </c>
    </row>
    <row r="83" spans="1:15" ht="15" customHeight="1" x14ac:dyDescent="0.25">
      <c r="A83" s="19"/>
      <c r="C83" s="15" t="s">
        <v>9</v>
      </c>
      <c r="D83" s="8">
        <f t="shared" si="0"/>
        <v>27.1</v>
      </c>
      <c r="E83" s="16">
        <v>27.1</v>
      </c>
      <c r="F83" s="16">
        <v>18.399999999999999</v>
      </c>
      <c r="G83" s="16"/>
      <c r="H83" s="9">
        <f t="shared" si="1"/>
        <v>1</v>
      </c>
      <c r="I83" s="10">
        <v>1</v>
      </c>
      <c r="J83" s="10">
        <v>0.8</v>
      </c>
      <c r="K83" s="198"/>
      <c r="L83" s="12">
        <f t="shared" si="15"/>
        <v>28.1</v>
      </c>
      <c r="M83" s="12">
        <f t="shared" si="16"/>
        <v>28.1</v>
      </c>
      <c r="N83" s="12">
        <f t="shared" si="16"/>
        <v>19.2</v>
      </c>
      <c r="O83" s="12">
        <f t="shared" si="16"/>
        <v>0</v>
      </c>
    </row>
    <row r="84" spans="1:15" ht="15" customHeight="1" x14ac:dyDescent="0.25">
      <c r="A84" s="19"/>
      <c r="C84" s="15" t="s">
        <v>31</v>
      </c>
      <c r="D84" s="8">
        <f t="shared" si="0"/>
        <v>2.8</v>
      </c>
      <c r="E84" s="16">
        <v>2.8</v>
      </c>
      <c r="F84" s="16">
        <v>2.1</v>
      </c>
      <c r="G84" s="16"/>
      <c r="H84" s="9">
        <f t="shared" si="1"/>
        <v>0</v>
      </c>
      <c r="I84" s="10"/>
      <c r="J84" s="10"/>
      <c r="K84" s="198"/>
      <c r="L84" s="12">
        <f t="shared" si="15"/>
        <v>2.8</v>
      </c>
      <c r="M84" s="12">
        <f t="shared" si="16"/>
        <v>2.8</v>
      </c>
      <c r="N84" s="12">
        <f t="shared" si="16"/>
        <v>2.1</v>
      </c>
      <c r="O84" s="12">
        <f t="shared" si="16"/>
        <v>0</v>
      </c>
    </row>
    <row r="85" spans="1:15" ht="15" customHeight="1" x14ac:dyDescent="0.25">
      <c r="A85" s="19"/>
      <c r="C85" s="15" t="s">
        <v>22</v>
      </c>
      <c r="D85" s="8">
        <f t="shared" si="0"/>
        <v>22.7</v>
      </c>
      <c r="E85" s="16">
        <v>22.7</v>
      </c>
      <c r="F85" s="16">
        <v>17.3</v>
      </c>
      <c r="G85" s="16"/>
      <c r="H85" s="9">
        <f t="shared" si="1"/>
        <v>-1</v>
      </c>
      <c r="I85" s="10">
        <v>-1</v>
      </c>
      <c r="J85" s="10">
        <v>-0.8</v>
      </c>
      <c r="K85" s="198"/>
      <c r="L85" s="12">
        <f t="shared" si="15"/>
        <v>21.7</v>
      </c>
      <c r="M85" s="12">
        <f t="shared" si="16"/>
        <v>21.7</v>
      </c>
      <c r="N85" s="12">
        <f t="shared" si="16"/>
        <v>16.5</v>
      </c>
      <c r="O85" s="12">
        <f t="shared" si="16"/>
        <v>0</v>
      </c>
    </row>
    <row r="86" spans="1:15" ht="15" customHeight="1" x14ac:dyDescent="0.25">
      <c r="A86" s="40"/>
      <c r="B86" s="239"/>
      <c r="C86" s="89" t="s">
        <v>24</v>
      </c>
      <c r="D86" s="8">
        <f t="shared" si="0"/>
        <v>7.6</v>
      </c>
      <c r="E86" s="16">
        <v>7.6</v>
      </c>
      <c r="F86" s="16">
        <v>5.7</v>
      </c>
      <c r="G86" s="16"/>
      <c r="H86" s="9">
        <f t="shared" si="1"/>
        <v>0</v>
      </c>
      <c r="I86" s="10"/>
      <c r="J86" s="10"/>
      <c r="K86" s="198"/>
      <c r="L86" s="11">
        <f>M86+O86</f>
        <v>7.6</v>
      </c>
      <c r="M86" s="11">
        <f>E86+I86</f>
        <v>7.6</v>
      </c>
      <c r="N86" s="11">
        <f>F86+J86</f>
        <v>5.7</v>
      </c>
      <c r="O86" s="11">
        <f>G86+K86</f>
        <v>0</v>
      </c>
    </row>
    <row r="87" spans="1:15" ht="15" customHeight="1" x14ac:dyDescent="0.25">
      <c r="A87" s="5" t="s">
        <v>84</v>
      </c>
      <c r="B87" s="17" t="s">
        <v>19</v>
      </c>
      <c r="C87" s="15"/>
      <c r="D87" s="8">
        <f t="shared" si="0"/>
        <v>154.6</v>
      </c>
      <c r="E87" s="16">
        <f>SUM(E88:E90)</f>
        <v>146.1</v>
      </c>
      <c r="F87" s="16">
        <f>SUM(F88:F90)</f>
        <v>92.6</v>
      </c>
      <c r="G87" s="16">
        <f t="shared" ref="G87:O87" si="20">SUM(G88:G90)</f>
        <v>8.5</v>
      </c>
      <c r="H87" s="9">
        <f t="shared" si="1"/>
        <v>0</v>
      </c>
      <c r="I87" s="10">
        <f t="shared" si="20"/>
        <v>0</v>
      </c>
      <c r="J87" s="10">
        <f t="shared" si="20"/>
        <v>0</v>
      </c>
      <c r="K87" s="198">
        <f t="shared" si="20"/>
        <v>0</v>
      </c>
      <c r="L87" s="12">
        <f t="shared" si="20"/>
        <v>154.6</v>
      </c>
      <c r="M87" s="12">
        <f t="shared" si="20"/>
        <v>146.1</v>
      </c>
      <c r="N87" s="12">
        <f t="shared" si="20"/>
        <v>92.600000000000009</v>
      </c>
      <c r="O87" s="12">
        <f t="shared" si="20"/>
        <v>8.5</v>
      </c>
    </row>
    <row r="88" spans="1:15" ht="15" customHeight="1" x14ac:dyDescent="0.25">
      <c r="A88" s="19"/>
      <c r="C88" s="15" t="s">
        <v>9</v>
      </c>
      <c r="D88" s="8">
        <f t="shared" si="0"/>
        <v>108.8</v>
      </c>
      <c r="E88" s="16">
        <v>100.3</v>
      </c>
      <c r="F88" s="16">
        <v>57.6</v>
      </c>
      <c r="G88" s="16">
        <v>8.5</v>
      </c>
      <c r="H88" s="9">
        <f t="shared" si="1"/>
        <v>7.2</v>
      </c>
      <c r="I88" s="10">
        <v>7.2</v>
      </c>
      <c r="J88" s="10">
        <v>5.5</v>
      </c>
      <c r="K88" s="198"/>
      <c r="L88" s="12">
        <f t="shared" si="15"/>
        <v>116</v>
      </c>
      <c r="M88" s="12">
        <f t="shared" si="16"/>
        <v>107.5</v>
      </c>
      <c r="N88" s="12">
        <f t="shared" si="16"/>
        <v>63.1</v>
      </c>
      <c r="O88" s="12">
        <f t="shared" si="16"/>
        <v>8.5</v>
      </c>
    </row>
    <row r="89" spans="1:15" ht="15" customHeight="1" x14ac:dyDescent="0.25">
      <c r="A89" s="19"/>
      <c r="C89" s="15" t="s">
        <v>31</v>
      </c>
      <c r="D89" s="8">
        <f t="shared" si="0"/>
        <v>15.2</v>
      </c>
      <c r="E89" s="16">
        <v>15.2</v>
      </c>
      <c r="F89" s="16">
        <v>11.6</v>
      </c>
      <c r="G89" s="16"/>
      <c r="H89" s="9">
        <f t="shared" si="1"/>
        <v>0.8</v>
      </c>
      <c r="I89" s="10">
        <v>0.8</v>
      </c>
      <c r="J89" s="10">
        <v>0.7</v>
      </c>
      <c r="K89" s="198"/>
      <c r="L89" s="12">
        <f t="shared" si="15"/>
        <v>16</v>
      </c>
      <c r="M89" s="12">
        <f t="shared" si="16"/>
        <v>16</v>
      </c>
      <c r="N89" s="12">
        <f t="shared" si="16"/>
        <v>12.299999999999999</v>
      </c>
      <c r="O89" s="12">
        <f t="shared" si="16"/>
        <v>0</v>
      </c>
    </row>
    <row r="90" spans="1:15" ht="15" customHeight="1" x14ac:dyDescent="0.25">
      <c r="A90" s="19"/>
      <c r="C90" s="15" t="s">
        <v>22</v>
      </c>
      <c r="D90" s="8">
        <f t="shared" si="0"/>
        <v>30.6</v>
      </c>
      <c r="E90" s="16">
        <v>30.6</v>
      </c>
      <c r="F90" s="16">
        <v>23.4</v>
      </c>
      <c r="G90" s="16"/>
      <c r="H90" s="9">
        <f t="shared" si="1"/>
        <v>-8</v>
      </c>
      <c r="I90" s="10">
        <v>-8</v>
      </c>
      <c r="J90" s="10">
        <v>-6.2</v>
      </c>
      <c r="K90" s="198"/>
      <c r="L90" s="12">
        <f t="shared" si="15"/>
        <v>22.6</v>
      </c>
      <c r="M90" s="12">
        <f t="shared" si="16"/>
        <v>22.6</v>
      </c>
      <c r="N90" s="12">
        <f t="shared" si="16"/>
        <v>17.2</v>
      </c>
      <c r="O90" s="12">
        <f t="shared" si="16"/>
        <v>0</v>
      </c>
    </row>
    <row r="91" spans="1:15" ht="30" x14ac:dyDescent="0.25">
      <c r="A91" s="13" t="s">
        <v>85</v>
      </c>
      <c r="B91" s="245" t="s">
        <v>26</v>
      </c>
      <c r="C91" s="15" t="s">
        <v>9</v>
      </c>
      <c r="D91" s="8">
        <f t="shared" si="0"/>
        <v>916.2</v>
      </c>
      <c r="E91" s="16">
        <v>300.10000000000002</v>
      </c>
      <c r="F91" s="16"/>
      <c r="G91" s="16">
        <v>616.1</v>
      </c>
      <c r="H91" s="9">
        <f t="shared" si="1"/>
        <v>0</v>
      </c>
      <c r="I91" s="10"/>
      <c r="J91" s="10"/>
      <c r="K91" s="198"/>
      <c r="L91" s="12">
        <f>M91+O91</f>
        <v>916.2</v>
      </c>
      <c r="M91" s="12">
        <f t="shared" ref="M91:O92" si="21">E91+I91</f>
        <v>300.10000000000002</v>
      </c>
      <c r="N91" s="12">
        <f t="shared" si="21"/>
        <v>0</v>
      </c>
      <c r="O91" s="12">
        <f t="shared" si="21"/>
        <v>616.1</v>
      </c>
    </row>
    <row r="92" spans="1:15" ht="15" customHeight="1" x14ac:dyDescent="0.25">
      <c r="A92" s="19" t="s">
        <v>86</v>
      </c>
      <c r="B92" s="35" t="s">
        <v>171</v>
      </c>
      <c r="C92" s="89" t="s">
        <v>21</v>
      </c>
      <c r="D92" s="8">
        <f t="shared" si="0"/>
        <v>22</v>
      </c>
      <c r="E92" s="16">
        <v>1</v>
      </c>
      <c r="F92" s="16"/>
      <c r="G92" s="16">
        <v>21</v>
      </c>
      <c r="H92" s="9">
        <f t="shared" si="1"/>
        <v>0</v>
      </c>
      <c r="I92" s="10"/>
      <c r="J92" s="10"/>
      <c r="K92" s="198"/>
      <c r="L92" s="12">
        <f>M92+O92</f>
        <v>22</v>
      </c>
      <c r="M92" s="12">
        <f t="shared" si="21"/>
        <v>1</v>
      </c>
      <c r="N92" s="12">
        <f t="shared" si="21"/>
        <v>0</v>
      </c>
      <c r="O92" s="12">
        <f t="shared" si="21"/>
        <v>21</v>
      </c>
    </row>
    <row r="93" spans="1:15" ht="15.95" customHeight="1" x14ac:dyDescent="0.25">
      <c r="A93" s="20" t="s">
        <v>87</v>
      </c>
      <c r="B93" s="246" t="s">
        <v>175</v>
      </c>
      <c r="C93" s="68"/>
      <c r="D93" s="69">
        <f t="shared" ref="D93:O93" si="22">D28+D29+D34+D40+D45+D51+D56+D61+D66+D71+D77+D82+D87+D91+D92</f>
        <v>5542.8999999999987</v>
      </c>
      <c r="E93" s="69">
        <f t="shared" si="22"/>
        <v>4661.5000000000009</v>
      </c>
      <c r="F93" s="69">
        <f t="shared" si="22"/>
        <v>2126.1</v>
      </c>
      <c r="G93" s="69">
        <f t="shared" si="22"/>
        <v>881.40000000000009</v>
      </c>
      <c r="H93" s="70">
        <f t="shared" si="22"/>
        <v>33</v>
      </c>
      <c r="I93" s="70">
        <f t="shared" si="22"/>
        <v>33</v>
      </c>
      <c r="J93" s="70">
        <f t="shared" si="22"/>
        <v>-3.2</v>
      </c>
      <c r="K93" s="247">
        <f t="shared" si="22"/>
        <v>0</v>
      </c>
      <c r="L93" s="44">
        <f t="shared" si="22"/>
        <v>5575.9</v>
      </c>
      <c r="M93" s="44">
        <f t="shared" si="22"/>
        <v>4694.5000000000009</v>
      </c>
      <c r="N93" s="44">
        <f t="shared" si="22"/>
        <v>2122.9</v>
      </c>
      <c r="O93" s="44">
        <f t="shared" si="22"/>
        <v>881.40000000000009</v>
      </c>
    </row>
    <row r="94" spans="1:15" ht="15.95" customHeight="1" x14ac:dyDescent="0.25">
      <c r="A94" s="145" t="s">
        <v>88</v>
      </c>
      <c r="B94" s="530" t="s">
        <v>59</v>
      </c>
      <c r="C94" s="530"/>
      <c r="D94" s="530"/>
      <c r="E94" s="530"/>
      <c r="F94" s="530"/>
      <c r="G94" s="530"/>
      <c r="H94" s="530"/>
      <c r="I94" s="530"/>
      <c r="J94" s="530"/>
      <c r="K94" s="530"/>
      <c r="L94" s="530"/>
      <c r="M94" s="530"/>
      <c r="N94" s="530"/>
      <c r="O94" s="530"/>
    </row>
    <row r="95" spans="1:15" ht="15" customHeight="1" x14ac:dyDescent="0.25">
      <c r="A95" s="5" t="s">
        <v>89</v>
      </c>
      <c r="B95" s="76" t="s">
        <v>20</v>
      </c>
      <c r="C95" s="77"/>
      <c r="D95" s="8">
        <f>D96+D97+D98+D101+D102</f>
        <v>1799.9</v>
      </c>
      <c r="E95" s="8">
        <f t="shared" ref="E95:O95" si="23">E96+E97+E98+E101+E102</f>
        <v>1624.1000000000001</v>
      </c>
      <c r="F95" s="8">
        <f t="shared" si="23"/>
        <v>0</v>
      </c>
      <c r="G95" s="8">
        <f t="shared" si="23"/>
        <v>175.8</v>
      </c>
      <c r="H95" s="9">
        <f t="shared" ref="H95:H102" si="24">I95+K95</f>
        <v>0</v>
      </c>
      <c r="I95" s="9">
        <f t="shared" si="23"/>
        <v>0</v>
      </c>
      <c r="J95" s="9">
        <f t="shared" si="23"/>
        <v>0</v>
      </c>
      <c r="K95" s="236">
        <f t="shared" si="23"/>
        <v>0</v>
      </c>
      <c r="L95" s="11">
        <f t="shared" si="23"/>
        <v>1799.9</v>
      </c>
      <c r="M95" s="11">
        <f t="shared" si="23"/>
        <v>1624.1</v>
      </c>
      <c r="N95" s="11">
        <f t="shared" si="23"/>
        <v>0</v>
      </c>
      <c r="O95" s="11">
        <f t="shared" si="23"/>
        <v>175.8</v>
      </c>
    </row>
    <row r="96" spans="1:15" ht="15" customHeight="1" x14ac:dyDescent="0.25">
      <c r="A96" s="19"/>
      <c r="B96" s="76"/>
      <c r="C96" s="30" t="s">
        <v>21</v>
      </c>
      <c r="D96" s="16">
        <f t="shared" ref="D96:D102" si="25">E96+G96</f>
        <v>79.899999999999991</v>
      </c>
      <c r="E96" s="16">
        <v>70.3</v>
      </c>
      <c r="F96" s="16"/>
      <c r="G96" s="16">
        <v>9.6</v>
      </c>
      <c r="H96" s="9">
        <f t="shared" si="24"/>
        <v>0</v>
      </c>
      <c r="I96" s="10"/>
      <c r="J96" s="10"/>
      <c r="K96" s="198"/>
      <c r="L96" s="12">
        <f t="shared" ref="L96:L146" si="26">M96+O96</f>
        <v>79.899999999999991</v>
      </c>
      <c r="M96" s="12">
        <f t="shared" ref="M96:O146" si="27">E96+I96</f>
        <v>70.3</v>
      </c>
      <c r="N96" s="12">
        <f t="shared" si="27"/>
        <v>0</v>
      </c>
      <c r="O96" s="12">
        <f t="shared" si="27"/>
        <v>9.6</v>
      </c>
    </row>
    <row r="97" spans="1:15" x14ac:dyDescent="0.25">
      <c r="A97" s="19"/>
      <c r="B97" s="76"/>
      <c r="C97" s="151" t="s">
        <v>25</v>
      </c>
      <c r="D97" s="16">
        <f t="shared" si="25"/>
        <v>2.4</v>
      </c>
      <c r="E97" s="16">
        <v>0.3</v>
      </c>
      <c r="F97" s="16"/>
      <c r="G97" s="16">
        <v>2.1</v>
      </c>
      <c r="H97" s="9">
        <f t="shared" si="24"/>
        <v>0</v>
      </c>
      <c r="I97" s="10"/>
      <c r="J97" s="10"/>
      <c r="K97" s="198"/>
      <c r="L97" s="12">
        <f>M97+O97</f>
        <v>2.4</v>
      </c>
      <c r="M97" s="12">
        <f>E97+I97</f>
        <v>0.3</v>
      </c>
      <c r="N97" s="12">
        <f>F97+J97</f>
        <v>0</v>
      </c>
      <c r="O97" s="12">
        <f>G97+K97</f>
        <v>2.1</v>
      </c>
    </row>
    <row r="98" spans="1:15" ht="15" customHeight="1" x14ac:dyDescent="0.25">
      <c r="A98" s="40"/>
      <c r="B98" s="248"/>
      <c r="C98" s="535" t="s">
        <v>31</v>
      </c>
      <c r="D98" s="249">
        <f>D99+D100</f>
        <v>1465.6</v>
      </c>
      <c r="E98" s="16">
        <f t="shared" ref="E98:O98" si="28">E99+E100</f>
        <v>1456.4</v>
      </c>
      <c r="F98" s="16">
        <f t="shared" si="28"/>
        <v>0</v>
      </c>
      <c r="G98" s="16">
        <f t="shared" si="28"/>
        <v>9.1999999999999993</v>
      </c>
      <c r="H98" s="9">
        <f>I98+K98</f>
        <v>-0.7</v>
      </c>
      <c r="I98" s="10">
        <f>I99+I100</f>
        <v>-0.7</v>
      </c>
      <c r="J98" s="10">
        <f t="shared" ref="J98:K98" si="29">J99+J100</f>
        <v>0</v>
      </c>
      <c r="K98" s="10">
        <f t="shared" si="29"/>
        <v>0</v>
      </c>
      <c r="L98" s="12">
        <f t="shared" si="28"/>
        <v>1464.9</v>
      </c>
      <c r="M98" s="12">
        <f t="shared" si="28"/>
        <v>1455.7</v>
      </c>
      <c r="N98" s="12">
        <f t="shared" si="28"/>
        <v>0</v>
      </c>
      <c r="O98" s="12">
        <f t="shared" si="28"/>
        <v>9.1999999999999993</v>
      </c>
    </row>
    <row r="99" spans="1:15" ht="15" hidden="1" customHeight="1" x14ac:dyDescent="0.25">
      <c r="A99" s="250"/>
      <c r="B99" s="251" t="s">
        <v>8</v>
      </c>
      <c r="C99" s="536"/>
      <c r="D99" s="253">
        <f t="shared" si="25"/>
        <v>451.9</v>
      </c>
      <c r="E99" s="254">
        <v>442.7</v>
      </c>
      <c r="F99" s="254"/>
      <c r="G99" s="254">
        <v>9.1999999999999993</v>
      </c>
      <c r="H99" s="9">
        <f t="shared" si="24"/>
        <v>-0.7</v>
      </c>
      <c r="I99" s="10">
        <v>-0.7</v>
      </c>
      <c r="J99" s="10"/>
      <c r="K99" s="198"/>
      <c r="L99" s="254">
        <f t="shared" si="26"/>
        <v>451.2</v>
      </c>
      <c r="M99" s="254">
        <f t="shared" si="27"/>
        <v>442</v>
      </c>
      <c r="N99" s="254">
        <f t="shared" si="27"/>
        <v>0</v>
      </c>
      <c r="O99" s="254">
        <f t="shared" si="27"/>
        <v>9.1999999999999993</v>
      </c>
    </row>
    <row r="100" spans="1:15" ht="27.95" customHeight="1" x14ac:dyDescent="0.25">
      <c r="A100" s="40"/>
      <c r="B100" s="255" t="s">
        <v>170</v>
      </c>
      <c r="C100" s="537"/>
      <c r="D100" s="249">
        <f t="shared" si="25"/>
        <v>1013.7</v>
      </c>
      <c r="E100" s="16">
        <v>1013.7</v>
      </c>
      <c r="F100" s="88"/>
      <c r="G100" s="88"/>
      <c r="H100" s="9">
        <f t="shared" si="24"/>
        <v>0</v>
      </c>
      <c r="I100" s="10"/>
      <c r="J100" s="10"/>
      <c r="K100" s="198"/>
      <c r="L100" s="12">
        <f t="shared" si="26"/>
        <v>1013.7</v>
      </c>
      <c r="M100" s="12">
        <f t="shared" si="27"/>
        <v>1013.7</v>
      </c>
      <c r="N100" s="12">
        <f t="shared" si="27"/>
        <v>0</v>
      </c>
      <c r="O100" s="12">
        <f t="shared" si="27"/>
        <v>0</v>
      </c>
    </row>
    <row r="101" spans="1:15" ht="15" customHeight="1" x14ac:dyDescent="0.25">
      <c r="A101" s="40"/>
      <c r="B101" s="41"/>
      <c r="C101" s="256" t="s">
        <v>22</v>
      </c>
      <c r="D101" s="16">
        <f t="shared" si="25"/>
        <v>207.10000000000002</v>
      </c>
      <c r="E101" s="16">
        <v>52.2</v>
      </c>
      <c r="F101" s="16"/>
      <c r="G101" s="16">
        <v>154.9</v>
      </c>
      <c r="H101" s="9">
        <f t="shared" si="24"/>
        <v>0.9</v>
      </c>
      <c r="I101" s="10">
        <v>0.9</v>
      </c>
      <c r="J101" s="10"/>
      <c r="K101" s="198"/>
      <c r="L101" s="12">
        <f t="shared" si="26"/>
        <v>208</v>
      </c>
      <c r="M101" s="12">
        <f t="shared" si="27"/>
        <v>53.1</v>
      </c>
      <c r="N101" s="12">
        <f t="shared" si="27"/>
        <v>0</v>
      </c>
      <c r="O101" s="12">
        <f t="shared" si="27"/>
        <v>154.9</v>
      </c>
    </row>
    <row r="102" spans="1:15" ht="15" customHeight="1" x14ac:dyDescent="0.25">
      <c r="A102" s="40"/>
      <c r="B102" s="41"/>
      <c r="C102" s="78" t="s">
        <v>30</v>
      </c>
      <c r="D102" s="16">
        <f t="shared" si="25"/>
        <v>44.9</v>
      </c>
      <c r="E102" s="16">
        <v>44.9</v>
      </c>
      <c r="F102" s="16"/>
      <c r="G102" s="16"/>
      <c r="H102" s="9">
        <f t="shared" si="24"/>
        <v>-0.2</v>
      </c>
      <c r="I102" s="10">
        <v>-0.2</v>
      </c>
      <c r="J102" s="10"/>
      <c r="K102" s="198"/>
      <c r="L102" s="12">
        <f t="shared" si="26"/>
        <v>44.699999999999996</v>
      </c>
      <c r="M102" s="12">
        <f t="shared" si="27"/>
        <v>44.699999999999996</v>
      </c>
      <c r="N102" s="12">
        <f t="shared" si="27"/>
        <v>0</v>
      </c>
      <c r="O102" s="12">
        <f t="shared" si="27"/>
        <v>0</v>
      </c>
    </row>
    <row r="103" spans="1:15" ht="15" customHeight="1" x14ac:dyDescent="0.25">
      <c r="A103" s="32" t="s">
        <v>90</v>
      </c>
      <c r="B103" s="241" t="s">
        <v>7</v>
      </c>
      <c r="C103" s="89"/>
      <c r="D103" s="16">
        <f>SUM(D104:D106)</f>
        <v>15.8</v>
      </c>
      <c r="E103" s="16">
        <v>15.8</v>
      </c>
      <c r="F103" s="16">
        <f>SUM(F104:F106)</f>
        <v>0</v>
      </c>
      <c r="G103" s="16">
        <f t="shared" ref="G103:O103" si="30">SUM(G104:G106)</f>
        <v>0</v>
      </c>
      <c r="H103" s="10">
        <f t="shared" si="30"/>
        <v>0</v>
      </c>
      <c r="I103" s="10">
        <f t="shared" si="30"/>
        <v>0</v>
      </c>
      <c r="J103" s="10">
        <f t="shared" si="30"/>
        <v>0</v>
      </c>
      <c r="K103" s="198">
        <f t="shared" si="30"/>
        <v>0</v>
      </c>
      <c r="L103" s="12">
        <f t="shared" si="30"/>
        <v>15.8</v>
      </c>
      <c r="M103" s="12">
        <f t="shared" si="30"/>
        <v>15.8</v>
      </c>
      <c r="N103" s="12">
        <f t="shared" si="30"/>
        <v>0</v>
      </c>
      <c r="O103" s="12">
        <f t="shared" si="30"/>
        <v>0</v>
      </c>
    </row>
    <row r="104" spans="1:15" ht="15" customHeight="1" x14ac:dyDescent="0.25">
      <c r="A104" s="40"/>
      <c r="B104" s="257"/>
      <c r="C104" s="89" t="s">
        <v>25</v>
      </c>
      <c r="D104" s="16">
        <f>E104+G104</f>
        <v>8</v>
      </c>
      <c r="E104" s="16">
        <v>8</v>
      </c>
      <c r="F104" s="16"/>
      <c r="G104" s="16"/>
      <c r="H104" s="9">
        <f>I104+K104</f>
        <v>0</v>
      </c>
      <c r="I104" s="10"/>
      <c r="J104" s="10"/>
      <c r="K104" s="198"/>
      <c r="L104" s="12">
        <f t="shared" si="26"/>
        <v>8</v>
      </c>
      <c r="M104" s="12">
        <f t="shared" si="27"/>
        <v>8</v>
      </c>
      <c r="N104" s="12">
        <f t="shared" si="27"/>
        <v>0</v>
      </c>
      <c r="O104" s="12">
        <f t="shared" si="27"/>
        <v>0</v>
      </c>
    </row>
    <row r="105" spans="1:15" ht="15" customHeight="1" x14ac:dyDescent="0.25">
      <c r="A105" s="40"/>
      <c r="B105" s="242"/>
      <c r="C105" s="89" t="s">
        <v>31</v>
      </c>
      <c r="D105" s="16">
        <f>E105+G105</f>
        <v>1.8</v>
      </c>
      <c r="E105" s="16">
        <v>1.8</v>
      </c>
      <c r="F105" s="16"/>
      <c r="G105" s="16"/>
      <c r="H105" s="9">
        <f t="shared" ref="H105:H146" si="31">I105+K105</f>
        <v>0</v>
      </c>
      <c r="I105" s="10"/>
      <c r="J105" s="10"/>
      <c r="K105" s="198"/>
      <c r="L105" s="12">
        <f t="shared" si="26"/>
        <v>1.8</v>
      </c>
      <c r="M105" s="12">
        <f t="shared" si="27"/>
        <v>1.8</v>
      </c>
      <c r="N105" s="12">
        <f t="shared" si="27"/>
        <v>0</v>
      </c>
      <c r="O105" s="12">
        <f t="shared" si="27"/>
        <v>0</v>
      </c>
    </row>
    <row r="106" spans="1:15" ht="15" customHeight="1" x14ac:dyDescent="0.25">
      <c r="A106" s="40"/>
      <c r="B106" s="242"/>
      <c r="C106" s="89" t="s">
        <v>22</v>
      </c>
      <c r="D106" s="16">
        <f>E106+G106</f>
        <v>6</v>
      </c>
      <c r="E106" s="16">
        <v>6</v>
      </c>
      <c r="F106" s="16"/>
      <c r="G106" s="16"/>
      <c r="H106" s="9">
        <f t="shared" si="31"/>
        <v>0</v>
      </c>
      <c r="I106" s="10"/>
      <c r="J106" s="10"/>
      <c r="K106" s="198"/>
      <c r="L106" s="12">
        <f t="shared" si="26"/>
        <v>6</v>
      </c>
      <c r="M106" s="12">
        <f t="shared" si="27"/>
        <v>6</v>
      </c>
      <c r="N106" s="12">
        <f t="shared" si="27"/>
        <v>0</v>
      </c>
      <c r="O106" s="12">
        <f t="shared" si="27"/>
        <v>0</v>
      </c>
    </row>
    <row r="107" spans="1:15" ht="15" customHeight="1" x14ac:dyDescent="0.25">
      <c r="A107" s="32" t="s">
        <v>91</v>
      </c>
      <c r="B107" s="17" t="s">
        <v>10</v>
      </c>
      <c r="C107" s="89"/>
      <c r="D107" s="16">
        <f>SUM(D108:D110)</f>
        <v>32.9</v>
      </c>
      <c r="E107" s="16">
        <f>SUM(E108:E110)</f>
        <v>17.3</v>
      </c>
      <c r="F107" s="16">
        <f t="shared" ref="F107:O107" si="32">SUM(F108:F110)</f>
        <v>0</v>
      </c>
      <c r="G107" s="16">
        <f t="shared" si="32"/>
        <v>15.6</v>
      </c>
      <c r="H107" s="10">
        <f t="shared" si="32"/>
        <v>0</v>
      </c>
      <c r="I107" s="10">
        <f t="shared" si="32"/>
        <v>0</v>
      </c>
      <c r="J107" s="10">
        <f t="shared" si="32"/>
        <v>0</v>
      </c>
      <c r="K107" s="198">
        <f t="shared" si="32"/>
        <v>0</v>
      </c>
      <c r="L107" s="12">
        <f t="shared" si="32"/>
        <v>32.9</v>
      </c>
      <c r="M107" s="12">
        <f t="shared" si="32"/>
        <v>17.3</v>
      </c>
      <c r="N107" s="12">
        <f t="shared" si="32"/>
        <v>0</v>
      </c>
      <c r="O107" s="12">
        <f t="shared" si="32"/>
        <v>15.6</v>
      </c>
    </row>
    <row r="108" spans="1:15" ht="15" customHeight="1" x14ac:dyDescent="0.25">
      <c r="A108" s="40"/>
      <c r="B108" s="239"/>
      <c r="C108" s="89" t="s">
        <v>25</v>
      </c>
      <c r="D108" s="16">
        <f>E108+G108</f>
        <v>6.5</v>
      </c>
      <c r="E108" s="16">
        <v>6.5</v>
      </c>
      <c r="F108" s="16"/>
      <c r="G108" s="16"/>
      <c r="H108" s="9">
        <f t="shared" si="31"/>
        <v>0</v>
      </c>
      <c r="I108" s="10"/>
      <c r="J108" s="10"/>
      <c r="K108" s="198"/>
      <c r="L108" s="12">
        <f t="shared" si="26"/>
        <v>6.5</v>
      </c>
      <c r="M108" s="12">
        <f t="shared" si="27"/>
        <v>6.5</v>
      </c>
      <c r="N108" s="12">
        <f t="shared" si="27"/>
        <v>0</v>
      </c>
      <c r="O108" s="12">
        <f t="shared" si="27"/>
        <v>0</v>
      </c>
    </row>
    <row r="109" spans="1:15" ht="15" customHeight="1" x14ac:dyDescent="0.25">
      <c r="A109" s="40"/>
      <c r="B109" s="6"/>
      <c r="C109" s="89" t="s">
        <v>31</v>
      </c>
      <c r="D109" s="16">
        <f>E109+G109</f>
        <v>0.9</v>
      </c>
      <c r="E109" s="16">
        <v>0.9</v>
      </c>
      <c r="F109" s="16"/>
      <c r="G109" s="16"/>
      <c r="H109" s="9">
        <f t="shared" si="31"/>
        <v>0</v>
      </c>
      <c r="I109" s="10"/>
      <c r="J109" s="10"/>
      <c r="K109" s="198"/>
      <c r="L109" s="12">
        <f t="shared" si="26"/>
        <v>0.9</v>
      </c>
      <c r="M109" s="12">
        <f t="shared" si="27"/>
        <v>0.9</v>
      </c>
      <c r="N109" s="12">
        <f t="shared" si="27"/>
        <v>0</v>
      </c>
      <c r="O109" s="12">
        <f t="shared" si="27"/>
        <v>0</v>
      </c>
    </row>
    <row r="110" spans="1:15" ht="15" customHeight="1" x14ac:dyDescent="0.25">
      <c r="A110" s="40"/>
      <c r="B110" s="6"/>
      <c r="C110" s="89" t="s">
        <v>22</v>
      </c>
      <c r="D110" s="16">
        <f>E110+G110</f>
        <v>25.5</v>
      </c>
      <c r="E110" s="16">
        <v>9.9</v>
      </c>
      <c r="F110" s="16"/>
      <c r="G110" s="16">
        <v>15.6</v>
      </c>
      <c r="H110" s="9">
        <f t="shared" si="31"/>
        <v>0</v>
      </c>
      <c r="I110" s="10"/>
      <c r="J110" s="10"/>
      <c r="K110" s="198"/>
      <c r="L110" s="12">
        <f t="shared" si="26"/>
        <v>25.5</v>
      </c>
      <c r="M110" s="12">
        <f t="shared" si="27"/>
        <v>9.9</v>
      </c>
      <c r="N110" s="12">
        <f t="shared" si="27"/>
        <v>0</v>
      </c>
      <c r="O110" s="12">
        <f t="shared" si="27"/>
        <v>15.6</v>
      </c>
    </row>
    <row r="111" spans="1:15" ht="15" customHeight="1" x14ac:dyDescent="0.25">
      <c r="A111" s="32" t="s">
        <v>92</v>
      </c>
      <c r="B111" s="35" t="s">
        <v>11</v>
      </c>
      <c r="C111" s="89"/>
      <c r="D111" s="16">
        <f>SUM(D112:D114)</f>
        <v>21.5</v>
      </c>
      <c r="E111" s="16">
        <f>SUM(E112:E114)</f>
        <v>21.5</v>
      </c>
      <c r="F111" s="16">
        <f t="shared" ref="F111:O111" si="33">SUM(F112:F114)</f>
        <v>0</v>
      </c>
      <c r="G111" s="16">
        <f t="shared" si="33"/>
        <v>0</v>
      </c>
      <c r="H111" s="10">
        <f t="shared" si="33"/>
        <v>0</v>
      </c>
      <c r="I111" s="10">
        <f t="shared" si="33"/>
        <v>0</v>
      </c>
      <c r="J111" s="10">
        <f t="shared" si="33"/>
        <v>0</v>
      </c>
      <c r="K111" s="198">
        <f t="shared" si="33"/>
        <v>0</v>
      </c>
      <c r="L111" s="12">
        <f t="shared" si="33"/>
        <v>21.5</v>
      </c>
      <c r="M111" s="12">
        <f t="shared" si="33"/>
        <v>21.5</v>
      </c>
      <c r="N111" s="12">
        <f t="shared" si="33"/>
        <v>0</v>
      </c>
      <c r="O111" s="12">
        <f t="shared" si="33"/>
        <v>0</v>
      </c>
    </row>
    <row r="112" spans="1:15" ht="15" customHeight="1" x14ac:dyDescent="0.25">
      <c r="A112" s="40"/>
      <c r="B112" s="239"/>
      <c r="C112" s="89" t="s">
        <v>25</v>
      </c>
      <c r="D112" s="16">
        <f>E112+G112</f>
        <v>9.6999999999999993</v>
      </c>
      <c r="E112" s="16">
        <v>9.6999999999999993</v>
      </c>
      <c r="F112" s="16"/>
      <c r="G112" s="16"/>
      <c r="H112" s="9">
        <f>I112+K112</f>
        <v>0</v>
      </c>
      <c r="I112" s="10"/>
      <c r="J112" s="10"/>
      <c r="K112" s="198"/>
      <c r="L112" s="12">
        <f t="shared" si="26"/>
        <v>9.6999999999999993</v>
      </c>
      <c r="M112" s="12">
        <f t="shared" si="27"/>
        <v>9.6999999999999993</v>
      </c>
      <c r="N112" s="12">
        <f t="shared" si="27"/>
        <v>0</v>
      </c>
      <c r="O112" s="12">
        <f t="shared" si="27"/>
        <v>0</v>
      </c>
    </row>
    <row r="113" spans="1:15" ht="15" customHeight="1" x14ac:dyDescent="0.25">
      <c r="A113" s="40"/>
      <c r="B113" s="26"/>
      <c r="C113" s="89" t="s">
        <v>31</v>
      </c>
      <c r="D113" s="16">
        <f>E113+G113</f>
        <v>3.2</v>
      </c>
      <c r="E113" s="16">
        <v>3.2</v>
      </c>
      <c r="F113" s="16"/>
      <c r="G113" s="16"/>
      <c r="H113" s="9">
        <f t="shared" si="31"/>
        <v>0</v>
      </c>
      <c r="I113" s="10"/>
      <c r="J113" s="10"/>
      <c r="K113" s="198"/>
      <c r="L113" s="12">
        <f t="shared" si="26"/>
        <v>3.2</v>
      </c>
      <c r="M113" s="12">
        <f t="shared" si="27"/>
        <v>3.2</v>
      </c>
      <c r="N113" s="12">
        <f t="shared" si="27"/>
        <v>0</v>
      </c>
      <c r="O113" s="12">
        <f t="shared" si="27"/>
        <v>0</v>
      </c>
    </row>
    <row r="114" spans="1:15" ht="15" customHeight="1" x14ac:dyDescent="0.25">
      <c r="A114" s="40"/>
      <c r="B114" s="26"/>
      <c r="C114" s="89" t="s">
        <v>22</v>
      </c>
      <c r="D114" s="16">
        <f>E114+G114</f>
        <v>8.6</v>
      </c>
      <c r="E114" s="16">
        <v>8.6</v>
      </c>
      <c r="F114" s="16"/>
      <c r="G114" s="16"/>
      <c r="H114" s="9">
        <f t="shared" si="31"/>
        <v>0</v>
      </c>
      <c r="I114" s="10"/>
      <c r="J114" s="10"/>
      <c r="K114" s="198"/>
      <c r="L114" s="12">
        <f t="shared" si="26"/>
        <v>8.6</v>
      </c>
      <c r="M114" s="12">
        <f t="shared" si="27"/>
        <v>8.6</v>
      </c>
      <c r="N114" s="12">
        <f t="shared" si="27"/>
        <v>0</v>
      </c>
      <c r="O114" s="12">
        <f t="shared" si="27"/>
        <v>0</v>
      </c>
    </row>
    <row r="115" spans="1:15" ht="15" customHeight="1" x14ac:dyDescent="0.25">
      <c r="A115" s="32" t="s">
        <v>93</v>
      </c>
      <c r="B115" s="35" t="s">
        <v>61</v>
      </c>
      <c r="C115" s="89"/>
      <c r="D115" s="16">
        <f>SUM(D116:D118)</f>
        <v>36.6</v>
      </c>
      <c r="E115" s="16">
        <f>SUM(E116:E118)</f>
        <v>18.5</v>
      </c>
      <c r="F115" s="16">
        <f t="shared" ref="F115:O115" si="34">SUM(F116:F118)</f>
        <v>0</v>
      </c>
      <c r="G115" s="16">
        <f t="shared" si="34"/>
        <v>18.100000000000001</v>
      </c>
      <c r="H115" s="10">
        <f t="shared" si="34"/>
        <v>2.2000000000000002</v>
      </c>
      <c r="I115" s="10">
        <f t="shared" si="34"/>
        <v>1.1000000000000001</v>
      </c>
      <c r="J115" s="10">
        <f t="shared" si="34"/>
        <v>0</v>
      </c>
      <c r="K115" s="198">
        <f t="shared" si="34"/>
        <v>1.1000000000000001</v>
      </c>
      <c r="L115" s="12">
        <f t="shared" si="34"/>
        <v>38.799999999999997</v>
      </c>
      <c r="M115" s="12">
        <f t="shared" si="34"/>
        <v>19.600000000000001</v>
      </c>
      <c r="N115" s="12">
        <f t="shared" si="34"/>
        <v>0</v>
      </c>
      <c r="O115" s="12">
        <f t="shared" si="34"/>
        <v>19.200000000000003</v>
      </c>
    </row>
    <row r="116" spans="1:15" ht="15" customHeight="1" x14ac:dyDescent="0.25">
      <c r="A116" s="40"/>
      <c r="B116" s="239"/>
      <c r="C116" s="89" t="s">
        <v>25</v>
      </c>
      <c r="D116" s="16">
        <f>E116+G116</f>
        <v>8.1</v>
      </c>
      <c r="E116" s="16">
        <v>8.1</v>
      </c>
      <c r="F116" s="16"/>
      <c r="G116" s="16"/>
      <c r="H116" s="9">
        <f>I116+K116</f>
        <v>0</v>
      </c>
      <c r="I116" s="10"/>
      <c r="J116" s="10"/>
      <c r="K116" s="198"/>
      <c r="L116" s="12">
        <f t="shared" si="26"/>
        <v>8.1</v>
      </c>
      <c r="M116" s="12">
        <f t="shared" si="27"/>
        <v>8.1</v>
      </c>
      <c r="N116" s="12">
        <f t="shared" si="27"/>
        <v>0</v>
      </c>
      <c r="O116" s="12">
        <f t="shared" si="27"/>
        <v>0</v>
      </c>
    </row>
    <row r="117" spans="1:15" ht="15" customHeight="1" x14ac:dyDescent="0.25">
      <c r="A117" s="40"/>
      <c r="B117" s="26"/>
      <c r="C117" s="89" t="s">
        <v>31</v>
      </c>
      <c r="D117" s="16">
        <f>E117+G117</f>
        <v>2.2000000000000002</v>
      </c>
      <c r="E117" s="16">
        <v>2.2000000000000002</v>
      </c>
      <c r="F117" s="16"/>
      <c r="G117" s="16"/>
      <c r="H117" s="9">
        <f t="shared" si="31"/>
        <v>0</v>
      </c>
      <c r="I117" s="10"/>
      <c r="J117" s="10"/>
      <c r="K117" s="198"/>
      <c r="L117" s="12">
        <f t="shared" si="26"/>
        <v>2.2000000000000002</v>
      </c>
      <c r="M117" s="12">
        <f t="shared" si="27"/>
        <v>2.2000000000000002</v>
      </c>
      <c r="N117" s="12">
        <f t="shared" si="27"/>
        <v>0</v>
      </c>
      <c r="O117" s="12">
        <f t="shared" si="27"/>
        <v>0</v>
      </c>
    </row>
    <row r="118" spans="1:15" ht="15" customHeight="1" x14ac:dyDescent="0.25">
      <c r="A118" s="40"/>
      <c r="B118" s="26"/>
      <c r="C118" s="89" t="s">
        <v>22</v>
      </c>
      <c r="D118" s="16">
        <f>E118+G118</f>
        <v>26.3</v>
      </c>
      <c r="E118" s="16">
        <v>8.1999999999999993</v>
      </c>
      <c r="F118" s="16"/>
      <c r="G118" s="16">
        <v>18.100000000000001</v>
      </c>
      <c r="H118" s="9">
        <f t="shared" si="31"/>
        <v>2.2000000000000002</v>
      </c>
      <c r="I118" s="10">
        <v>1.1000000000000001</v>
      </c>
      <c r="J118" s="10"/>
      <c r="K118" s="198">
        <v>1.1000000000000001</v>
      </c>
      <c r="L118" s="12">
        <f t="shared" si="26"/>
        <v>28.5</v>
      </c>
      <c r="M118" s="12">
        <f t="shared" si="27"/>
        <v>9.2999999999999989</v>
      </c>
      <c r="N118" s="12">
        <f t="shared" si="27"/>
        <v>0</v>
      </c>
      <c r="O118" s="12">
        <f t="shared" si="27"/>
        <v>19.200000000000003</v>
      </c>
    </row>
    <row r="119" spans="1:15" ht="15" customHeight="1" x14ac:dyDescent="0.25">
      <c r="A119" s="32" t="s">
        <v>94</v>
      </c>
      <c r="B119" s="35" t="s">
        <v>62</v>
      </c>
      <c r="C119" s="89"/>
      <c r="D119" s="16">
        <f>SUM(D120:D122)</f>
        <v>14</v>
      </c>
      <c r="E119" s="16">
        <f>SUM(E120:E122)</f>
        <v>14</v>
      </c>
      <c r="F119" s="16">
        <f t="shared" ref="F119:O119" si="35">SUM(F120:F122)</f>
        <v>0</v>
      </c>
      <c r="G119" s="16">
        <f t="shared" si="35"/>
        <v>0</v>
      </c>
      <c r="H119" s="10">
        <f t="shared" si="35"/>
        <v>0</v>
      </c>
      <c r="I119" s="10">
        <f t="shared" si="35"/>
        <v>0</v>
      </c>
      <c r="J119" s="10">
        <f t="shared" si="35"/>
        <v>0</v>
      </c>
      <c r="K119" s="198">
        <f t="shared" si="35"/>
        <v>0</v>
      </c>
      <c r="L119" s="12">
        <f t="shared" si="35"/>
        <v>14</v>
      </c>
      <c r="M119" s="12">
        <f t="shared" si="35"/>
        <v>14</v>
      </c>
      <c r="N119" s="12">
        <f t="shared" si="35"/>
        <v>0</v>
      </c>
      <c r="O119" s="12">
        <f t="shared" si="35"/>
        <v>0</v>
      </c>
    </row>
    <row r="120" spans="1:15" ht="15" customHeight="1" x14ac:dyDescent="0.25">
      <c r="A120" s="40"/>
      <c r="B120" s="239"/>
      <c r="C120" s="89" t="s">
        <v>25</v>
      </c>
      <c r="D120" s="16">
        <f>E120+G120</f>
        <v>5.6</v>
      </c>
      <c r="E120" s="16">
        <v>5.6</v>
      </c>
      <c r="F120" s="16"/>
      <c r="G120" s="16"/>
      <c r="H120" s="9">
        <f t="shared" si="31"/>
        <v>0</v>
      </c>
      <c r="I120" s="10"/>
      <c r="J120" s="10"/>
      <c r="K120" s="198"/>
      <c r="L120" s="12">
        <f t="shared" si="26"/>
        <v>5.6</v>
      </c>
      <c r="M120" s="12">
        <f t="shared" si="27"/>
        <v>5.6</v>
      </c>
      <c r="N120" s="12">
        <f t="shared" si="27"/>
        <v>0</v>
      </c>
      <c r="O120" s="12">
        <f t="shared" si="27"/>
        <v>0</v>
      </c>
    </row>
    <row r="121" spans="1:15" ht="15" customHeight="1" x14ac:dyDescent="0.25">
      <c r="A121" s="40"/>
      <c r="B121" s="26"/>
      <c r="C121" s="89" t="s">
        <v>31</v>
      </c>
      <c r="D121" s="16">
        <f>E121+G121</f>
        <v>1.9</v>
      </c>
      <c r="E121" s="16">
        <v>1.9</v>
      </c>
      <c r="F121" s="16"/>
      <c r="G121" s="16"/>
      <c r="H121" s="9">
        <f t="shared" si="31"/>
        <v>0</v>
      </c>
      <c r="I121" s="10"/>
      <c r="J121" s="10"/>
      <c r="K121" s="198"/>
      <c r="L121" s="12">
        <f t="shared" si="26"/>
        <v>1.9</v>
      </c>
      <c r="M121" s="12">
        <f t="shared" si="27"/>
        <v>1.9</v>
      </c>
      <c r="N121" s="12">
        <f t="shared" si="27"/>
        <v>0</v>
      </c>
      <c r="O121" s="12">
        <f t="shared" si="27"/>
        <v>0</v>
      </c>
    </row>
    <row r="122" spans="1:15" ht="15" customHeight="1" x14ac:dyDescent="0.25">
      <c r="A122" s="40"/>
      <c r="B122" s="26"/>
      <c r="C122" s="89" t="s">
        <v>22</v>
      </c>
      <c r="D122" s="16">
        <f>E122+G122</f>
        <v>6.5</v>
      </c>
      <c r="E122" s="16">
        <v>6.5</v>
      </c>
      <c r="F122" s="16"/>
      <c r="G122" s="16"/>
      <c r="H122" s="9">
        <f t="shared" si="31"/>
        <v>0</v>
      </c>
      <c r="I122" s="10"/>
      <c r="J122" s="10"/>
      <c r="K122" s="198"/>
      <c r="L122" s="12">
        <f t="shared" si="26"/>
        <v>6.5</v>
      </c>
      <c r="M122" s="12">
        <f t="shared" si="27"/>
        <v>6.5</v>
      </c>
      <c r="N122" s="12">
        <f t="shared" si="27"/>
        <v>0</v>
      </c>
      <c r="O122" s="12">
        <f t="shared" si="27"/>
        <v>0</v>
      </c>
    </row>
    <row r="123" spans="1:15" ht="15" customHeight="1" x14ac:dyDescent="0.25">
      <c r="A123" s="32" t="s">
        <v>95</v>
      </c>
      <c r="B123" s="35" t="s">
        <v>14</v>
      </c>
      <c r="C123" s="89"/>
      <c r="D123" s="16">
        <f>SUM(D124:D126)</f>
        <v>26.299999999999997</v>
      </c>
      <c r="E123" s="16">
        <f>SUM(E124:E126)</f>
        <v>25.599999999999998</v>
      </c>
      <c r="F123" s="16">
        <f t="shared" ref="F123:O123" si="36">SUM(F124:F126)</f>
        <v>0</v>
      </c>
      <c r="G123" s="16">
        <f t="shared" si="36"/>
        <v>0.7</v>
      </c>
      <c r="H123" s="10">
        <f t="shared" si="36"/>
        <v>0</v>
      </c>
      <c r="I123" s="10">
        <f t="shared" si="36"/>
        <v>0</v>
      </c>
      <c r="J123" s="10">
        <f t="shared" si="36"/>
        <v>0</v>
      </c>
      <c r="K123" s="198">
        <f t="shared" si="36"/>
        <v>0</v>
      </c>
      <c r="L123" s="12">
        <f t="shared" si="36"/>
        <v>26.299999999999997</v>
      </c>
      <c r="M123" s="12">
        <f t="shared" si="36"/>
        <v>25.599999999999998</v>
      </c>
      <c r="N123" s="12">
        <f t="shared" si="36"/>
        <v>0</v>
      </c>
      <c r="O123" s="12">
        <f t="shared" si="36"/>
        <v>0.7</v>
      </c>
    </row>
    <row r="124" spans="1:15" ht="15" customHeight="1" x14ac:dyDescent="0.25">
      <c r="A124" s="40"/>
      <c r="B124" s="239"/>
      <c r="C124" s="89" t="s">
        <v>25</v>
      </c>
      <c r="D124" s="16">
        <f>E124+G124</f>
        <v>10.7</v>
      </c>
      <c r="E124" s="16">
        <v>10.7</v>
      </c>
      <c r="F124" s="16"/>
      <c r="G124" s="16"/>
      <c r="H124" s="9">
        <f t="shared" si="31"/>
        <v>0</v>
      </c>
      <c r="I124" s="10"/>
      <c r="J124" s="10"/>
      <c r="K124" s="198"/>
      <c r="L124" s="12">
        <f t="shared" si="26"/>
        <v>10.7</v>
      </c>
      <c r="M124" s="12">
        <f t="shared" si="27"/>
        <v>10.7</v>
      </c>
      <c r="N124" s="12">
        <f t="shared" si="27"/>
        <v>0</v>
      </c>
      <c r="O124" s="12">
        <f t="shared" si="27"/>
        <v>0</v>
      </c>
    </row>
    <row r="125" spans="1:15" ht="15" customHeight="1" x14ac:dyDescent="0.25">
      <c r="A125" s="40"/>
      <c r="B125" s="26"/>
      <c r="C125" s="89" t="s">
        <v>31</v>
      </c>
      <c r="D125" s="16">
        <f>E125+G125</f>
        <v>1.7</v>
      </c>
      <c r="E125" s="16">
        <v>1.7</v>
      </c>
      <c r="F125" s="16"/>
      <c r="G125" s="16"/>
      <c r="H125" s="9">
        <f t="shared" si="31"/>
        <v>0</v>
      </c>
      <c r="I125" s="10"/>
      <c r="J125" s="10"/>
      <c r="K125" s="198"/>
      <c r="L125" s="12">
        <f t="shared" si="26"/>
        <v>1.7</v>
      </c>
      <c r="M125" s="12">
        <f t="shared" si="27"/>
        <v>1.7</v>
      </c>
      <c r="N125" s="12">
        <f t="shared" si="27"/>
        <v>0</v>
      </c>
      <c r="O125" s="12">
        <f t="shared" si="27"/>
        <v>0</v>
      </c>
    </row>
    <row r="126" spans="1:15" ht="15" customHeight="1" x14ac:dyDescent="0.25">
      <c r="A126" s="40"/>
      <c r="B126" s="26"/>
      <c r="C126" s="89" t="s">
        <v>22</v>
      </c>
      <c r="D126" s="16">
        <f>E126+G126</f>
        <v>13.899999999999999</v>
      </c>
      <c r="E126" s="16">
        <v>13.2</v>
      </c>
      <c r="F126" s="16"/>
      <c r="G126" s="16">
        <v>0.7</v>
      </c>
      <c r="H126" s="9">
        <f t="shared" si="31"/>
        <v>0</v>
      </c>
      <c r="I126" s="10"/>
      <c r="J126" s="10"/>
      <c r="K126" s="198"/>
      <c r="L126" s="12">
        <f t="shared" si="26"/>
        <v>13.899999999999999</v>
      </c>
      <c r="M126" s="12">
        <f t="shared" si="27"/>
        <v>13.2</v>
      </c>
      <c r="N126" s="12">
        <f t="shared" si="27"/>
        <v>0</v>
      </c>
      <c r="O126" s="12">
        <f t="shared" si="27"/>
        <v>0.7</v>
      </c>
    </row>
    <row r="127" spans="1:15" ht="15" customHeight="1" x14ac:dyDescent="0.25">
      <c r="A127" s="32" t="s">
        <v>96</v>
      </c>
      <c r="B127" s="35" t="s">
        <v>15</v>
      </c>
      <c r="C127" s="89"/>
      <c r="D127" s="16">
        <f t="shared" ref="D127:O127" si="37">SUM(D128:D130)</f>
        <v>19.5</v>
      </c>
      <c r="E127" s="16">
        <f t="shared" si="37"/>
        <v>19.5</v>
      </c>
      <c r="F127" s="16">
        <f t="shared" si="37"/>
        <v>0</v>
      </c>
      <c r="G127" s="16">
        <f t="shared" si="37"/>
        <v>0</v>
      </c>
      <c r="H127" s="10">
        <f t="shared" si="37"/>
        <v>0</v>
      </c>
      <c r="I127" s="10">
        <f t="shared" si="37"/>
        <v>0</v>
      </c>
      <c r="J127" s="10">
        <f t="shared" si="37"/>
        <v>0</v>
      </c>
      <c r="K127" s="198">
        <f t="shared" si="37"/>
        <v>0</v>
      </c>
      <c r="L127" s="12">
        <f t="shared" si="37"/>
        <v>19.5</v>
      </c>
      <c r="M127" s="12">
        <f t="shared" si="37"/>
        <v>19.5</v>
      </c>
      <c r="N127" s="12">
        <f t="shared" si="37"/>
        <v>0</v>
      </c>
      <c r="O127" s="12">
        <f t="shared" si="37"/>
        <v>0</v>
      </c>
    </row>
    <row r="128" spans="1:15" ht="15" customHeight="1" x14ac:dyDescent="0.25">
      <c r="A128" s="40"/>
      <c r="B128" s="239"/>
      <c r="C128" s="89" t="s">
        <v>25</v>
      </c>
      <c r="D128" s="16">
        <f>E128+G128</f>
        <v>8.9</v>
      </c>
      <c r="E128" s="16">
        <v>8.9</v>
      </c>
      <c r="F128" s="16"/>
      <c r="G128" s="16"/>
      <c r="H128" s="9">
        <f t="shared" si="31"/>
        <v>0</v>
      </c>
      <c r="I128" s="10"/>
      <c r="J128" s="10"/>
      <c r="K128" s="198"/>
      <c r="L128" s="12">
        <f t="shared" si="26"/>
        <v>8.9</v>
      </c>
      <c r="M128" s="12">
        <f t="shared" si="27"/>
        <v>8.9</v>
      </c>
      <c r="N128" s="12">
        <f t="shared" si="27"/>
        <v>0</v>
      </c>
      <c r="O128" s="12">
        <f t="shared" si="27"/>
        <v>0</v>
      </c>
    </row>
    <row r="129" spans="1:15" ht="15" customHeight="1" x14ac:dyDescent="0.25">
      <c r="A129" s="40"/>
      <c r="B129" s="26"/>
      <c r="C129" s="89" t="s">
        <v>31</v>
      </c>
      <c r="D129" s="16">
        <f>E129+G129</f>
        <v>1.3</v>
      </c>
      <c r="E129" s="16">
        <v>1.3</v>
      </c>
      <c r="F129" s="16"/>
      <c r="G129" s="16"/>
      <c r="H129" s="9">
        <f t="shared" si="31"/>
        <v>0</v>
      </c>
      <c r="I129" s="10"/>
      <c r="J129" s="10"/>
      <c r="K129" s="198"/>
      <c r="L129" s="12">
        <f t="shared" si="26"/>
        <v>1.3</v>
      </c>
      <c r="M129" s="12">
        <f t="shared" si="27"/>
        <v>1.3</v>
      </c>
      <c r="N129" s="12">
        <f t="shared" si="27"/>
        <v>0</v>
      </c>
      <c r="O129" s="12">
        <f t="shared" si="27"/>
        <v>0</v>
      </c>
    </row>
    <row r="130" spans="1:15" ht="15" customHeight="1" x14ac:dyDescent="0.25">
      <c r="A130" s="40"/>
      <c r="B130" s="26"/>
      <c r="C130" s="89" t="s">
        <v>22</v>
      </c>
      <c r="D130" s="16">
        <f>E130+G130</f>
        <v>9.3000000000000007</v>
      </c>
      <c r="E130" s="16">
        <v>9.3000000000000007</v>
      </c>
      <c r="F130" s="16"/>
      <c r="G130" s="16"/>
      <c r="H130" s="9">
        <f t="shared" si="31"/>
        <v>0</v>
      </c>
      <c r="I130" s="10"/>
      <c r="J130" s="10"/>
      <c r="K130" s="198"/>
      <c r="L130" s="12">
        <f t="shared" si="26"/>
        <v>9.3000000000000007</v>
      </c>
      <c r="M130" s="12">
        <f t="shared" si="27"/>
        <v>9.3000000000000007</v>
      </c>
      <c r="N130" s="12">
        <f t="shared" si="27"/>
        <v>0</v>
      </c>
      <c r="O130" s="12">
        <f t="shared" si="27"/>
        <v>0</v>
      </c>
    </row>
    <row r="131" spans="1:15" ht="15" customHeight="1" x14ac:dyDescent="0.25">
      <c r="A131" s="32" t="s">
        <v>97</v>
      </c>
      <c r="B131" s="241" t="s">
        <v>16</v>
      </c>
      <c r="C131" s="89"/>
      <c r="D131" s="16">
        <f>SUM(D132:D134)</f>
        <v>44.8</v>
      </c>
      <c r="E131" s="16">
        <f>SUM(E132:E134)</f>
        <v>44.8</v>
      </c>
      <c r="F131" s="16">
        <f>SUM(F132:F134)</f>
        <v>0</v>
      </c>
      <c r="G131" s="16">
        <f>SUM(G132:G134)</f>
        <v>0</v>
      </c>
      <c r="H131" s="10">
        <f t="shared" ref="H131:O131" si="38">SUM(H132:H134)</f>
        <v>-1</v>
      </c>
      <c r="I131" s="10">
        <f t="shared" si="38"/>
        <v>-1</v>
      </c>
      <c r="J131" s="10">
        <f t="shared" si="38"/>
        <v>0</v>
      </c>
      <c r="K131" s="198">
        <f t="shared" si="38"/>
        <v>0</v>
      </c>
      <c r="L131" s="12">
        <f t="shared" si="38"/>
        <v>43.800000000000004</v>
      </c>
      <c r="M131" s="12">
        <f t="shared" si="38"/>
        <v>43.800000000000004</v>
      </c>
      <c r="N131" s="12">
        <f t="shared" si="38"/>
        <v>0</v>
      </c>
      <c r="O131" s="12">
        <f t="shared" si="38"/>
        <v>0</v>
      </c>
    </row>
    <row r="132" spans="1:15" ht="15" customHeight="1" x14ac:dyDescent="0.25">
      <c r="A132" s="40"/>
      <c r="B132" s="239"/>
      <c r="C132" s="89" t="s">
        <v>25</v>
      </c>
      <c r="D132" s="16">
        <f>E132+G132</f>
        <v>16.2</v>
      </c>
      <c r="E132" s="16">
        <v>16.2</v>
      </c>
      <c r="F132" s="16"/>
      <c r="G132" s="16"/>
      <c r="H132" s="9">
        <f t="shared" si="31"/>
        <v>0</v>
      </c>
      <c r="I132" s="10"/>
      <c r="J132" s="10"/>
      <c r="K132" s="198"/>
      <c r="L132" s="12">
        <f t="shared" si="26"/>
        <v>16.2</v>
      </c>
      <c r="M132" s="12">
        <f t="shared" si="27"/>
        <v>16.2</v>
      </c>
      <c r="N132" s="12">
        <f t="shared" si="27"/>
        <v>0</v>
      </c>
      <c r="O132" s="12">
        <f t="shared" si="27"/>
        <v>0</v>
      </c>
    </row>
    <row r="133" spans="1:15" ht="15" customHeight="1" x14ac:dyDescent="0.25">
      <c r="A133" s="40"/>
      <c r="B133" s="242"/>
      <c r="C133" s="89" t="s">
        <v>31</v>
      </c>
      <c r="D133" s="16">
        <f>E133+G133</f>
        <v>5</v>
      </c>
      <c r="E133" s="16">
        <v>5</v>
      </c>
      <c r="F133" s="16"/>
      <c r="G133" s="16"/>
      <c r="H133" s="9">
        <f t="shared" si="31"/>
        <v>-0.6</v>
      </c>
      <c r="I133" s="10">
        <v>-0.6</v>
      </c>
      <c r="J133" s="10"/>
      <c r="K133" s="198"/>
      <c r="L133" s="12">
        <f t="shared" si="26"/>
        <v>4.4000000000000004</v>
      </c>
      <c r="M133" s="12">
        <f t="shared" si="27"/>
        <v>4.4000000000000004</v>
      </c>
      <c r="N133" s="12">
        <f t="shared" si="27"/>
        <v>0</v>
      </c>
      <c r="O133" s="12">
        <f t="shared" si="27"/>
        <v>0</v>
      </c>
    </row>
    <row r="134" spans="1:15" ht="15" customHeight="1" x14ac:dyDescent="0.25">
      <c r="A134" s="40"/>
      <c r="B134" s="242"/>
      <c r="C134" s="89" t="s">
        <v>22</v>
      </c>
      <c r="D134" s="16">
        <f>E134+G134</f>
        <v>23.6</v>
      </c>
      <c r="E134" s="16">
        <v>23.6</v>
      </c>
      <c r="F134" s="16"/>
      <c r="G134" s="16"/>
      <c r="H134" s="9">
        <f t="shared" si="31"/>
        <v>-0.4</v>
      </c>
      <c r="I134" s="10">
        <v>-0.4</v>
      </c>
      <c r="J134" s="10"/>
      <c r="K134" s="198"/>
      <c r="L134" s="12">
        <f t="shared" si="26"/>
        <v>23.200000000000003</v>
      </c>
      <c r="M134" s="12">
        <f t="shared" si="27"/>
        <v>23.200000000000003</v>
      </c>
      <c r="N134" s="12">
        <f t="shared" si="27"/>
        <v>0</v>
      </c>
      <c r="O134" s="12">
        <f t="shared" si="27"/>
        <v>0</v>
      </c>
    </row>
    <row r="135" spans="1:15" ht="15" customHeight="1" x14ac:dyDescent="0.25">
      <c r="A135" s="32" t="s">
        <v>98</v>
      </c>
      <c r="B135" s="35" t="s">
        <v>17</v>
      </c>
      <c r="C135" s="89"/>
      <c r="D135" s="16">
        <f>SUM(D136:D138)</f>
        <v>31.3</v>
      </c>
      <c r="E135" s="16">
        <f>SUM(E136:E138)</f>
        <v>21.299999999999997</v>
      </c>
      <c r="F135" s="16">
        <f>SUM(F136:F138)</f>
        <v>0</v>
      </c>
      <c r="G135" s="16">
        <f>SUM(G136:G138)</f>
        <v>10</v>
      </c>
      <c r="H135" s="10">
        <f t="shared" ref="H135:O135" si="39">SUM(H136:H138)</f>
        <v>0</v>
      </c>
      <c r="I135" s="10">
        <f t="shared" si="39"/>
        <v>0</v>
      </c>
      <c r="J135" s="10">
        <f t="shared" si="39"/>
        <v>0</v>
      </c>
      <c r="K135" s="198">
        <f t="shared" si="39"/>
        <v>0</v>
      </c>
      <c r="L135" s="12">
        <f t="shared" si="39"/>
        <v>31.299999999999997</v>
      </c>
      <c r="M135" s="12">
        <f t="shared" si="39"/>
        <v>21.299999999999997</v>
      </c>
      <c r="N135" s="12">
        <f t="shared" si="39"/>
        <v>0</v>
      </c>
      <c r="O135" s="12">
        <f t="shared" si="39"/>
        <v>10</v>
      </c>
    </row>
    <row r="136" spans="1:15" ht="15" customHeight="1" x14ac:dyDescent="0.25">
      <c r="A136" s="40"/>
      <c r="B136" s="239"/>
      <c r="C136" s="89" t="s">
        <v>25</v>
      </c>
      <c r="D136" s="16">
        <f>E136+G136</f>
        <v>11.2</v>
      </c>
      <c r="E136" s="16">
        <v>11.2</v>
      </c>
      <c r="F136" s="16"/>
      <c r="G136" s="16"/>
      <c r="H136" s="9">
        <f t="shared" si="31"/>
        <v>0</v>
      </c>
      <c r="I136" s="10"/>
      <c r="J136" s="10"/>
      <c r="K136" s="198"/>
      <c r="L136" s="12">
        <f t="shared" si="26"/>
        <v>11.2</v>
      </c>
      <c r="M136" s="12">
        <f t="shared" si="27"/>
        <v>11.2</v>
      </c>
      <c r="N136" s="12">
        <f t="shared" si="27"/>
        <v>0</v>
      </c>
      <c r="O136" s="12">
        <f t="shared" si="27"/>
        <v>0</v>
      </c>
    </row>
    <row r="137" spans="1:15" ht="15" customHeight="1" x14ac:dyDescent="0.25">
      <c r="A137" s="40"/>
      <c r="B137" s="26"/>
      <c r="C137" s="89" t="s">
        <v>31</v>
      </c>
      <c r="D137" s="16">
        <f>E137+G137</f>
        <v>1.5</v>
      </c>
      <c r="E137" s="16">
        <v>1.5</v>
      </c>
      <c r="F137" s="16"/>
      <c r="G137" s="16"/>
      <c r="H137" s="9">
        <f t="shared" si="31"/>
        <v>0.1</v>
      </c>
      <c r="I137" s="10">
        <v>0.1</v>
      </c>
      <c r="J137" s="10"/>
      <c r="K137" s="198"/>
      <c r="L137" s="12">
        <f t="shared" si="26"/>
        <v>1.6</v>
      </c>
      <c r="M137" s="12">
        <f t="shared" si="27"/>
        <v>1.6</v>
      </c>
      <c r="N137" s="12">
        <f t="shared" si="27"/>
        <v>0</v>
      </c>
      <c r="O137" s="12">
        <f t="shared" si="27"/>
        <v>0</v>
      </c>
    </row>
    <row r="138" spans="1:15" ht="15" customHeight="1" x14ac:dyDescent="0.25">
      <c r="A138" s="40"/>
      <c r="B138" s="26"/>
      <c r="C138" s="89" t="s">
        <v>22</v>
      </c>
      <c r="D138" s="16">
        <f>E138+G138</f>
        <v>18.600000000000001</v>
      </c>
      <c r="E138" s="16">
        <v>8.6</v>
      </c>
      <c r="F138" s="16"/>
      <c r="G138" s="16">
        <v>10</v>
      </c>
      <c r="H138" s="9">
        <f t="shared" si="31"/>
        <v>-0.1</v>
      </c>
      <c r="I138" s="10">
        <v>-0.1</v>
      </c>
      <c r="J138" s="10"/>
      <c r="K138" s="198"/>
      <c r="L138" s="12">
        <f t="shared" si="26"/>
        <v>18.5</v>
      </c>
      <c r="M138" s="12">
        <f t="shared" si="27"/>
        <v>8.5</v>
      </c>
      <c r="N138" s="12">
        <f t="shared" si="27"/>
        <v>0</v>
      </c>
      <c r="O138" s="12">
        <f t="shared" si="27"/>
        <v>10</v>
      </c>
    </row>
    <row r="139" spans="1:15" ht="15" customHeight="1" x14ac:dyDescent="0.25">
      <c r="A139" s="32" t="s">
        <v>99</v>
      </c>
      <c r="B139" s="35" t="s">
        <v>18</v>
      </c>
      <c r="C139" s="89"/>
      <c r="D139" s="16">
        <f>SUM(D140:D142)</f>
        <v>11.7</v>
      </c>
      <c r="E139" s="16">
        <f>SUM(E140:E142)</f>
        <v>11.7</v>
      </c>
      <c r="F139" s="16">
        <f>SUM(F140:F142)</f>
        <v>0</v>
      </c>
      <c r="G139" s="16">
        <f>SUM(G140:G142)</f>
        <v>0</v>
      </c>
      <c r="H139" s="10">
        <f t="shared" ref="H139:O139" si="40">SUM(H140:H142)</f>
        <v>0</v>
      </c>
      <c r="I139" s="10">
        <f t="shared" si="40"/>
        <v>0</v>
      </c>
      <c r="J139" s="10">
        <f t="shared" si="40"/>
        <v>0</v>
      </c>
      <c r="K139" s="198">
        <f t="shared" si="40"/>
        <v>0</v>
      </c>
      <c r="L139" s="12">
        <f t="shared" si="40"/>
        <v>11.7</v>
      </c>
      <c r="M139" s="12">
        <f t="shared" si="40"/>
        <v>11.7</v>
      </c>
      <c r="N139" s="12">
        <f t="shared" si="40"/>
        <v>0</v>
      </c>
      <c r="O139" s="12">
        <f t="shared" si="40"/>
        <v>0</v>
      </c>
    </row>
    <row r="140" spans="1:15" ht="15" customHeight="1" x14ac:dyDescent="0.25">
      <c r="A140" s="40"/>
      <c r="B140" s="239"/>
      <c r="C140" s="89" t="s">
        <v>25</v>
      </c>
      <c r="D140" s="16">
        <f>E140+G140</f>
        <v>5</v>
      </c>
      <c r="E140" s="16">
        <v>5</v>
      </c>
      <c r="F140" s="16"/>
      <c r="G140" s="16"/>
      <c r="H140" s="9">
        <f t="shared" si="31"/>
        <v>0</v>
      </c>
      <c r="I140" s="10"/>
      <c r="J140" s="10"/>
      <c r="K140" s="198"/>
      <c r="L140" s="12">
        <f t="shared" si="26"/>
        <v>5</v>
      </c>
      <c r="M140" s="12">
        <f t="shared" si="27"/>
        <v>5</v>
      </c>
      <c r="N140" s="12">
        <f t="shared" si="27"/>
        <v>0</v>
      </c>
      <c r="O140" s="12">
        <f t="shared" si="27"/>
        <v>0</v>
      </c>
    </row>
    <row r="141" spans="1:15" ht="15" customHeight="1" x14ac:dyDescent="0.25">
      <c r="A141" s="40"/>
      <c r="B141" s="26"/>
      <c r="C141" s="89" t="s">
        <v>31</v>
      </c>
      <c r="D141" s="16">
        <f>E141+G141</f>
        <v>1.8</v>
      </c>
      <c r="E141" s="16">
        <v>1.8</v>
      </c>
      <c r="F141" s="16"/>
      <c r="G141" s="16"/>
      <c r="H141" s="9">
        <f t="shared" si="31"/>
        <v>0</v>
      </c>
      <c r="I141" s="10"/>
      <c r="J141" s="10"/>
      <c r="K141" s="198"/>
      <c r="L141" s="12">
        <f t="shared" si="26"/>
        <v>1.8</v>
      </c>
      <c r="M141" s="12">
        <f t="shared" si="27"/>
        <v>1.8</v>
      </c>
      <c r="N141" s="12">
        <f t="shared" si="27"/>
        <v>0</v>
      </c>
      <c r="O141" s="12">
        <f t="shared" si="27"/>
        <v>0</v>
      </c>
    </row>
    <row r="142" spans="1:15" ht="15" customHeight="1" x14ac:dyDescent="0.25">
      <c r="A142" s="40"/>
      <c r="B142" s="26"/>
      <c r="C142" s="89" t="s">
        <v>22</v>
      </c>
      <c r="D142" s="16">
        <f>E142+G142</f>
        <v>4.9000000000000004</v>
      </c>
      <c r="E142" s="16">
        <v>4.9000000000000004</v>
      </c>
      <c r="F142" s="16"/>
      <c r="G142" s="16"/>
      <c r="H142" s="9">
        <f t="shared" si="31"/>
        <v>0</v>
      </c>
      <c r="I142" s="10"/>
      <c r="J142" s="10"/>
      <c r="K142" s="198"/>
      <c r="L142" s="12">
        <f t="shared" si="26"/>
        <v>4.9000000000000004</v>
      </c>
      <c r="M142" s="12">
        <f t="shared" si="27"/>
        <v>4.9000000000000004</v>
      </c>
      <c r="N142" s="12">
        <f t="shared" si="27"/>
        <v>0</v>
      </c>
      <c r="O142" s="12">
        <f t="shared" si="27"/>
        <v>0</v>
      </c>
    </row>
    <row r="143" spans="1:15" ht="15" customHeight="1" x14ac:dyDescent="0.25">
      <c r="A143" s="32" t="s">
        <v>100</v>
      </c>
      <c r="B143" s="29" t="s">
        <v>19</v>
      </c>
      <c r="C143" s="78"/>
      <c r="D143" s="16">
        <f>SUM(D144:D146)</f>
        <v>567.1</v>
      </c>
      <c r="E143" s="16">
        <f t="shared" ref="E143:O143" si="41">SUM(E144:E146)</f>
        <v>561</v>
      </c>
      <c r="F143" s="16">
        <f t="shared" si="41"/>
        <v>0</v>
      </c>
      <c r="G143" s="16">
        <f t="shared" si="41"/>
        <v>6.1</v>
      </c>
      <c r="H143" s="9">
        <f t="shared" si="41"/>
        <v>0</v>
      </c>
      <c r="I143" s="9">
        <f t="shared" si="41"/>
        <v>0.3</v>
      </c>
      <c r="J143" s="10"/>
      <c r="K143" s="198">
        <f t="shared" si="41"/>
        <v>-0.3</v>
      </c>
      <c r="L143" s="12">
        <f t="shared" si="41"/>
        <v>567.1</v>
      </c>
      <c r="M143" s="12">
        <f t="shared" si="41"/>
        <v>561.29999999999995</v>
      </c>
      <c r="N143" s="12">
        <f t="shared" si="41"/>
        <v>0</v>
      </c>
      <c r="O143" s="12">
        <f t="shared" si="41"/>
        <v>5.8</v>
      </c>
    </row>
    <row r="144" spans="1:15" ht="15" customHeight="1" x14ac:dyDescent="0.25">
      <c r="A144" s="40"/>
      <c r="B144" s="76"/>
      <c r="C144" s="89" t="s">
        <v>25</v>
      </c>
      <c r="D144" s="16">
        <f>E144+G144</f>
        <v>2.2999999999999998</v>
      </c>
      <c r="E144" s="16">
        <v>2.2999999999999998</v>
      </c>
      <c r="F144" s="16"/>
      <c r="G144" s="16"/>
      <c r="H144" s="9">
        <f>I144+K144</f>
        <v>0</v>
      </c>
      <c r="I144" s="10"/>
      <c r="J144" s="10"/>
      <c r="K144" s="198"/>
      <c r="L144" s="12">
        <f>M144+O144</f>
        <v>2.2999999999999998</v>
      </c>
      <c r="M144" s="12">
        <f>E144+I144</f>
        <v>2.2999999999999998</v>
      </c>
      <c r="N144" s="12">
        <f>F144+J144</f>
        <v>0</v>
      </c>
      <c r="O144" s="12">
        <f>G144+K144</f>
        <v>0</v>
      </c>
    </row>
    <row r="145" spans="1:15" ht="15" customHeight="1" x14ac:dyDescent="0.25">
      <c r="A145" s="40"/>
      <c r="B145" s="76"/>
      <c r="C145" s="78" t="s">
        <v>31</v>
      </c>
      <c r="D145" s="16">
        <f>E145+G145</f>
        <v>148.19999999999999</v>
      </c>
      <c r="E145" s="16">
        <v>148.19999999999999</v>
      </c>
      <c r="F145" s="16"/>
      <c r="G145" s="16"/>
      <c r="H145" s="9">
        <f t="shared" si="31"/>
        <v>0</v>
      </c>
      <c r="I145" s="10"/>
      <c r="J145" s="10"/>
      <c r="K145" s="198"/>
      <c r="L145" s="12">
        <f t="shared" si="26"/>
        <v>148.19999999999999</v>
      </c>
      <c r="M145" s="12">
        <f t="shared" si="27"/>
        <v>148.19999999999999</v>
      </c>
      <c r="N145" s="12">
        <f t="shared" si="27"/>
        <v>0</v>
      </c>
      <c r="O145" s="12">
        <f t="shared" si="27"/>
        <v>0</v>
      </c>
    </row>
    <row r="146" spans="1:15" ht="15" customHeight="1" x14ac:dyDescent="0.25">
      <c r="A146" s="40"/>
      <c r="B146" s="76"/>
      <c r="C146" s="78" t="s">
        <v>22</v>
      </c>
      <c r="D146" s="16">
        <f>E146+G146</f>
        <v>416.6</v>
      </c>
      <c r="E146" s="16">
        <v>410.5</v>
      </c>
      <c r="F146" s="16"/>
      <c r="G146" s="16">
        <v>6.1</v>
      </c>
      <c r="H146" s="9">
        <f t="shared" si="31"/>
        <v>0</v>
      </c>
      <c r="I146" s="10">
        <v>0.3</v>
      </c>
      <c r="J146" s="10"/>
      <c r="K146" s="198">
        <v>-0.3</v>
      </c>
      <c r="L146" s="12">
        <f t="shared" si="26"/>
        <v>416.6</v>
      </c>
      <c r="M146" s="12">
        <f t="shared" si="27"/>
        <v>410.8</v>
      </c>
      <c r="N146" s="12">
        <f t="shared" si="27"/>
        <v>0</v>
      </c>
      <c r="O146" s="12">
        <f t="shared" si="27"/>
        <v>5.8</v>
      </c>
    </row>
    <row r="147" spans="1:15" ht="15.95" customHeight="1" x14ac:dyDescent="0.25">
      <c r="A147" s="54" t="s">
        <v>101</v>
      </c>
      <c r="B147" s="44" t="s">
        <v>176</v>
      </c>
      <c r="C147" s="25"/>
      <c r="D147" s="23">
        <f t="shared" ref="D147:O147" si="42">D95+D103+D107+D111+D115+D119+D123+D127+D131+D135+D139+D143</f>
        <v>2621.3999999999996</v>
      </c>
      <c r="E147" s="23">
        <f t="shared" si="42"/>
        <v>2395.1</v>
      </c>
      <c r="F147" s="23">
        <f t="shared" si="42"/>
        <v>0</v>
      </c>
      <c r="G147" s="23">
        <f t="shared" si="42"/>
        <v>226.29999999999998</v>
      </c>
      <c r="H147" s="24">
        <f t="shared" si="42"/>
        <v>1.2000000000000002</v>
      </c>
      <c r="I147" s="24">
        <f t="shared" si="42"/>
        <v>0.40000000000000008</v>
      </c>
      <c r="J147" s="24">
        <f t="shared" si="42"/>
        <v>0</v>
      </c>
      <c r="K147" s="258">
        <f t="shared" si="42"/>
        <v>0.8</v>
      </c>
      <c r="L147" s="21">
        <f t="shared" si="42"/>
        <v>2622.6</v>
      </c>
      <c r="M147" s="21">
        <f t="shared" si="42"/>
        <v>2395.4999999999995</v>
      </c>
      <c r="N147" s="21">
        <f t="shared" si="42"/>
        <v>0</v>
      </c>
      <c r="O147" s="21">
        <f t="shared" si="42"/>
        <v>227.10000000000002</v>
      </c>
    </row>
    <row r="148" spans="1:15" ht="27.95" customHeight="1" x14ac:dyDescent="0.25">
      <c r="A148" s="201"/>
      <c r="B148" s="259" t="s">
        <v>170</v>
      </c>
      <c r="C148" s="74"/>
      <c r="D148" s="260">
        <f t="shared" ref="D148:O148" si="43">D100</f>
        <v>1013.7</v>
      </c>
      <c r="E148" s="260">
        <f t="shared" si="43"/>
        <v>1013.7</v>
      </c>
      <c r="F148" s="260">
        <f t="shared" si="43"/>
        <v>0</v>
      </c>
      <c r="G148" s="260">
        <f t="shared" si="43"/>
        <v>0</v>
      </c>
      <c r="H148" s="261">
        <f t="shared" si="43"/>
        <v>0</v>
      </c>
      <c r="I148" s="261">
        <f t="shared" si="43"/>
        <v>0</v>
      </c>
      <c r="J148" s="261">
        <f t="shared" si="43"/>
        <v>0</v>
      </c>
      <c r="K148" s="262">
        <f t="shared" si="43"/>
        <v>0</v>
      </c>
      <c r="L148" s="93">
        <f t="shared" si="43"/>
        <v>1013.7</v>
      </c>
      <c r="M148" s="93">
        <f t="shared" si="43"/>
        <v>1013.7</v>
      </c>
      <c r="N148" s="93">
        <f t="shared" si="43"/>
        <v>0</v>
      </c>
      <c r="O148" s="93">
        <f t="shared" si="43"/>
        <v>0</v>
      </c>
    </row>
    <row r="149" spans="1:15" ht="15.95" customHeight="1" x14ac:dyDescent="0.25">
      <c r="A149" s="145" t="s">
        <v>102</v>
      </c>
      <c r="B149" s="530" t="s">
        <v>63</v>
      </c>
      <c r="C149" s="530"/>
      <c r="D149" s="530"/>
      <c r="E149" s="530"/>
      <c r="F149" s="530"/>
      <c r="G149" s="530"/>
      <c r="H149" s="530"/>
      <c r="I149" s="530"/>
      <c r="J149" s="530"/>
      <c r="K149" s="530"/>
      <c r="L149" s="530"/>
      <c r="M149" s="530"/>
      <c r="N149" s="530"/>
      <c r="O149" s="530"/>
    </row>
    <row r="150" spans="1:15" ht="15" customHeight="1" x14ac:dyDescent="0.25">
      <c r="A150" s="5" t="s">
        <v>103</v>
      </c>
      <c r="B150" s="26" t="s">
        <v>20</v>
      </c>
      <c r="C150" s="7" t="s">
        <v>32</v>
      </c>
      <c r="D150" s="16">
        <f>E150+G150</f>
        <v>19.5</v>
      </c>
      <c r="E150" s="16">
        <v>10.1</v>
      </c>
      <c r="F150" s="16"/>
      <c r="G150" s="16">
        <v>9.4</v>
      </c>
      <c r="H150" s="9">
        <f t="shared" ref="H150" si="44">I150+K150</f>
        <v>0</v>
      </c>
      <c r="I150" s="10"/>
      <c r="J150" s="10"/>
      <c r="K150" s="198"/>
      <c r="L150" s="12">
        <f>M150+O150</f>
        <v>19.5</v>
      </c>
      <c r="M150" s="12">
        <f t="shared" ref="M150:O151" si="45">E150+I150</f>
        <v>10.1</v>
      </c>
      <c r="N150" s="12">
        <f t="shared" si="45"/>
        <v>0</v>
      </c>
      <c r="O150" s="12">
        <f t="shared" si="45"/>
        <v>9.4</v>
      </c>
    </row>
    <row r="151" spans="1:15" ht="15" customHeight="1" x14ac:dyDescent="0.25">
      <c r="A151" s="5" t="s">
        <v>104</v>
      </c>
      <c r="B151" s="29" t="s">
        <v>71</v>
      </c>
      <c r="C151" s="30" t="s">
        <v>32</v>
      </c>
      <c r="D151" s="16">
        <f>E151+G151</f>
        <v>29.2</v>
      </c>
      <c r="E151" s="16">
        <v>29.2</v>
      </c>
      <c r="F151" s="16">
        <v>22.3</v>
      </c>
      <c r="G151" s="16"/>
      <c r="H151" s="9">
        <f>I151+K151</f>
        <v>0</v>
      </c>
      <c r="I151" s="10"/>
      <c r="J151" s="10"/>
      <c r="K151" s="198"/>
      <c r="L151" s="12">
        <f>M151+O151</f>
        <v>29.2</v>
      </c>
      <c r="M151" s="12">
        <f t="shared" si="45"/>
        <v>29.2</v>
      </c>
      <c r="N151" s="12">
        <f t="shared" si="45"/>
        <v>22.3</v>
      </c>
      <c r="O151" s="12">
        <f t="shared" si="45"/>
        <v>0</v>
      </c>
    </row>
    <row r="152" spans="1:15" ht="15.95" customHeight="1" x14ac:dyDescent="0.25">
      <c r="A152" s="263" t="s">
        <v>105</v>
      </c>
      <c r="B152" s="246" t="s">
        <v>177</v>
      </c>
      <c r="C152" s="79"/>
      <c r="D152" s="69">
        <f t="shared" ref="D152:O152" si="46">D150+D151</f>
        <v>48.7</v>
      </c>
      <c r="E152" s="69">
        <f t="shared" si="46"/>
        <v>39.299999999999997</v>
      </c>
      <c r="F152" s="69">
        <f t="shared" si="46"/>
        <v>22.3</v>
      </c>
      <c r="G152" s="69">
        <f t="shared" si="46"/>
        <v>9.4</v>
      </c>
      <c r="H152" s="70">
        <f t="shared" si="46"/>
        <v>0</v>
      </c>
      <c r="I152" s="70">
        <f t="shared" si="46"/>
        <v>0</v>
      </c>
      <c r="J152" s="70">
        <f t="shared" si="46"/>
        <v>0</v>
      </c>
      <c r="K152" s="247">
        <f t="shared" si="46"/>
        <v>0</v>
      </c>
      <c r="L152" s="44">
        <f t="shared" si="46"/>
        <v>48.7</v>
      </c>
      <c r="M152" s="44">
        <f t="shared" si="46"/>
        <v>39.299999999999997</v>
      </c>
      <c r="N152" s="44">
        <f t="shared" si="46"/>
        <v>22.3</v>
      </c>
      <c r="O152" s="44">
        <f t="shared" si="46"/>
        <v>9.4</v>
      </c>
    </row>
    <row r="153" spans="1:15" ht="15.95" customHeight="1" x14ac:dyDescent="0.25">
      <c r="A153" s="13" t="s">
        <v>106</v>
      </c>
      <c r="B153" s="530" t="s">
        <v>172</v>
      </c>
      <c r="C153" s="530"/>
      <c r="D153" s="530"/>
      <c r="E153" s="530"/>
      <c r="F153" s="530"/>
      <c r="G153" s="530"/>
      <c r="H153" s="530"/>
      <c r="I153" s="530"/>
      <c r="J153" s="530"/>
      <c r="K153" s="530"/>
      <c r="L153" s="530"/>
      <c r="M153" s="530"/>
      <c r="N153" s="530"/>
      <c r="O153" s="530"/>
    </row>
    <row r="154" spans="1:15" ht="15" customHeight="1" x14ac:dyDescent="0.25">
      <c r="A154" s="5" t="s">
        <v>107</v>
      </c>
      <c r="B154" s="135" t="s">
        <v>20</v>
      </c>
      <c r="C154" s="77"/>
      <c r="D154" s="16">
        <f>SUM(D155:D156)</f>
        <v>692.09999999999991</v>
      </c>
      <c r="E154" s="16">
        <f>SUM(E155:E156)</f>
        <v>598.29999999999995</v>
      </c>
      <c r="F154" s="16">
        <f>SUM(F155:F156)</f>
        <v>77.5</v>
      </c>
      <c r="G154" s="16">
        <f>SUM(G155:G156)</f>
        <v>93.8</v>
      </c>
      <c r="H154" s="10">
        <f t="shared" ref="H154:O154" si="47">SUM(H155:H156)</f>
        <v>0</v>
      </c>
      <c r="I154" s="10">
        <f t="shared" si="47"/>
        <v>11</v>
      </c>
      <c r="J154" s="10">
        <f t="shared" si="47"/>
        <v>1.7</v>
      </c>
      <c r="K154" s="198">
        <f t="shared" si="47"/>
        <v>-11</v>
      </c>
      <c r="L154" s="11">
        <f t="shared" si="47"/>
        <v>692.09999999999991</v>
      </c>
      <c r="M154" s="11">
        <f t="shared" si="47"/>
        <v>609.29999999999995</v>
      </c>
      <c r="N154" s="11">
        <f t="shared" si="47"/>
        <v>79.2</v>
      </c>
      <c r="O154" s="11">
        <f t="shared" si="47"/>
        <v>82.8</v>
      </c>
    </row>
    <row r="155" spans="1:15" ht="15" customHeight="1" x14ac:dyDescent="0.25">
      <c r="A155" s="19"/>
      <c r="B155" s="135"/>
      <c r="C155" s="30" t="s">
        <v>30</v>
      </c>
      <c r="D155" s="16">
        <f>E155+G155</f>
        <v>8</v>
      </c>
      <c r="E155" s="16">
        <v>8</v>
      </c>
      <c r="F155" s="16"/>
      <c r="G155" s="16"/>
      <c r="H155" s="9">
        <f t="shared" ref="H155:H192" si="48">I155+K155</f>
        <v>0</v>
      </c>
      <c r="I155" s="10"/>
      <c r="J155" s="10"/>
      <c r="K155" s="198"/>
      <c r="L155" s="12">
        <f t="shared" ref="L155:L192" si="49">M155+O155</f>
        <v>8</v>
      </c>
      <c r="M155" s="12">
        <f t="shared" ref="M155:O170" si="50">E155+I155</f>
        <v>8</v>
      </c>
      <c r="N155" s="12">
        <f t="shared" si="50"/>
        <v>0</v>
      </c>
      <c r="O155" s="12">
        <f t="shared" si="50"/>
        <v>0</v>
      </c>
    </row>
    <row r="156" spans="1:15" ht="15.75" customHeight="1" x14ac:dyDescent="0.25">
      <c r="A156" s="19"/>
      <c r="B156" s="135"/>
      <c r="C156" s="30" t="s">
        <v>51</v>
      </c>
      <c r="D156" s="16">
        <f>E156+G156</f>
        <v>684.09999999999991</v>
      </c>
      <c r="E156" s="16">
        <v>590.29999999999995</v>
      </c>
      <c r="F156" s="16">
        <v>77.5</v>
      </c>
      <c r="G156" s="16">
        <v>93.8</v>
      </c>
      <c r="H156" s="9">
        <f t="shared" si="48"/>
        <v>0</v>
      </c>
      <c r="I156" s="10">
        <v>11</v>
      </c>
      <c r="J156" s="10">
        <v>1.7</v>
      </c>
      <c r="K156" s="10">
        <v>-11</v>
      </c>
      <c r="L156" s="12">
        <f t="shared" si="49"/>
        <v>684.09999999999991</v>
      </c>
      <c r="M156" s="12">
        <f t="shared" si="50"/>
        <v>601.29999999999995</v>
      </c>
      <c r="N156" s="12">
        <f t="shared" si="50"/>
        <v>79.2</v>
      </c>
      <c r="O156" s="12">
        <f t="shared" si="50"/>
        <v>82.8</v>
      </c>
    </row>
    <row r="157" spans="1:15" x14ac:dyDescent="0.25">
      <c r="A157" s="13" t="s">
        <v>108</v>
      </c>
      <c r="B157" s="14" t="s">
        <v>55</v>
      </c>
      <c r="C157" s="15" t="s">
        <v>51</v>
      </c>
      <c r="D157" s="16">
        <f t="shared" ref="D157:D192" si="51">E157+G157</f>
        <v>145.30000000000001</v>
      </c>
      <c r="E157" s="16">
        <v>145.30000000000001</v>
      </c>
      <c r="F157" s="16">
        <v>87</v>
      </c>
      <c r="G157" s="16"/>
      <c r="H157" s="10">
        <f t="shared" si="48"/>
        <v>0</v>
      </c>
      <c r="I157" s="10"/>
      <c r="J157" s="10">
        <v>-1.8</v>
      </c>
      <c r="K157" s="10"/>
      <c r="L157" s="12">
        <f t="shared" si="49"/>
        <v>145.30000000000001</v>
      </c>
      <c r="M157" s="12">
        <f t="shared" si="50"/>
        <v>145.30000000000001</v>
      </c>
      <c r="N157" s="12">
        <f t="shared" si="50"/>
        <v>85.2</v>
      </c>
      <c r="O157" s="12">
        <f t="shared" si="50"/>
        <v>0</v>
      </c>
    </row>
    <row r="158" spans="1:15" ht="15" customHeight="1" x14ac:dyDescent="0.25">
      <c r="A158" s="13" t="s">
        <v>109</v>
      </c>
      <c r="B158" s="12" t="s">
        <v>33</v>
      </c>
      <c r="C158" s="15" t="s">
        <v>51</v>
      </c>
      <c r="D158" s="16">
        <f t="shared" si="51"/>
        <v>114.7</v>
      </c>
      <c r="E158" s="16">
        <v>114.7</v>
      </c>
      <c r="F158" s="16">
        <v>64.400000000000006</v>
      </c>
      <c r="G158" s="16"/>
      <c r="H158" s="10">
        <f t="shared" si="48"/>
        <v>0</v>
      </c>
      <c r="I158" s="10"/>
      <c r="J158" s="10"/>
      <c r="K158" s="10"/>
      <c r="L158" s="12">
        <f t="shared" si="49"/>
        <v>114.7</v>
      </c>
      <c r="M158" s="12">
        <f t="shared" si="50"/>
        <v>114.7</v>
      </c>
      <c r="N158" s="12">
        <f t="shared" si="50"/>
        <v>64.400000000000006</v>
      </c>
      <c r="O158" s="12">
        <f t="shared" si="50"/>
        <v>0</v>
      </c>
    </row>
    <row r="159" spans="1:15" ht="15" customHeight="1" x14ac:dyDescent="0.25">
      <c r="A159" s="13" t="s">
        <v>110</v>
      </c>
      <c r="B159" s="12" t="s">
        <v>161</v>
      </c>
      <c r="C159" s="15" t="s">
        <v>51</v>
      </c>
      <c r="D159" s="16">
        <f t="shared" si="51"/>
        <v>175.8</v>
      </c>
      <c r="E159" s="16">
        <v>175.8</v>
      </c>
      <c r="F159" s="16">
        <v>90.7</v>
      </c>
      <c r="G159" s="16"/>
      <c r="H159" s="10">
        <f t="shared" si="48"/>
        <v>0</v>
      </c>
      <c r="I159" s="10"/>
      <c r="J159" s="10"/>
      <c r="K159" s="10"/>
      <c r="L159" s="12">
        <f t="shared" si="49"/>
        <v>175.8</v>
      </c>
      <c r="M159" s="12">
        <f t="shared" si="50"/>
        <v>175.8</v>
      </c>
      <c r="N159" s="12">
        <f t="shared" si="50"/>
        <v>90.7</v>
      </c>
      <c r="O159" s="12">
        <f t="shared" si="50"/>
        <v>0</v>
      </c>
    </row>
    <row r="160" spans="1:15" ht="15" customHeight="1" x14ac:dyDescent="0.25">
      <c r="A160" s="13" t="s">
        <v>156</v>
      </c>
      <c r="B160" s="12" t="s">
        <v>502</v>
      </c>
      <c r="C160" s="15" t="s">
        <v>51</v>
      </c>
      <c r="D160" s="16">
        <f t="shared" si="51"/>
        <v>152.6</v>
      </c>
      <c r="E160" s="16">
        <v>152.6</v>
      </c>
      <c r="F160" s="16">
        <v>92.2</v>
      </c>
      <c r="G160" s="16"/>
      <c r="H160" s="10">
        <f t="shared" si="48"/>
        <v>0</v>
      </c>
      <c r="I160" s="10"/>
      <c r="J160" s="10"/>
      <c r="K160" s="10"/>
      <c r="L160" s="12">
        <f t="shared" si="49"/>
        <v>152.6</v>
      </c>
      <c r="M160" s="12">
        <f t="shared" si="50"/>
        <v>152.6</v>
      </c>
      <c r="N160" s="12">
        <f t="shared" si="50"/>
        <v>92.2</v>
      </c>
      <c r="O160" s="12">
        <f t="shared" si="50"/>
        <v>0</v>
      </c>
    </row>
    <row r="161" spans="1:15" ht="15" customHeight="1" x14ac:dyDescent="0.25">
      <c r="A161" s="13" t="s">
        <v>157</v>
      </c>
      <c r="B161" s="12" t="s">
        <v>153</v>
      </c>
      <c r="C161" s="15" t="s">
        <v>51</v>
      </c>
      <c r="D161" s="16">
        <f t="shared" si="51"/>
        <v>87.4</v>
      </c>
      <c r="E161" s="16">
        <v>87.4</v>
      </c>
      <c r="F161" s="16">
        <v>54.6</v>
      </c>
      <c r="G161" s="16"/>
      <c r="H161" s="10">
        <f t="shared" si="48"/>
        <v>0</v>
      </c>
      <c r="I161" s="10"/>
      <c r="J161" s="10"/>
      <c r="K161" s="10"/>
      <c r="L161" s="12">
        <f t="shared" si="49"/>
        <v>87.4</v>
      </c>
      <c r="M161" s="12">
        <f t="shared" si="50"/>
        <v>87.4</v>
      </c>
      <c r="N161" s="12">
        <f t="shared" si="50"/>
        <v>54.6</v>
      </c>
      <c r="O161" s="12">
        <f t="shared" si="50"/>
        <v>0</v>
      </c>
    </row>
    <row r="162" spans="1:15" ht="15" customHeight="1" x14ac:dyDescent="0.25">
      <c r="A162" s="13" t="s">
        <v>111</v>
      </c>
      <c r="B162" s="276" t="s">
        <v>364</v>
      </c>
      <c r="C162" s="15" t="s">
        <v>51</v>
      </c>
      <c r="D162" s="16">
        <f t="shared" si="51"/>
        <v>160.9</v>
      </c>
      <c r="E162" s="16">
        <v>160.9</v>
      </c>
      <c r="F162" s="16">
        <v>95.8</v>
      </c>
      <c r="G162" s="16"/>
      <c r="H162" s="10">
        <f t="shared" si="48"/>
        <v>0</v>
      </c>
      <c r="I162" s="10"/>
      <c r="J162" s="10"/>
      <c r="K162" s="10"/>
      <c r="L162" s="12">
        <f t="shared" si="49"/>
        <v>160.9</v>
      </c>
      <c r="M162" s="12">
        <f t="shared" si="50"/>
        <v>160.9</v>
      </c>
      <c r="N162" s="12">
        <f t="shared" si="50"/>
        <v>95.8</v>
      </c>
      <c r="O162" s="12">
        <f t="shared" si="50"/>
        <v>0</v>
      </c>
    </row>
    <row r="163" spans="1:15" ht="16.5" customHeight="1" x14ac:dyDescent="0.25">
      <c r="A163" s="13" t="s">
        <v>158</v>
      </c>
      <c r="B163" s="12" t="s">
        <v>503</v>
      </c>
      <c r="C163" s="15" t="s">
        <v>51</v>
      </c>
      <c r="D163" s="16">
        <f t="shared" si="51"/>
        <v>286.2</v>
      </c>
      <c r="E163" s="16">
        <v>278.89999999999998</v>
      </c>
      <c r="F163" s="16">
        <v>115.1</v>
      </c>
      <c r="G163" s="16">
        <v>7.3</v>
      </c>
      <c r="H163" s="10">
        <f t="shared" si="48"/>
        <v>0</v>
      </c>
      <c r="I163" s="10"/>
      <c r="J163" s="10"/>
      <c r="K163" s="10"/>
      <c r="L163" s="12">
        <f t="shared" si="49"/>
        <v>286.2</v>
      </c>
      <c r="M163" s="12">
        <f t="shared" si="50"/>
        <v>278.89999999999998</v>
      </c>
      <c r="N163" s="12">
        <f t="shared" si="50"/>
        <v>115.1</v>
      </c>
      <c r="O163" s="12">
        <f t="shared" si="50"/>
        <v>7.3</v>
      </c>
    </row>
    <row r="164" spans="1:15" ht="16.5" customHeight="1" x14ac:dyDescent="0.25">
      <c r="A164" s="13" t="s">
        <v>159</v>
      </c>
      <c r="B164" s="12" t="s">
        <v>504</v>
      </c>
      <c r="C164" s="15" t="s">
        <v>51</v>
      </c>
      <c r="D164" s="16">
        <f t="shared" si="51"/>
        <v>208.5</v>
      </c>
      <c r="E164" s="16">
        <v>208.5</v>
      </c>
      <c r="F164" s="16">
        <v>107.4</v>
      </c>
      <c r="G164" s="16"/>
      <c r="H164" s="10">
        <f t="shared" si="48"/>
        <v>0</v>
      </c>
      <c r="I164" s="10"/>
      <c r="J164" s="10"/>
      <c r="K164" s="10"/>
      <c r="L164" s="12">
        <f t="shared" si="49"/>
        <v>208.5</v>
      </c>
      <c r="M164" s="12">
        <f t="shared" si="50"/>
        <v>208.5</v>
      </c>
      <c r="N164" s="12">
        <f t="shared" si="50"/>
        <v>107.4</v>
      </c>
      <c r="O164" s="12">
        <f t="shared" si="50"/>
        <v>0</v>
      </c>
    </row>
    <row r="165" spans="1:15" ht="15" customHeight="1" x14ac:dyDescent="0.25">
      <c r="A165" s="13" t="s">
        <v>112</v>
      </c>
      <c r="B165" s="12" t="s">
        <v>505</v>
      </c>
      <c r="C165" s="15" t="s">
        <v>51</v>
      </c>
      <c r="D165" s="16">
        <f t="shared" si="51"/>
        <v>160.1</v>
      </c>
      <c r="E165" s="16">
        <v>160.1</v>
      </c>
      <c r="F165" s="16">
        <v>79.599999999999994</v>
      </c>
      <c r="G165" s="16"/>
      <c r="H165" s="10">
        <f t="shared" si="48"/>
        <v>0</v>
      </c>
      <c r="I165" s="10"/>
      <c r="J165" s="10"/>
      <c r="K165" s="10"/>
      <c r="L165" s="12">
        <f t="shared" si="49"/>
        <v>160.1</v>
      </c>
      <c r="M165" s="12">
        <f t="shared" si="50"/>
        <v>160.1</v>
      </c>
      <c r="N165" s="12">
        <f t="shared" si="50"/>
        <v>79.599999999999994</v>
      </c>
      <c r="O165" s="12">
        <f t="shared" si="50"/>
        <v>0</v>
      </c>
    </row>
    <row r="166" spans="1:15" ht="15" customHeight="1" x14ac:dyDescent="0.25">
      <c r="A166" s="13" t="s">
        <v>113</v>
      </c>
      <c r="B166" s="12" t="s">
        <v>419</v>
      </c>
      <c r="C166" s="15" t="s">
        <v>51</v>
      </c>
      <c r="D166" s="16">
        <f t="shared" si="51"/>
        <v>170.4</v>
      </c>
      <c r="E166" s="16">
        <v>170.4</v>
      </c>
      <c r="F166" s="16">
        <v>91.5</v>
      </c>
      <c r="G166" s="16"/>
      <c r="H166" s="10">
        <f t="shared" si="48"/>
        <v>0</v>
      </c>
      <c r="I166" s="10"/>
      <c r="J166" s="10"/>
      <c r="K166" s="10"/>
      <c r="L166" s="12">
        <f t="shared" si="49"/>
        <v>170.4</v>
      </c>
      <c r="M166" s="12">
        <f t="shared" si="50"/>
        <v>170.4</v>
      </c>
      <c r="N166" s="12">
        <f t="shared" si="50"/>
        <v>91.5</v>
      </c>
      <c r="O166" s="12">
        <f t="shared" si="50"/>
        <v>0</v>
      </c>
    </row>
    <row r="167" spans="1:15" ht="15" customHeight="1" x14ac:dyDescent="0.25">
      <c r="A167" s="13" t="s">
        <v>114</v>
      </c>
      <c r="B167" s="193" t="s">
        <v>46</v>
      </c>
      <c r="C167" s="15" t="s">
        <v>51</v>
      </c>
      <c r="D167" s="16">
        <f t="shared" si="51"/>
        <v>100.3</v>
      </c>
      <c r="E167" s="16">
        <v>100.3</v>
      </c>
      <c r="F167" s="16">
        <v>65.099999999999994</v>
      </c>
      <c r="G167" s="16"/>
      <c r="H167" s="10">
        <f t="shared" si="48"/>
        <v>0</v>
      </c>
      <c r="I167" s="10"/>
      <c r="J167" s="10"/>
      <c r="K167" s="10"/>
      <c r="L167" s="12">
        <f t="shared" si="49"/>
        <v>100.3</v>
      </c>
      <c r="M167" s="12">
        <f t="shared" si="50"/>
        <v>100.3</v>
      </c>
      <c r="N167" s="12">
        <f t="shared" si="50"/>
        <v>65.099999999999994</v>
      </c>
      <c r="O167" s="12">
        <f t="shared" si="50"/>
        <v>0</v>
      </c>
    </row>
    <row r="168" spans="1:15" ht="15" customHeight="1" x14ac:dyDescent="0.25">
      <c r="A168" s="13" t="s">
        <v>115</v>
      </c>
      <c r="B168" s="12" t="s">
        <v>43</v>
      </c>
      <c r="C168" s="15" t="s">
        <v>51</v>
      </c>
      <c r="D168" s="16">
        <f t="shared" si="51"/>
        <v>101</v>
      </c>
      <c r="E168" s="16">
        <v>101</v>
      </c>
      <c r="F168" s="16">
        <v>64.900000000000006</v>
      </c>
      <c r="G168" s="16"/>
      <c r="H168" s="10">
        <f t="shared" si="48"/>
        <v>0</v>
      </c>
      <c r="I168" s="10"/>
      <c r="J168" s="10"/>
      <c r="K168" s="10"/>
      <c r="L168" s="12">
        <f t="shared" si="49"/>
        <v>101</v>
      </c>
      <c r="M168" s="12">
        <f t="shared" si="50"/>
        <v>101</v>
      </c>
      <c r="N168" s="12">
        <f t="shared" si="50"/>
        <v>64.900000000000006</v>
      </c>
      <c r="O168" s="12">
        <f t="shared" si="50"/>
        <v>0</v>
      </c>
    </row>
    <row r="169" spans="1:15" ht="15" customHeight="1" x14ac:dyDescent="0.25">
      <c r="A169" s="13" t="s">
        <v>116</v>
      </c>
      <c r="B169" s="12" t="s">
        <v>45</v>
      </c>
      <c r="C169" s="15" t="s">
        <v>51</v>
      </c>
      <c r="D169" s="16">
        <f t="shared" si="51"/>
        <v>83.6</v>
      </c>
      <c r="E169" s="16">
        <v>83.6</v>
      </c>
      <c r="F169" s="16">
        <v>54.8</v>
      </c>
      <c r="G169" s="16"/>
      <c r="H169" s="10">
        <f t="shared" si="48"/>
        <v>0</v>
      </c>
      <c r="I169" s="10"/>
      <c r="J169" s="10"/>
      <c r="K169" s="10"/>
      <c r="L169" s="12">
        <f t="shared" si="49"/>
        <v>83.6</v>
      </c>
      <c r="M169" s="12">
        <f t="shared" si="50"/>
        <v>83.6</v>
      </c>
      <c r="N169" s="12">
        <f t="shared" si="50"/>
        <v>54.8</v>
      </c>
      <c r="O169" s="12">
        <f t="shared" si="50"/>
        <v>0</v>
      </c>
    </row>
    <row r="170" spans="1:15" ht="15" customHeight="1" x14ac:dyDescent="0.25">
      <c r="A170" s="13" t="s">
        <v>167</v>
      </c>
      <c r="B170" s="12" t="s">
        <v>166</v>
      </c>
      <c r="C170" s="15" t="s">
        <v>51</v>
      </c>
      <c r="D170" s="16">
        <f t="shared" si="51"/>
        <v>143.1</v>
      </c>
      <c r="E170" s="16">
        <v>143.1</v>
      </c>
      <c r="F170" s="16">
        <v>83.8</v>
      </c>
      <c r="G170" s="16"/>
      <c r="H170" s="10">
        <f t="shared" si="48"/>
        <v>0</v>
      </c>
      <c r="I170" s="10"/>
      <c r="J170" s="10"/>
      <c r="K170" s="10"/>
      <c r="L170" s="12">
        <f t="shared" si="49"/>
        <v>143.1</v>
      </c>
      <c r="M170" s="12">
        <f t="shared" si="50"/>
        <v>143.1</v>
      </c>
      <c r="N170" s="12">
        <f t="shared" si="50"/>
        <v>83.8</v>
      </c>
      <c r="O170" s="12">
        <f t="shared" si="50"/>
        <v>0</v>
      </c>
    </row>
    <row r="171" spans="1:15" ht="15" customHeight="1" x14ac:dyDescent="0.25">
      <c r="A171" s="13" t="s">
        <v>117</v>
      </c>
      <c r="B171" s="12" t="s">
        <v>44</v>
      </c>
      <c r="C171" s="15" t="s">
        <v>51</v>
      </c>
      <c r="D171" s="16">
        <f t="shared" si="51"/>
        <v>79.599999999999994</v>
      </c>
      <c r="E171" s="16">
        <v>79.599999999999994</v>
      </c>
      <c r="F171" s="16">
        <v>51</v>
      </c>
      <c r="G171" s="16"/>
      <c r="H171" s="10">
        <f t="shared" si="48"/>
        <v>0</v>
      </c>
      <c r="I171" s="10"/>
      <c r="J171" s="10"/>
      <c r="K171" s="10"/>
      <c r="L171" s="12">
        <f t="shared" si="49"/>
        <v>79.599999999999994</v>
      </c>
      <c r="M171" s="12">
        <f t="shared" ref="M171:O192" si="52">E171+I171</f>
        <v>79.599999999999994</v>
      </c>
      <c r="N171" s="12">
        <f t="shared" si="52"/>
        <v>51</v>
      </c>
      <c r="O171" s="12">
        <f t="shared" si="52"/>
        <v>0</v>
      </c>
    </row>
    <row r="172" spans="1:15" ht="15" customHeight="1" x14ac:dyDescent="0.25">
      <c r="A172" s="13" t="s">
        <v>118</v>
      </c>
      <c r="B172" s="193" t="s">
        <v>47</v>
      </c>
      <c r="C172" s="15" t="s">
        <v>51</v>
      </c>
      <c r="D172" s="16">
        <f t="shared" si="51"/>
        <v>104.1</v>
      </c>
      <c r="E172" s="16">
        <v>104.1</v>
      </c>
      <c r="F172" s="16">
        <v>59.9</v>
      </c>
      <c r="G172" s="16"/>
      <c r="H172" s="10">
        <f t="shared" si="48"/>
        <v>0</v>
      </c>
      <c r="I172" s="10"/>
      <c r="J172" s="10"/>
      <c r="K172" s="10"/>
      <c r="L172" s="12">
        <f t="shared" si="49"/>
        <v>104.1</v>
      </c>
      <c r="M172" s="12">
        <f t="shared" si="52"/>
        <v>104.1</v>
      </c>
      <c r="N172" s="12">
        <f t="shared" si="52"/>
        <v>59.9</v>
      </c>
      <c r="O172" s="12">
        <f t="shared" si="52"/>
        <v>0</v>
      </c>
    </row>
    <row r="173" spans="1:15" ht="15" customHeight="1" x14ac:dyDescent="0.25">
      <c r="A173" s="13" t="s">
        <v>119</v>
      </c>
      <c r="B173" s="86" t="s">
        <v>420</v>
      </c>
      <c r="C173" s="89" t="s">
        <v>51</v>
      </c>
      <c r="D173" s="16">
        <f t="shared" si="51"/>
        <v>116.2</v>
      </c>
      <c r="E173" s="16">
        <v>116.2</v>
      </c>
      <c r="F173" s="16">
        <v>71.400000000000006</v>
      </c>
      <c r="G173" s="16"/>
      <c r="H173" s="10">
        <f t="shared" si="48"/>
        <v>0</v>
      </c>
      <c r="I173" s="10"/>
      <c r="J173" s="10"/>
      <c r="K173" s="10"/>
      <c r="L173" s="12">
        <f t="shared" si="49"/>
        <v>116.2</v>
      </c>
      <c r="M173" s="12">
        <f t="shared" si="52"/>
        <v>116.2</v>
      </c>
      <c r="N173" s="12">
        <f t="shared" si="52"/>
        <v>71.400000000000006</v>
      </c>
      <c r="O173" s="12">
        <f t="shared" si="52"/>
        <v>0</v>
      </c>
    </row>
    <row r="174" spans="1:15" ht="15" customHeight="1" x14ac:dyDescent="0.25">
      <c r="A174" s="13" t="s">
        <v>120</v>
      </c>
      <c r="B174" s="12" t="s">
        <v>64</v>
      </c>
      <c r="C174" s="15" t="s">
        <v>51</v>
      </c>
      <c r="D174" s="16">
        <f t="shared" si="51"/>
        <v>57.5</v>
      </c>
      <c r="E174" s="16">
        <v>57.5</v>
      </c>
      <c r="F174" s="16">
        <v>38.200000000000003</v>
      </c>
      <c r="G174" s="16"/>
      <c r="H174" s="10">
        <f t="shared" si="48"/>
        <v>0</v>
      </c>
      <c r="I174" s="10"/>
      <c r="J174" s="10"/>
      <c r="K174" s="10"/>
      <c r="L174" s="12">
        <f t="shared" si="49"/>
        <v>57.5</v>
      </c>
      <c r="M174" s="12">
        <f t="shared" si="52"/>
        <v>57.5</v>
      </c>
      <c r="N174" s="12">
        <f t="shared" si="52"/>
        <v>38.200000000000003</v>
      </c>
      <c r="O174" s="12">
        <f t="shared" si="52"/>
        <v>0</v>
      </c>
    </row>
    <row r="175" spans="1:15" ht="15" customHeight="1" x14ac:dyDescent="0.25">
      <c r="A175" s="13" t="s">
        <v>121</v>
      </c>
      <c r="B175" s="12" t="s">
        <v>42</v>
      </c>
      <c r="C175" s="15" t="s">
        <v>51</v>
      </c>
      <c r="D175" s="16">
        <f t="shared" si="51"/>
        <v>149.6</v>
      </c>
      <c r="E175" s="16">
        <v>149.6</v>
      </c>
      <c r="F175" s="16">
        <v>88.7</v>
      </c>
      <c r="G175" s="16"/>
      <c r="H175" s="10">
        <f t="shared" si="48"/>
        <v>0</v>
      </c>
      <c r="I175" s="10"/>
      <c r="J175" s="10">
        <v>-0.3</v>
      </c>
      <c r="K175" s="10"/>
      <c r="L175" s="12">
        <f t="shared" si="49"/>
        <v>149.6</v>
      </c>
      <c r="M175" s="12">
        <f t="shared" si="52"/>
        <v>149.6</v>
      </c>
      <c r="N175" s="12">
        <f t="shared" si="52"/>
        <v>88.4</v>
      </c>
      <c r="O175" s="12">
        <f t="shared" si="52"/>
        <v>0</v>
      </c>
    </row>
    <row r="176" spans="1:15" ht="15" customHeight="1" x14ac:dyDescent="0.25">
      <c r="A176" s="13" t="s">
        <v>163</v>
      </c>
      <c r="B176" s="277" t="s">
        <v>421</v>
      </c>
      <c r="C176" s="89" t="s">
        <v>51</v>
      </c>
      <c r="D176" s="16">
        <f t="shared" si="51"/>
        <v>98.7</v>
      </c>
      <c r="E176" s="16">
        <v>98.7</v>
      </c>
      <c r="F176" s="16">
        <v>58.8</v>
      </c>
      <c r="G176" s="16"/>
      <c r="H176" s="10">
        <f t="shared" si="48"/>
        <v>0</v>
      </c>
      <c r="I176" s="10"/>
      <c r="J176" s="10">
        <v>0.8</v>
      </c>
      <c r="K176" s="10"/>
      <c r="L176" s="12">
        <f t="shared" si="49"/>
        <v>98.7</v>
      </c>
      <c r="M176" s="12">
        <f t="shared" si="52"/>
        <v>98.7</v>
      </c>
      <c r="N176" s="12">
        <f t="shared" si="52"/>
        <v>59.599999999999994</v>
      </c>
      <c r="O176" s="12">
        <f t="shared" si="52"/>
        <v>0</v>
      </c>
    </row>
    <row r="177" spans="1:17" ht="15" customHeight="1" x14ac:dyDescent="0.25">
      <c r="A177" s="13" t="s">
        <v>122</v>
      </c>
      <c r="B177" s="193" t="s">
        <v>41</v>
      </c>
      <c r="C177" s="15" t="s">
        <v>51</v>
      </c>
      <c r="D177" s="16">
        <f t="shared" si="51"/>
        <v>74.8</v>
      </c>
      <c r="E177" s="16">
        <v>74.8</v>
      </c>
      <c r="F177" s="16">
        <v>42.7</v>
      </c>
      <c r="G177" s="16"/>
      <c r="H177" s="10">
        <f t="shared" si="48"/>
        <v>0</v>
      </c>
      <c r="I177" s="10">
        <v>-1.3</v>
      </c>
      <c r="J177" s="10">
        <v>-3.6</v>
      </c>
      <c r="K177" s="10">
        <v>1.3</v>
      </c>
      <c r="L177" s="12">
        <f t="shared" si="49"/>
        <v>74.8</v>
      </c>
      <c r="M177" s="12">
        <f t="shared" si="52"/>
        <v>73.5</v>
      </c>
      <c r="N177" s="12">
        <f t="shared" si="52"/>
        <v>39.1</v>
      </c>
      <c r="O177" s="12">
        <f t="shared" si="52"/>
        <v>1.3</v>
      </c>
    </row>
    <row r="178" spans="1:17" ht="15" customHeight="1" x14ac:dyDescent="0.25">
      <c r="A178" s="13" t="s">
        <v>123</v>
      </c>
      <c r="B178" s="12" t="s">
        <v>162</v>
      </c>
      <c r="C178" s="15" t="s">
        <v>51</v>
      </c>
      <c r="D178" s="16">
        <f t="shared" si="51"/>
        <v>117.6</v>
      </c>
      <c r="E178" s="16">
        <v>117.6</v>
      </c>
      <c r="F178" s="16">
        <v>69.5</v>
      </c>
      <c r="G178" s="16"/>
      <c r="H178" s="10">
        <f t="shared" si="48"/>
        <v>0</v>
      </c>
      <c r="I178" s="10"/>
      <c r="J178" s="10">
        <v>2.2000000000000002</v>
      </c>
      <c r="K178" s="10"/>
      <c r="L178" s="12">
        <f t="shared" si="49"/>
        <v>117.6</v>
      </c>
      <c r="M178" s="12">
        <f t="shared" si="52"/>
        <v>117.6</v>
      </c>
      <c r="N178" s="12">
        <f t="shared" si="52"/>
        <v>71.7</v>
      </c>
      <c r="O178" s="12">
        <f t="shared" si="52"/>
        <v>0</v>
      </c>
    </row>
    <row r="179" spans="1:17" ht="15" customHeight="1" x14ac:dyDescent="0.25">
      <c r="A179" s="13" t="s">
        <v>124</v>
      </c>
      <c r="B179" s="12" t="s">
        <v>154</v>
      </c>
      <c r="C179" s="15" t="s">
        <v>51</v>
      </c>
      <c r="D179" s="16">
        <f t="shared" si="51"/>
        <v>242.5</v>
      </c>
      <c r="E179" s="16">
        <v>242.5</v>
      </c>
      <c r="F179" s="16">
        <v>142.5</v>
      </c>
      <c r="G179" s="16"/>
      <c r="H179" s="10">
        <f t="shared" si="48"/>
        <v>0</v>
      </c>
      <c r="I179" s="10">
        <v>-0.6</v>
      </c>
      <c r="J179" s="10">
        <v>-4.2</v>
      </c>
      <c r="K179" s="10">
        <v>0.6</v>
      </c>
      <c r="L179" s="12">
        <f t="shared" si="49"/>
        <v>242.5</v>
      </c>
      <c r="M179" s="12">
        <f t="shared" si="52"/>
        <v>241.9</v>
      </c>
      <c r="N179" s="12">
        <f t="shared" si="52"/>
        <v>138.30000000000001</v>
      </c>
      <c r="O179" s="12">
        <f t="shared" si="52"/>
        <v>0.6</v>
      </c>
    </row>
    <row r="180" spans="1:17" ht="15" customHeight="1" x14ac:dyDescent="0.25">
      <c r="A180" s="13" t="s">
        <v>125</v>
      </c>
      <c r="B180" s="12" t="s">
        <v>34</v>
      </c>
      <c r="C180" s="15" t="s">
        <v>51</v>
      </c>
      <c r="D180" s="16">
        <f t="shared" si="51"/>
        <v>142.5</v>
      </c>
      <c r="E180" s="16">
        <v>142.5</v>
      </c>
      <c r="F180" s="16">
        <v>90.2</v>
      </c>
      <c r="G180" s="16"/>
      <c r="H180" s="10">
        <f t="shared" si="48"/>
        <v>0</v>
      </c>
      <c r="I180" s="10"/>
      <c r="J180" s="10">
        <v>0.9</v>
      </c>
      <c r="K180" s="10"/>
      <c r="L180" s="12">
        <f t="shared" si="49"/>
        <v>142.5</v>
      </c>
      <c r="M180" s="12">
        <f t="shared" si="52"/>
        <v>142.5</v>
      </c>
      <c r="N180" s="12">
        <f t="shared" si="52"/>
        <v>91.100000000000009</v>
      </c>
      <c r="O180" s="12">
        <f t="shared" si="52"/>
        <v>0</v>
      </c>
    </row>
    <row r="181" spans="1:17" ht="15" customHeight="1" x14ac:dyDescent="0.25">
      <c r="A181" s="13" t="s">
        <v>126</v>
      </c>
      <c r="B181" s="12" t="s">
        <v>36</v>
      </c>
      <c r="C181" s="15" t="s">
        <v>51</v>
      </c>
      <c r="D181" s="16">
        <f t="shared" si="51"/>
        <v>162.80000000000001</v>
      </c>
      <c r="E181" s="16">
        <v>162.80000000000001</v>
      </c>
      <c r="F181" s="16">
        <v>94.7</v>
      </c>
      <c r="G181" s="16"/>
      <c r="H181" s="10">
        <f t="shared" si="48"/>
        <v>0</v>
      </c>
      <c r="I181" s="10"/>
      <c r="J181" s="10"/>
      <c r="K181" s="10"/>
      <c r="L181" s="12">
        <f t="shared" si="49"/>
        <v>162.80000000000001</v>
      </c>
      <c r="M181" s="12">
        <f t="shared" si="52"/>
        <v>162.80000000000001</v>
      </c>
      <c r="N181" s="12">
        <f t="shared" si="52"/>
        <v>94.7</v>
      </c>
      <c r="O181" s="12">
        <f t="shared" si="52"/>
        <v>0</v>
      </c>
      <c r="P181" s="37"/>
      <c r="Q181" s="37"/>
    </row>
    <row r="182" spans="1:17" ht="15" customHeight="1" x14ac:dyDescent="0.25">
      <c r="A182" s="13" t="s">
        <v>127</v>
      </c>
      <c r="B182" s="12" t="s">
        <v>38</v>
      </c>
      <c r="C182" s="15" t="s">
        <v>51</v>
      </c>
      <c r="D182" s="16">
        <f t="shared" si="51"/>
        <v>257.8</v>
      </c>
      <c r="E182" s="16">
        <v>257.8</v>
      </c>
      <c r="F182" s="16">
        <v>155.5</v>
      </c>
      <c r="G182" s="16"/>
      <c r="H182" s="10">
        <f t="shared" si="48"/>
        <v>0</v>
      </c>
      <c r="I182" s="10">
        <v>-0.8</v>
      </c>
      <c r="J182" s="10">
        <v>-1.7</v>
      </c>
      <c r="K182" s="10">
        <v>0.8</v>
      </c>
      <c r="L182" s="12">
        <f t="shared" si="49"/>
        <v>257.8</v>
      </c>
      <c r="M182" s="12">
        <f t="shared" si="52"/>
        <v>257</v>
      </c>
      <c r="N182" s="12">
        <f t="shared" si="52"/>
        <v>153.80000000000001</v>
      </c>
      <c r="O182" s="12">
        <f t="shared" si="52"/>
        <v>0.8</v>
      </c>
    </row>
    <row r="183" spans="1:17" ht="15" customHeight="1" x14ac:dyDescent="0.25">
      <c r="A183" s="13" t="s">
        <v>128</v>
      </c>
      <c r="B183" s="12" t="s">
        <v>37</v>
      </c>
      <c r="C183" s="15" t="s">
        <v>51</v>
      </c>
      <c r="D183" s="16">
        <f t="shared" si="51"/>
        <v>150</v>
      </c>
      <c r="E183" s="16">
        <v>150</v>
      </c>
      <c r="F183" s="16">
        <v>94.7</v>
      </c>
      <c r="G183" s="16"/>
      <c r="H183" s="10">
        <f t="shared" si="48"/>
        <v>0</v>
      </c>
      <c r="I183" s="10"/>
      <c r="J183" s="10"/>
      <c r="K183" s="10"/>
      <c r="L183" s="12">
        <f t="shared" si="49"/>
        <v>150</v>
      </c>
      <c r="M183" s="12">
        <f t="shared" si="52"/>
        <v>150</v>
      </c>
      <c r="N183" s="12">
        <f t="shared" si="52"/>
        <v>94.7</v>
      </c>
      <c r="O183" s="12">
        <f t="shared" si="52"/>
        <v>0</v>
      </c>
    </row>
    <row r="184" spans="1:17" ht="15" customHeight="1" x14ac:dyDescent="0.25">
      <c r="A184" s="13" t="s">
        <v>129</v>
      </c>
      <c r="B184" s="12" t="s">
        <v>35</v>
      </c>
      <c r="C184" s="15" t="s">
        <v>51</v>
      </c>
      <c r="D184" s="16">
        <f t="shared" si="51"/>
        <v>273.8</v>
      </c>
      <c r="E184" s="16">
        <v>273.8</v>
      </c>
      <c r="F184" s="16">
        <v>136.69999999999999</v>
      </c>
      <c r="G184" s="16"/>
      <c r="H184" s="10">
        <f t="shared" si="48"/>
        <v>0</v>
      </c>
      <c r="I184" s="10"/>
      <c r="J184" s="10"/>
      <c r="K184" s="10"/>
      <c r="L184" s="12">
        <f t="shared" si="49"/>
        <v>273.8</v>
      </c>
      <c r="M184" s="12">
        <f t="shared" si="52"/>
        <v>273.8</v>
      </c>
      <c r="N184" s="12">
        <f t="shared" si="52"/>
        <v>136.69999999999999</v>
      </c>
      <c r="O184" s="12">
        <f t="shared" si="52"/>
        <v>0</v>
      </c>
    </row>
    <row r="185" spans="1:17" ht="15" customHeight="1" x14ac:dyDescent="0.25">
      <c r="A185" s="13" t="s">
        <v>130</v>
      </c>
      <c r="B185" s="193" t="s">
        <v>39</v>
      </c>
      <c r="C185" s="15" t="s">
        <v>51</v>
      </c>
      <c r="D185" s="16">
        <f t="shared" si="51"/>
        <v>58.3</v>
      </c>
      <c r="E185" s="16">
        <v>58.3</v>
      </c>
      <c r="F185" s="16">
        <v>38.299999999999997</v>
      </c>
      <c r="G185" s="16"/>
      <c r="H185" s="10">
        <f t="shared" si="48"/>
        <v>0</v>
      </c>
      <c r="I185" s="10"/>
      <c r="J185" s="10">
        <v>-1.8</v>
      </c>
      <c r="K185" s="10"/>
      <c r="L185" s="12">
        <f t="shared" si="49"/>
        <v>58.3</v>
      </c>
      <c r="M185" s="12">
        <f t="shared" si="52"/>
        <v>58.3</v>
      </c>
      <c r="N185" s="12">
        <f t="shared" si="52"/>
        <v>36.5</v>
      </c>
      <c r="O185" s="12">
        <f t="shared" si="52"/>
        <v>0</v>
      </c>
    </row>
    <row r="186" spans="1:17" ht="15" customHeight="1" x14ac:dyDescent="0.25">
      <c r="A186" s="13" t="s">
        <v>131</v>
      </c>
      <c r="B186" s="193" t="s">
        <v>40</v>
      </c>
      <c r="C186" s="15" t="s">
        <v>51</v>
      </c>
      <c r="D186" s="16">
        <f t="shared" si="51"/>
        <v>87.1</v>
      </c>
      <c r="E186" s="16">
        <v>87.1</v>
      </c>
      <c r="F186" s="16">
        <v>57.5</v>
      </c>
      <c r="G186" s="16"/>
      <c r="H186" s="10">
        <f t="shared" si="48"/>
        <v>0</v>
      </c>
      <c r="I186" s="10"/>
      <c r="J186" s="10"/>
      <c r="K186" s="10"/>
      <c r="L186" s="12">
        <f t="shared" si="49"/>
        <v>87.1</v>
      </c>
      <c r="M186" s="12">
        <f t="shared" si="52"/>
        <v>87.1</v>
      </c>
      <c r="N186" s="12">
        <f t="shared" si="52"/>
        <v>57.5</v>
      </c>
      <c r="O186" s="12">
        <f t="shared" si="52"/>
        <v>0</v>
      </c>
    </row>
    <row r="187" spans="1:17" ht="15" customHeight="1" x14ac:dyDescent="0.25">
      <c r="A187" s="13" t="s">
        <v>132</v>
      </c>
      <c r="B187" s="12" t="s">
        <v>49</v>
      </c>
      <c r="C187" s="15" t="s">
        <v>51</v>
      </c>
      <c r="D187" s="16">
        <f t="shared" si="51"/>
        <v>69.3</v>
      </c>
      <c r="E187" s="16">
        <v>69.3</v>
      </c>
      <c r="F187" s="16">
        <v>52.8</v>
      </c>
      <c r="G187" s="16"/>
      <c r="H187" s="10">
        <f t="shared" si="48"/>
        <v>0</v>
      </c>
      <c r="I187" s="10"/>
      <c r="J187" s="10"/>
      <c r="K187" s="10"/>
      <c r="L187" s="12">
        <f t="shared" si="49"/>
        <v>69.3</v>
      </c>
      <c r="M187" s="12">
        <f t="shared" si="52"/>
        <v>69.3</v>
      </c>
      <c r="N187" s="12">
        <f t="shared" si="52"/>
        <v>52.8</v>
      </c>
      <c r="O187" s="12">
        <f t="shared" si="52"/>
        <v>0</v>
      </c>
    </row>
    <row r="188" spans="1:17" ht="15" customHeight="1" x14ac:dyDescent="0.25">
      <c r="A188" s="13" t="s">
        <v>133</v>
      </c>
      <c r="B188" s="12" t="s">
        <v>48</v>
      </c>
      <c r="C188" s="15" t="s">
        <v>51</v>
      </c>
      <c r="D188" s="16">
        <f t="shared" si="51"/>
        <v>527.29999999999995</v>
      </c>
      <c r="E188" s="16">
        <v>527.29999999999995</v>
      </c>
      <c r="F188" s="16">
        <v>394.9</v>
      </c>
      <c r="G188" s="16"/>
      <c r="H188" s="10">
        <f t="shared" si="48"/>
        <v>0</v>
      </c>
      <c r="I188" s="10"/>
      <c r="J188" s="10">
        <v>2</v>
      </c>
      <c r="K188" s="10"/>
      <c r="L188" s="12">
        <f t="shared" si="49"/>
        <v>527.29999999999995</v>
      </c>
      <c r="M188" s="12">
        <f t="shared" si="52"/>
        <v>527.29999999999995</v>
      </c>
      <c r="N188" s="12">
        <f t="shared" si="52"/>
        <v>396.9</v>
      </c>
      <c r="O188" s="12">
        <f t="shared" si="52"/>
        <v>0</v>
      </c>
    </row>
    <row r="189" spans="1:17" ht="14.25" customHeight="1" x14ac:dyDescent="0.25">
      <c r="A189" s="13" t="s">
        <v>164</v>
      </c>
      <c r="B189" s="12" t="s">
        <v>66</v>
      </c>
      <c r="C189" s="15" t="s">
        <v>51</v>
      </c>
      <c r="D189" s="16">
        <f t="shared" si="51"/>
        <v>58.3</v>
      </c>
      <c r="E189" s="16">
        <v>58.3</v>
      </c>
      <c r="F189" s="16">
        <v>42.1</v>
      </c>
      <c r="G189" s="16"/>
      <c r="H189" s="10">
        <f t="shared" si="48"/>
        <v>0</v>
      </c>
      <c r="I189" s="10"/>
      <c r="J189" s="10">
        <v>0.2</v>
      </c>
      <c r="K189" s="10"/>
      <c r="L189" s="12">
        <f t="shared" si="49"/>
        <v>58.3</v>
      </c>
      <c r="M189" s="12">
        <f t="shared" si="52"/>
        <v>58.3</v>
      </c>
      <c r="N189" s="12">
        <f t="shared" si="52"/>
        <v>42.300000000000004</v>
      </c>
      <c r="O189" s="12">
        <f t="shared" si="52"/>
        <v>0</v>
      </c>
    </row>
    <row r="190" spans="1:17" ht="15" customHeight="1" x14ac:dyDescent="0.25">
      <c r="A190" s="13" t="s">
        <v>134</v>
      </c>
      <c r="B190" s="12" t="s">
        <v>50</v>
      </c>
      <c r="C190" s="15" t="s">
        <v>51</v>
      </c>
      <c r="D190" s="16">
        <f t="shared" si="51"/>
        <v>58.3</v>
      </c>
      <c r="E190" s="16">
        <v>58.3</v>
      </c>
      <c r="F190" s="16">
        <v>42.3</v>
      </c>
      <c r="G190" s="16"/>
      <c r="H190" s="10">
        <f t="shared" si="48"/>
        <v>0</v>
      </c>
      <c r="I190" s="10"/>
      <c r="J190" s="10"/>
      <c r="K190" s="10"/>
      <c r="L190" s="12">
        <f t="shared" si="49"/>
        <v>58.3</v>
      </c>
      <c r="M190" s="12">
        <f t="shared" si="52"/>
        <v>58.3</v>
      </c>
      <c r="N190" s="12">
        <f t="shared" si="52"/>
        <v>42.3</v>
      </c>
      <c r="O190" s="12">
        <f t="shared" si="52"/>
        <v>0</v>
      </c>
    </row>
    <row r="191" spans="1:17" ht="15" customHeight="1" x14ac:dyDescent="0.25">
      <c r="A191" s="13" t="s">
        <v>135</v>
      </c>
      <c r="B191" s="12" t="s">
        <v>168</v>
      </c>
      <c r="C191" s="15" t="s">
        <v>51</v>
      </c>
      <c r="D191" s="16">
        <f t="shared" si="51"/>
        <v>180.4</v>
      </c>
      <c r="E191" s="16">
        <v>180.4</v>
      </c>
      <c r="F191" s="16">
        <v>100.7</v>
      </c>
      <c r="G191" s="16"/>
      <c r="H191" s="10">
        <f t="shared" si="48"/>
        <v>0</v>
      </c>
      <c r="I191" s="10"/>
      <c r="J191" s="10">
        <v>-1.4</v>
      </c>
      <c r="K191" s="10"/>
      <c r="L191" s="12">
        <f t="shared" si="49"/>
        <v>180.4</v>
      </c>
      <c r="M191" s="12">
        <f t="shared" si="52"/>
        <v>180.4</v>
      </c>
      <c r="N191" s="12">
        <f t="shared" si="52"/>
        <v>99.3</v>
      </c>
      <c r="O191" s="12">
        <f t="shared" si="52"/>
        <v>0</v>
      </c>
    </row>
    <row r="192" spans="1:17" s="37" customFormat="1" ht="15" customHeight="1" x14ac:dyDescent="0.25">
      <c r="A192" s="13" t="s">
        <v>136</v>
      </c>
      <c r="B192" s="12" t="s">
        <v>169</v>
      </c>
      <c r="C192" s="15" t="s">
        <v>51</v>
      </c>
      <c r="D192" s="16">
        <f t="shared" si="51"/>
        <v>16.100000000000001</v>
      </c>
      <c r="E192" s="16">
        <v>16.100000000000001</v>
      </c>
      <c r="F192" s="16">
        <v>10.8</v>
      </c>
      <c r="G192" s="16"/>
      <c r="H192" s="10">
        <f t="shared" si="48"/>
        <v>0</v>
      </c>
      <c r="I192" s="10"/>
      <c r="J192" s="10"/>
      <c r="K192" s="10"/>
      <c r="L192" s="12">
        <f t="shared" si="49"/>
        <v>16.100000000000001</v>
      </c>
      <c r="M192" s="12">
        <f t="shared" si="52"/>
        <v>16.100000000000001</v>
      </c>
      <c r="N192" s="12">
        <f t="shared" si="52"/>
        <v>10.8</v>
      </c>
      <c r="O192" s="12">
        <f t="shared" si="52"/>
        <v>0</v>
      </c>
      <c r="P192" s="2"/>
      <c r="Q192" s="2"/>
    </row>
    <row r="193" spans="1:15" ht="15.95" customHeight="1" x14ac:dyDescent="0.25">
      <c r="A193" s="20" t="s">
        <v>137</v>
      </c>
      <c r="B193" s="21" t="s">
        <v>178</v>
      </c>
      <c r="C193" s="28"/>
      <c r="D193" s="23">
        <f>D154+D157+D158+D159+D160+D161+D162+D163+D164+D165+D166+D167+D168+D169+D170+D171+D172+D174+D175+D177+D178+D179+D180+D181+D182+D183+D184+D185+D186+D187+D188+D189+D190+D191+D192+D173+D176</f>
        <v>5864.6000000000013</v>
      </c>
      <c r="E193" s="23">
        <f t="shared" ref="E193:O193" si="53">E154+E157+E158+E159+E160+E161+E162+E163+E164+E165+E166+E167+E168+E169+E170+E171+E172+E174+E175+E177+E178+E179+E180+E181+E182+E183+E184+E185+E186+E187+E188+E189+E190+E191+E192+E173+E176</f>
        <v>5763.5000000000018</v>
      </c>
      <c r="F193" s="23">
        <f t="shared" si="53"/>
        <v>3158.3000000000006</v>
      </c>
      <c r="G193" s="23">
        <f t="shared" si="53"/>
        <v>101.1</v>
      </c>
      <c r="H193" s="24">
        <f t="shared" si="53"/>
        <v>0</v>
      </c>
      <c r="I193" s="24">
        <f t="shared" si="53"/>
        <v>8.2999999999999989</v>
      </c>
      <c r="J193" s="24">
        <f t="shared" si="53"/>
        <v>-6.9999999999999991</v>
      </c>
      <c r="K193" s="24">
        <f t="shared" si="53"/>
        <v>-8.2999999999999989</v>
      </c>
      <c r="L193" s="21">
        <f t="shared" si="53"/>
        <v>5864.6000000000013</v>
      </c>
      <c r="M193" s="21">
        <f t="shared" si="53"/>
        <v>5771.8000000000011</v>
      </c>
      <c r="N193" s="21">
        <f t="shared" si="53"/>
        <v>3151.3000000000006</v>
      </c>
      <c r="O193" s="21">
        <f t="shared" si="53"/>
        <v>92.799999999999983</v>
      </c>
    </row>
    <row r="194" spans="1:15" ht="15.95" customHeight="1" x14ac:dyDescent="0.25">
      <c r="A194" s="5" t="s">
        <v>138</v>
      </c>
      <c r="B194" s="486" t="s">
        <v>182</v>
      </c>
      <c r="C194" s="487"/>
      <c r="D194" s="487"/>
      <c r="E194" s="487"/>
      <c r="F194" s="487"/>
      <c r="G194" s="487"/>
      <c r="H194" s="487"/>
      <c r="I194" s="487"/>
      <c r="J194" s="487"/>
      <c r="K194" s="487"/>
      <c r="L194" s="487"/>
      <c r="M194" s="487"/>
      <c r="N194" s="487"/>
      <c r="O194" s="488"/>
    </row>
    <row r="195" spans="1:15" ht="15" customHeight="1" x14ac:dyDescent="0.25">
      <c r="A195" s="5" t="s">
        <v>139</v>
      </c>
      <c r="B195" s="242" t="s">
        <v>20</v>
      </c>
      <c r="C195" s="265"/>
      <c r="D195" s="16">
        <f>SUM(D196:D197)</f>
        <v>247.7</v>
      </c>
      <c r="E195" s="16">
        <f>SUM(E196:E197)</f>
        <v>246.29999999999998</v>
      </c>
      <c r="F195" s="16">
        <f>SUM(F196:F197)</f>
        <v>0</v>
      </c>
      <c r="G195" s="16">
        <f>SUM(G196:G197)</f>
        <v>1.4</v>
      </c>
      <c r="H195" s="9">
        <f>I195+K195</f>
        <v>14.3</v>
      </c>
      <c r="I195" s="10">
        <f>SUM(I196:I197)</f>
        <v>14.3</v>
      </c>
      <c r="J195" s="10">
        <f>SUM(J196:J197)</f>
        <v>0</v>
      </c>
      <c r="K195" s="198">
        <f>SUM(K196:K197)</f>
        <v>0</v>
      </c>
      <c r="L195" s="11">
        <f>M195+O195</f>
        <v>261.99999999999994</v>
      </c>
      <c r="M195" s="11">
        <f t="shared" ref="M195:O197" si="54">E195+I195</f>
        <v>260.59999999999997</v>
      </c>
      <c r="N195" s="11">
        <f t="shared" si="54"/>
        <v>0</v>
      </c>
      <c r="O195" s="11">
        <f t="shared" si="54"/>
        <v>1.4</v>
      </c>
    </row>
    <row r="196" spans="1:15" ht="15" customHeight="1" x14ac:dyDescent="0.25">
      <c r="A196" s="278"/>
      <c r="B196" s="266"/>
      <c r="C196" s="30" t="s">
        <v>25</v>
      </c>
      <c r="D196" s="16">
        <f>E196+G196</f>
        <v>243.6</v>
      </c>
      <c r="E196" s="16">
        <v>243.6</v>
      </c>
      <c r="F196" s="16"/>
      <c r="G196" s="16"/>
      <c r="H196" s="9">
        <f>I196+K196</f>
        <v>14.3</v>
      </c>
      <c r="I196" s="10">
        <v>14.3</v>
      </c>
      <c r="J196" s="10"/>
      <c r="K196" s="198"/>
      <c r="L196" s="12">
        <f>M196+O196</f>
        <v>257.89999999999998</v>
      </c>
      <c r="M196" s="12">
        <f t="shared" si="54"/>
        <v>257.89999999999998</v>
      </c>
      <c r="N196" s="12">
        <f t="shared" si="54"/>
        <v>0</v>
      </c>
      <c r="O196" s="12">
        <f t="shared" si="54"/>
        <v>0</v>
      </c>
    </row>
    <row r="197" spans="1:15" ht="15" customHeight="1" x14ac:dyDescent="0.25">
      <c r="A197" s="137"/>
      <c r="B197" s="267"/>
      <c r="C197" s="30" t="s">
        <v>30</v>
      </c>
      <c r="D197" s="16">
        <f>E197+G197</f>
        <v>4.0999999999999996</v>
      </c>
      <c r="E197" s="16">
        <v>2.7</v>
      </c>
      <c r="F197" s="16"/>
      <c r="G197" s="16">
        <v>1.4</v>
      </c>
      <c r="H197" s="10">
        <f>I197+K197</f>
        <v>0</v>
      </c>
      <c r="I197" s="10"/>
      <c r="J197" s="10"/>
      <c r="K197" s="198"/>
      <c r="L197" s="12">
        <f>M197+O197</f>
        <v>4.0999999999999996</v>
      </c>
      <c r="M197" s="12">
        <f t="shared" si="54"/>
        <v>2.7</v>
      </c>
      <c r="N197" s="12">
        <f t="shared" si="54"/>
        <v>0</v>
      </c>
      <c r="O197" s="12">
        <f t="shared" si="54"/>
        <v>1.4</v>
      </c>
    </row>
    <row r="198" spans="1:15" ht="15.95" customHeight="1" x14ac:dyDescent="0.25">
      <c r="A198" s="20" t="s">
        <v>140</v>
      </c>
      <c r="B198" s="246" t="s">
        <v>179</v>
      </c>
      <c r="C198" s="79"/>
      <c r="D198" s="23">
        <f>D195</f>
        <v>247.7</v>
      </c>
      <c r="E198" s="23">
        <f>E195</f>
        <v>246.29999999999998</v>
      </c>
      <c r="F198" s="23">
        <f>F195</f>
        <v>0</v>
      </c>
      <c r="G198" s="23">
        <f>G195</f>
        <v>1.4</v>
      </c>
      <c r="H198" s="24">
        <f t="shared" ref="H198:O198" si="55">H195</f>
        <v>14.3</v>
      </c>
      <c r="I198" s="24">
        <f t="shared" si="55"/>
        <v>14.3</v>
      </c>
      <c r="J198" s="24">
        <f t="shared" si="55"/>
        <v>0</v>
      </c>
      <c r="K198" s="24">
        <f t="shared" si="55"/>
        <v>0</v>
      </c>
      <c r="L198" s="44">
        <f t="shared" si="55"/>
        <v>261.99999999999994</v>
      </c>
      <c r="M198" s="44">
        <f t="shared" si="55"/>
        <v>260.59999999999997</v>
      </c>
      <c r="N198" s="44">
        <f t="shared" si="55"/>
        <v>0</v>
      </c>
      <c r="O198" s="44">
        <f t="shared" si="55"/>
        <v>1.4</v>
      </c>
    </row>
    <row r="199" spans="1:15" ht="15.95" customHeight="1" x14ac:dyDescent="0.25">
      <c r="A199" s="19" t="s">
        <v>165</v>
      </c>
      <c r="B199" s="486" t="s">
        <v>67</v>
      </c>
      <c r="C199" s="487"/>
      <c r="D199" s="487"/>
      <c r="E199" s="487"/>
      <c r="F199" s="487"/>
      <c r="G199" s="487"/>
      <c r="H199" s="487"/>
      <c r="I199" s="487"/>
      <c r="J199" s="487"/>
      <c r="K199" s="487"/>
      <c r="L199" s="487"/>
      <c r="M199" s="487"/>
      <c r="N199" s="487"/>
      <c r="O199" s="488"/>
    </row>
    <row r="200" spans="1:15" ht="15" customHeight="1" x14ac:dyDescent="0.25">
      <c r="A200" s="13" t="s">
        <v>141</v>
      </c>
      <c r="B200" s="242" t="s">
        <v>20</v>
      </c>
      <c r="C200" s="268" t="s">
        <v>30</v>
      </c>
      <c r="D200" s="16">
        <f t="shared" ref="D200:D214" si="56">E200+G200</f>
        <v>839.4</v>
      </c>
      <c r="E200" s="16">
        <v>593.9</v>
      </c>
      <c r="F200" s="16"/>
      <c r="G200" s="16">
        <v>245.5</v>
      </c>
      <c r="H200" s="9">
        <f>I200+K200</f>
        <v>0</v>
      </c>
      <c r="I200" s="10"/>
      <c r="J200" s="10"/>
      <c r="K200" s="198"/>
      <c r="L200" s="11">
        <f>M200+O200</f>
        <v>839.4</v>
      </c>
      <c r="M200" s="11">
        <f>E200+I200</f>
        <v>593.9</v>
      </c>
      <c r="N200" s="11">
        <f>F200+J200</f>
        <v>0</v>
      </c>
      <c r="O200" s="11">
        <f>G200+K200</f>
        <v>245.5</v>
      </c>
    </row>
    <row r="201" spans="1:15" ht="15" customHeight="1" x14ac:dyDescent="0.25">
      <c r="A201" s="243" t="s">
        <v>184</v>
      </c>
      <c r="B201" s="12" t="s">
        <v>7</v>
      </c>
      <c r="C201" s="39" t="s">
        <v>30</v>
      </c>
      <c r="D201" s="16">
        <f t="shared" si="56"/>
        <v>28</v>
      </c>
      <c r="E201" s="16">
        <v>28</v>
      </c>
      <c r="F201" s="16">
        <v>16.399999999999999</v>
      </c>
      <c r="G201" s="16"/>
      <c r="H201" s="9">
        <f t="shared" ref="H201:H214" si="57">I201+K201</f>
        <v>0</v>
      </c>
      <c r="I201" s="10"/>
      <c r="J201" s="10"/>
      <c r="K201" s="198"/>
      <c r="L201" s="11">
        <f t="shared" ref="L201:L214" si="58">M201+O201</f>
        <v>28</v>
      </c>
      <c r="M201" s="11">
        <f t="shared" ref="M201:O214" si="59">E201+I201</f>
        <v>28</v>
      </c>
      <c r="N201" s="11">
        <f t="shared" si="59"/>
        <v>16.399999999999999</v>
      </c>
      <c r="O201" s="11">
        <f t="shared" si="59"/>
        <v>0</v>
      </c>
    </row>
    <row r="202" spans="1:15" ht="15" customHeight="1" x14ac:dyDescent="0.25">
      <c r="A202" s="264" t="s">
        <v>185</v>
      </c>
      <c r="B202" s="76" t="s">
        <v>10</v>
      </c>
      <c r="C202" s="39" t="s">
        <v>30</v>
      </c>
      <c r="D202" s="16">
        <f t="shared" si="56"/>
        <v>23.7</v>
      </c>
      <c r="E202" s="16">
        <v>23.7</v>
      </c>
      <c r="F202" s="16">
        <v>14.7</v>
      </c>
      <c r="G202" s="16"/>
      <c r="H202" s="9">
        <f t="shared" si="57"/>
        <v>0.9</v>
      </c>
      <c r="I202" s="10">
        <v>0.9</v>
      </c>
      <c r="J202" s="10">
        <v>0.7</v>
      </c>
      <c r="K202" s="198"/>
      <c r="L202" s="11">
        <f t="shared" si="58"/>
        <v>24.599999999999998</v>
      </c>
      <c r="M202" s="11">
        <f t="shared" si="59"/>
        <v>24.599999999999998</v>
      </c>
      <c r="N202" s="11">
        <f t="shared" si="59"/>
        <v>15.399999999999999</v>
      </c>
      <c r="O202" s="11">
        <f t="shared" si="59"/>
        <v>0</v>
      </c>
    </row>
    <row r="203" spans="1:15" ht="15" customHeight="1" x14ac:dyDescent="0.25">
      <c r="A203" s="32" t="s">
        <v>186</v>
      </c>
      <c r="B203" s="29" t="s">
        <v>11</v>
      </c>
      <c r="C203" s="39" t="s">
        <v>30</v>
      </c>
      <c r="D203" s="16">
        <f t="shared" si="56"/>
        <v>66.2</v>
      </c>
      <c r="E203" s="16">
        <v>66.2</v>
      </c>
      <c r="F203" s="16">
        <v>41.4</v>
      </c>
      <c r="G203" s="16"/>
      <c r="H203" s="9">
        <f t="shared" si="57"/>
        <v>0.9</v>
      </c>
      <c r="I203" s="10">
        <v>0.9</v>
      </c>
      <c r="J203" s="10">
        <v>0.7</v>
      </c>
      <c r="K203" s="198"/>
      <c r="L203" s="11">
        <f t="shared" si="58"/>
        <v>67.100000000000009</v>
      </c>
      <c r="M203" s="11">
        <f t="shared" si="59"/>
        <v>67.100000000000009</v>
      </c>
      <c r="N203" s="11">
        <f t="shared" si="59"/>
        <v>42.1</v>
      </c>
      <c r="O203" s="11">
        <f t="shared" si="59"/>
        <v>0</v>
      </c>
    </row>
    <row r="204" spans="1:15" ht="15" customHeight="1" x14ac:dyDescent="0.25">
      <c r="A204" s="13" t="s">
        <v>187</v>
      </c>
      <c r="B204" s="29" t="s">
        <v>15</v>
      </c>
      <c r="C204" s="39" t="s">
        <v>30</v>
      </c>
      <c r="D204" s="16">
        <f t="shared" si="56"/>
        <v>25.2</v>
      </c>
      <c r="E204" s="16">
        <v>25.2</v>
      </c>
      <c r="F204" s="16">
        <v>15.3</v>
      </c>
      <c r="G204" s="16"/>
      <c r="H204" s="9">
        <f t="shared" si="57"/>
        <v>-0.1</v>
      </c>
      <c r="I204" s="10">
        <v>-0.1</v>
      </c>
      <c r="J204" s="10">
        <v>-0.1</v>
      </c>
      <c r="K204" s="198"/>
      <c r="L204" s="11">
        <f t="shared" si="58"/>
        <v>25.099999999999998</v>
      </c>
      <c r="M204" s="11">
        <f t="shared" si="59"/>
        <v>25.099999999999998</v>
      </c>
      <c r="N204" s="11">
        <f t="shared" si="59"/>
        <v>15.200000000000001</v>
      </c>
      <c r="O204" s="11">
        <f t="shared" si="59"/>
        <v>0</v>
      </c>
    </row>
    <row r="205" spans="1:15" ht="15" customHeight="1" x14ac:dyDescent="0.25">
      <c r="A205" s="243" t="s">
        <v>188</v>
      </c>
      <c r="B205" s="29" t="s">
        <v>27</v>
      </c>
      <c r="C205" s="39" t="s">
        <v>30</v>
      </c>
      <c r="D205" s="16">
        <f t="shared" si="56"/>
        <v>212.20000000000002</v>
      </c>
      <c r="E205" s="16">
        <v>201.9</v>
      </c>
      <c r="F205" s="16">
        <v>145.9</v>
      </c>
      <c r="G205" s="16">
        <v>10.3</v>
      </c>
      <c r="H205" s="9">
        <f t="shared" si="57"/>
        <v>0</v>
      </c>
      <c r="I205" s="10"/>
      <c r="J205" s="10"/>
      <c r="K205" s="198"/>
      <c r="L205" s="11">
        <f t="shared" si="58"/>
        <v>212.20000000000002</v>
      </c>
      <c r="M205" s="11">
        <f t="shared" si="59"/>
        <v>201.9</v>
      </c>
      <c r="N205" s="11">
        <f t="shared" si="59"/>
        <v>145.9</v>
      </c>
      <c r="O205" s="11">
        <f t="shared" si="59"/>
        <v>10.3</v>
      </c>
    </row>
    <row r="206" spans="1:15" ht="15" customHeight="1" x14ac:dyDescent="0.25">
      <c r="A206" s="38" t="s">
        <v>189</v>
      </c>
      <c r="B206" s="29" t="s">
        <v>57</v>
      </c>
      <c r="C206" s="39" t="s">
        <v>30</v>
      </c>
      <c r="D206" s="16">
        <f t="shared" si="56"/>
        <v>56.5</v>
      </c>
      <c r="E206" s="16">
        <v>56.5</v>
      </c>
      <c r="F206" s="16">
        <v>40.4</v>
      </c>
      <c r="G206" s="16"/>
      <c r="H206" s="9">
        <f t="shared" si="57"/>
        <v>0</v>
      </c>
      <c r="I206" s="10"/>
      <c r="J206" s="10"/>
      <c r="K206" s="198"/>
      <c r="L206" s="11">
        <f t="shared" si="58"/>
        <v>56.5</v>
      </c>
      <c r="M206" s="11">
        <f t="shared" si="59"/>
        <v>56.5</v>
      </c>
      <c r="N206" s="11">
        <f t="shared" si="59"/>
        <v>40.4</v>
      </c>
      <c r="O206" s="11">
        <f t="shared" si="59"/>
        <v>0</v>
      </c>
    </row>
    <row r="207" spans="1:15" ht="15" customHeight="1" x14ac:dyDescent="0.25">
      <c r="A207" s="40" t="s">
        <v>190</v>
      </c>
      <c r="B207" s="29" t="s">
        <v>58</v>
      </c>
      <c r="C207" s="39" t="s">
        <v>30</v>
      </c>
      <c r="D207" s="16">
        <f t="shared" si="56"/>
        <v>46.4</v>
      </c>
      <c r="E207" s="16">
        <v>46.4</v>
      </c>
      <c r="F207" s="16">
        <v>29.9</v>
      </c>
      <c r="G207" s="16"/>
      <c r="H207" s="9">
        <f t="shared" si="57"/>
        <v>0</v>
      </c>
      <c r="I207" s="10"/>
      <c r="J207" s="10">
        <v>0.4</v>
      </c>
      <c r="K207" s="198"/>
      <c r="L207" s="11">
        <f t="shared" si="58"/>
        <v>46.4</v>
      </c>
      <c r="M207" s="11">
        <f t="shared" si="59"/>
        <v>46.4</v>
      </c>
      <c r="N207" s="11">
        <f t="shared" si="59"/>
        <v>30.299999999999997</v>
      </c>
      <c r="O207" s="11">
        <f t="shared" si="59"/>
        <v>0</v>
      </c>
    </row>
    <row r="208" spans="1:15" ht="15" customHeight="1" x14ac:dyDescent="0.25">
      <c r="A208" s="32" t="s">
        <v>191</v>
      </c>
      <c r="B208" s="29" t="s">
        <v>422</v>
      </c>
      <c r="C208" s="39" t="s">
        <v>30</v>
      </c>
      <c r="D208" s="16">
        <f t="shared" si="56"/>
        <v>30</v>
      </c>
      <c r="E208" s="16">
        <v>30</v>
      </c>
      <c r="F208" s="16">
        <v>21.7</v>
      </c>
      <c r="G208" s="16"/>
      <c r="H208" s="9">
        <f t="shared" si="57"/>
        <v>0</v>
      </c>
      <c r="I208" s="10"/>
      <c r="J208" s="10"/>
      <c r="K208" s="198"/>
      <c r="L208" s="11">
        <f t="shared" si="58"/>
        <v>30</v>
      </c>
      <c r="M208" s="11">
        <f t="shared" si="59"/>
        <v>30</v>
      </c>
      <c r="N208" s="11">
        <f t="shared" si="59"/>
        <v>21.7</v>
      </c>
      <c r="O208" s="11">
        <f t="shared" si="59"/>
        <v>0</v>
      </c>
    </row>
    <row r="209" spans="1:17" ht="15" customHeight="1" x14ac:dyDescent="0.25">
      <c r="A209" s="32" t="s">
        <v>192</v>
      </c>
      <c r="B209" s="29" t="s">
        <v>424</v>
      </c>
      <c r="C209" s="39" t="s">
        <v>30</v>
      </c>
      <c r="D209" s="16">
        <f t="shared" si="56"/>
        <v>67.3</v>
      </c>
      <c r="E209" s="16">
        <v>67.3</v>
      </c>
      <c r="F209" s="16">
        <v>45.5</v>
      </c>
      <c r="G209" s="16"/>
      <c r="H209" s="9">
        <f t="shared" si="57"/>
        <v>0</v>
      </c>
      <c r="I209" s="10"/>
      <c r="J209" s="10"/>
      <c r="K209" s="198"/>
      <c r="L209" s="11">
        <f t="shared" si="58"/>
        <v>67.3</v>
      </c>
      <c r="M209" s="11">
        <f t="shared" si="59"/>
        <v>67.3</v>
      </c>
      <c r="N209" s="11">
        <f t="shared" si="59"/>
        <v>45.5</v>
      </c>
      <c r="O209" s="11">
        <f t="shared" si="59"/>
        <v>0</v>
      </c>
    </row>
    <row r="210" spans="1:17" x14ac:dyDescent="0.25">
      <c r="A210" s="32" t="s">
        <v>193</v>
      </c>
      <c r="B210" s="29" t="s">
        <v>68</v>
      </c>
      <c r="C210" s="39" t="s">
        <v>30</v>
      </c>
      <c r="D210" s="16">
        <f t="shared" si="56"/>
        <v>34.6</v>
      </c>
      <c r="E210" s="16">
        <v>34.6</v>
      </c>
      <c r="F210" s="16">
        <v>24.5</v>
      </c>
      <c r="G210" s="16"/>
      <c r="H210" s="9">
        <f t="shared" si="57"/>
        <v>0</v>
      </c>
      <c r="I210" s="10"/>
      <c r="J210" s="10"/>
      <c r="K210" s="198"/>
      <c r="L210" s="11">
        <f t="shared" si="58"/>
        <v>34.6</v>
      </c>
      <c r="M210" s="11">
        <f t="shared" si="59"/>
        <v>34.6</v>
      </c>
      <c r="N210" s="11">
        <f t="shared" si="59"/>
        <v>24.5</v>
      </c>
      <c r="O210" s="11">
        <f t="shared" si="59"/>
        <v>0</v>
      </c>
      <c r="P210" s="37"/>
      <c r="Q210" s="37"/>
    </row>
    <row r="211" spans="1:17" x14ac:dyDescent="0.25">
      <c r="A211" s="32" t="s">
        <v>194</v>
      </c>
      <c r="B211" s="29" t="s">
        <v>155</v>
      </c>
      <c r="C211" s="39" t="s">
        <v>30</v>
      </c>
      <c r="D211" s="16">
        <f t="shared" si="56"/>
        <v>28.4</v>
      </c>
      <c r="E211" s="16">
        <v>28.4</v>
      </c>
      <c r="F211" s="16">
        <v>18.7</v>
      </c>
      <c r="G211" s="16"/>
      <c r="H211" s="9">
        <f t="shared" si="57"/>
        <v>0</v>
      </c>
      <c r="I211" s="10"/>
      <c r="J211" s="10"/>
      <c r="K211" s="198"/>
      <c r="L211" s="11">
        <f t="shared" si="58"/>
        <v>28.4</v>
      </c>
      <c r="M211" s="11">
        <f t="shared" si="59"/>
        <v>28.4</v>
      </c>
      <c r="N211" s="11">
        <f t="shared" si="59"/>
        <v>18.7</v>
      </c>
      <c r="O211" s="11">
        <f t="shared" si="59"/>
        <v>0</v>
      </c>
    </row>
    <row r="212" spans="1:17" x14ac:dyDescent="0.25">
      <c r="A212" s="32" t="s">
        <v>142</v>
      </c>
      <c r="B212" s="29" t="s">
        <v>28</v>
      </c>
      <c r="C212" s="39" t="s">
        <v>30</v>
      </c>
      <c r="D212" s="16">
        <f t="shared" si="56"/>
        <v>460.20000000000005</v>
      </c>
      <c r="E212" s="16">
        <v>449.1</v>
      </c>
      <c r="F212" s="16">
        <v>291.10000000000002</v>
      </c>
      <c r="G212" s="16">
        <v>11.1</v>
      </c>
      <c r="H212" s="9">
        <f t="shared" si="57"/>
        <v>0</v>
      </c>
      <c r="I212" s="10"/>
      <c r="J212" s="10"/>
      <c r="K212" s="198"/>
      <c r="L212" s="11">
        <f t="shared" si="58"/>
        <v>460.20000000000005</v>
      </c>
      <c r="M212" s="11">
        <f t="shared" si="59"/>
        <v>449.1</v>
      </c>
      <c r="N212" s="11">
        <f t="shared" si="59"/>
        <v>291.10000000000002</v>
      </c>
      <c r="O212" s="11">
        <f t="shared" si="59"/>
        <v>11.1</v>
      </c>
      <c r="P212" s="37"/>
      <c r="Q212" s="37"/>
    </row>
    <row r="213" spans="1:17" ht="15" customHeight="1" x14ac:dyDescent="0.25">
      <c r="A213" s="32" t="s">
        <v>143</v>
      </c>
      <c r="B213" s="12" t="s">
        <v>29</v>
      </c>
      <c r="C213" s="39" t="s">
        <v>30</v>
      </c>
      <c r="D213" s="16">
        <f t="shared" si="56"/>
        <v>118.7</v>
      </c>
      <c r="E213" s="16">
        <v>118.7</v>
      </c>
      <c r="F213" s="16">
        <v>81.7</v>
      </c>
      <c r="G213" s="16"/>
      <c r="H213" s="9">
        <f t="shared" si="57"/>
        <v>0</v>
      </c>
      <c r="I213" s="10"/>
      <c r="J213" s="10"/>
      <c r="K213" s="198"/>
      <c r="L213" s="11">
        <f t="shared" si="58"/>
        <v>118.7</v>
      </c>
      <c r="M213" s="11">
        <f t="shared" si="59"/>
        <v>118.7</v>
      </c>
      <c r="N213" s="11">
        <f t="shared" si="59"/>
        <v>81.7</v>
      </c>
      <c r="O213" s="11">
        <f t="shared" si="59"/>
        <v>0</v>
      </c>
      <c r="P213" s="37"/>
      <c r="Q213" s="37"/>
    </row>
    <row r="214" spans="1:17" x14ac:dyDescent="0.25">
      <c r="A214" s="32" t="s">
        <v>144</v>
      </c>
      <c r="B214" s="41" t="s">
        <v>65</v>
      </c>
      <c r="C214" s="39" t="s">
        <v>30</v>
      </c>
      <c r="D214" s="16">
        <f t="shared" si="56"/>
        <v>358.7</v>
      </c>
      <c r="E214" s="16">
        <v>358.7</v>
      </c>
      <c r="F214" s="16">
        <v>235</v>
      </c>
      <c r="G214" s="16"/>
      <c r="H214" s="9">
        <f t="shared" si="57"/>
        <v>0</v>
      </c>
      <c r="I214" s="10"/>
      <c r="J214" s="10"/>
      <c r="K214" s="198"/>
      <c r="L214" s="11">
        <f t="shared" si="58"/>
        <v>358.7</v>
      </c>
      <c r="M214" s="11">
        <f t="shared" si="59"/>
        <v>358.7</v>
      </c>
      <c r="N214" s="11">
        <f t="shared" si="59"/>
        <v>235</v>
      </c>
      <c r="O214" s="11">
        <f t="shared" si="59"/>
        <v>0</v>
      </c>
    </row>
    <row r="215" spans="1:17" ht="15.95" customHeight="1" x14ac:dyDescent="0.25">
      <c r="A215" s="54" t="s">
        <v>145</v>
      </c>
      <c r="B215" s="44" t="s">
        <v>180</v>
      </c>
      <c r="C215" s="74"/>
      <c r="D215" s="269">
        <f>D200+D201+D202+D203+D204+D205+D206+D207+D208+D209+D210+D211+D212+D213+D214</f>
        <v>2395.5</v>
      </c>
      <c r="E215" s="23">
        <f>E200+E201+E202+E203+E204+E205+E206+E207+E208+E209+E210+E211+E212+E213+E214</f>
        <v>2128.6000000000004</v>
      </c>
      <c r="F215" s="23">
        <f t="shared" ref="F215:G215" si="60">F200+F201+F202+F203+F204+F205+F206+F207+F208+F209+F210+F211+F212+F213+F214</f>
        <v>1022.2</v>
      </c>
      <c r="G215" s="23">
        <f t="shared" si="60"/>
        <v>266.90000000000003</v>
      </c>
      <c r="H215" s="9">
        <f>H200+H201+H202+H203+H204+H205+H206+H207+H208+H209+H210+H211+H212+H213+H214</f>
        <v>1.7</v>
      </c>
      <c r="I215" s="10">
        <f>I200+I201+I202+I203+I204+I205+I206+I207+I208+I209+I210+I211+I212+I213+I214</f>
        <v>1.7</v>
      </c>
      <c r="J215" s="10">
        <f t="shared" ref="J215:K215" si="61">J200+J201+J202+J203+J204+J205+J206+J207+J208+J209+J210+J211+J212+J213+J214</f>
        <v>1.6999999999999997</v>
      </c>
      <c r="K215" s="10">
        <f t="shared" si="61"/>
        <v>0</v>
      </c>
      <c r="L215" s="44">
        <f>L200+L201+L202+L203+L204+L205+L206+L207+L208+L209+L210+L211+L212+L213+L214</f>
        <v>2397.2000000000003</v>
      </c>
      <c r="M215" s="44">
        <f>M200+M201+M202+M203+M204+M205+M206+M207+M208+M209+M210+M211+M212+M213+M214</f>
        <v>2130.3000000000002</v>
      </c>
      <c r="N215" s="44">
        <f t="shared" ref="N215:O215" si="62">N200+N201+N202+N203+N204+N205+N206+N207+N208+N209+N210+N211+N212+N213+N214</f>
        <v>1023.9000000000001</v>
      </c>
      <c r="O215" s="44">
        <f t="shared" si="62"/>
        <v>266.90000000000003</v>
      </c>
    </row>
    <row r="216" spans="1:17" ht="17.25" customHeight="1" x14ac:dyDescent="0.25">
      <c r="A216" s="32" t="s">
        <v>146</v>
      </c>
      <c r="B216" s="486" t="s">
        <v>69</v>
      </c>
      <c r="C216" s="531"/>
      <c r="D216" s="487"/>
      <c r="E216" s="487"/>
      <c r="F216" s="487"/>
      <c r="G216" s="487"/>
      <c r="H216" s="487"/>
      <c r="I216" s="487"/>
      <c r="J216" s="487"/>
      <c r="K216" s="487"/>
      <c r="L216" s="487"/>
      <c r="M216" s="487"/>
      <c r="N216" s="487"/>
      <c r="O216" s="488"/>
    </row>
    <row r="217" spans="1:17" ht="17.25" customHeight="1" x14ac:dyDescent="0.25">
      <c r="A217" s="32" t="s">
        <v>147</v>
      </c>
      <c r="B217" s="6" t="s">
        <v>20</v>
      </c>
      <c r="C217" s="167" t="s">
        <v>24</v>
      </c>
      <c r="D217" s="249">
        <f>D218+D219</f>
        <v>2311.1</v>
      </c>
      <c r="E217" s="16">
        <f>E218+E219</f>
        <v>2172.4</v>
      </c>
      <c r="F217" s="16">
        <f>F218+F219</f>
        <v>0</v>
      </c>
      <c r="G217" s="16">
        <f t="shared" ref="G217:O217" si="63">G218+G219</f>
        <v>138.69999999999999</v>
      </c>
      <c r="H217" s="9">
        <f>I217+K217</f>
        <v>0</v>
      </c>
      <c r="I217" s="10">
        <f>I218+I219</f>
        <v>0</v>
      </c>
      <c r="J217" s="10">
        <f>J218+J219</f>
        <v>0</v>
      </c>
      <c r="K217" s="10">
        <f>K218+K219</f>
        <v>0</v>
      </c>
      <c r="L217" s="11">
        <f t="shared" si="63"/>
        <v>2311.1</v>
      </c>
      <c r="M217" s="11">
        <f t="shared" si="63"/>
        <v>2172.4</v>
      </c>
      <c r="N217" s="11">
        <f t="shared" si="63"/>
        <v>0</v>
      </c>
      <c r="O217" s="11">
        <f t="shared" si="63"/>
        <v>138.69999999999999</v>
      </c>
    </row>
    <row r="218" spans="1:17" hidden="1" x14ac:dyDescent="0.25">
      <c r="A218" s="40"/>
      <c r="B218" s="270" t="s">
        <v>8</v>
      </c>
      <c r="C218" s="252"/>
      <c r="D218" s="249">
        <f t="shared" ref="D218:D223" si="64">E218+G218</f>
        <v>822.09999999999991</v>
      </c>
      <c r="E218" s="16">
        <v>683.4</v>
      </c>
      <c r="F218" s="16"/>
      <c r="G218" s="16">
        <v>138.69999999999999</v>
      </c>
      <c r="H218" s="9">
        <f t="shared" ref="H218:H223" si="65">I218+K218</f>
        <v>0</v>
      </c>
      <c r="I218" s="10"/>
      <c r="J218" s="10"/>
      <c r="K218" s="198"/>
      <c r="L218" s="254">
        <f t="shared" ref="L218:L223" si="66">M218+O218</f>
        <v>822.09999999999991</v>
      </c>
      <c r="M218" s="254">
        <f t="shared" ref="M218:O223" si="67">E218+I218</f>
        <v>683.4</v>
      </c>
      <c r="N218" s="254">
        <f t="shared" si="67"/>
        <v>0</v>
      </c>
      <c r="O218" s="254">
        <f t="shared" si="67"/>
        <v>138.69999999999999</v>
      </c>
    </row>
    <row r="219" spans="1:17" x14ac:dyDescent="0.25">
      <c r="A219" s="243"/>
      <c r="B219" s="271" t="s">
        <v>160</v>
      </c>
      <c r="C219" s="168"/>
      <c r="D219" s="249">
        <f t="shared" si="64"/>
        <v>1489</v>
      </c>
      <c r="E219" s="16">
        <v>1489</v>
      </c>
      <c r="F219" s="16"/>
      <c r="G219" s="16"/>
      <c r="H219" s="9">
        <f t="shared" si="65"/>
        <v>0</v>
      </c>
      <c r="I219" s="10"/>
      <c r="J219" s="10"/>
      <c r="K219" s="198"/>
      <c r="L219" s="12">
        <f t="shared" si="66"/>
        <v>1489</v>
      </c>
      <c r="M219" s="12">
        <f t="shared" si="67"/>
        <v>1489</v>
      </c>
      <c r="N219" s="12">
        <f t="shared" si="67"/>
        <v>0</v>
      </c>
      <c r="O219" s="12">
        <f t="shared" si="67"/>
        <v>0</v>
      </c>
    </row>
    <row r="220" spans="1:17" ht="15" customHeight="1" x14ac:dyDescent="0.25">
      <c r="A220" s="13" t="s">
        <v>148</v>
      </c>
      <c r="B220" s="76" t="s">
        <v>52</v>
      </c>
      <c r="C220" s="77" t="s">
        <v>24</v>
      </c>
      <c r="D220" s="16">
        <f t="shared" si="64"/>
        <v>242.2</v>
      </c>
      <c r="E220" s="16">
        <v>242.2</v>
      </c>
      <c r="F220" s="16">
        <v>154</v>
      </c>
      <c r="G220" s="16"/>
      <c r="H220" s="9">
        <f t="shared" si="65"/>
        <v>0</v>
      </c>
      <c r="I220" s="10"/>
      <c r="J220" s="10">
        <v>3.9</v>
      </c>
      <c r="K220" s="198"/>
      <c r="L220" s="12">
        <f t="shared" si="66"/>
        <v>242.2</v>
      </c>
      <c r="M220" s="12">
        <f t="shared" si="67"/>
        <v>242.2</v>
      </c>
      <c r="N220" s="12">
        <f t="shared" si="67"/>
        <v>157.9</v>
      </c>
      <c r="O220" s="12">
        <f t="shared" si="67"/>
        <v>0</v>
      </c>
    </row>
    <row r="221" spans="1:17" ht="15" customHeight="1" x14ac:dyDescent="0.25">
      <c r="A221" s="19" t="s">
        <v>149</v>
      </c>
      <c r="B221" s="29" t="s">
        <v>53</v>
      </c>
      <c r="C221" s="30" t="s">
        <v>24</v>
      </c>
      <c r="D221" s="16">
        <f t="shared" si="64"/>
        <v>477.5</v>
      </c>
      <c r="E221" s="16">
        <v>477.5</v>
      </c>
      <c r="F221" s="16">
        <v>348.2</v>
      </c>
      <c r="G221" s="16"/>
      <c r="H221" s="9">
        <f t="shared" si="65"/>
        <v>0</v>
      </c>
      <c r="I221" s="10"/>
      <c r="J221" s="10">
        <v>3.3</v>
      </c>
      <c r="K221" s="198"/>
      <c r="L221" s="12">
        <f t="shared" si="66"/>
        <v>477.5</v>
      </c>
      <c r="M221" s="12">
        <f t="shared" si="67"/>
        <v>477.5</v>
      </c>
      <c r="N221" s="12">
        <f t="shared" si="67"/>
        <v>351.5</v>
      </c>
      <c r="O221" s="12">
        <f t="shared" si="67"/>
        <v>0</v>
      </c>
    </row>
    <row r="222" spans="1:17" ht="15" customHeight="1" x14ac:dyDescent="0.25">
      <c r="A222" s="38" t="s">
        <v>150</v>
      </c>
      <c r="B222" s="29" t="s">
        <v>168</v>
      </c>
      <c r="C222" s="30" t="s">
        <v>24</v>
      </c>
      <c r="D222" s="16">
        <f t="shared" si="64"/>
        <v>72.8</v>
      </c>
      <c r="E222" s="16">
        <v>72.8</v>
      </c>
      <c r="F222" s="16">
        <v>55.6</v>
      </c>
      <c r="G222" s="16"/>
      <c r="H222" s="9">
        <f t="shared" si="65"/>
        <v>0</v>
      </c>
      <c r="I222" s="10"/>
      <c r="J222" s="10"/>
      <c r="K222" s="198"/>
      <c r="L222" s="12">
        <f t="shared" si="66"/>
        <v>72.8</v>
      </c>
      <c r="M222" s="12">
        <f t="shared" si="67"/>
        <v>72.8</v>
      </c>
      <c r="N222" s="12">
        <f t="shared" si="67"/>
        <v>55.6</v>
      </c>
      <c r="O222" s="12">
        <f t="shared" si="67"/>
        <v>0</v>
      </c>
    </row>
    <row r="223" spans="1:17" s="37" customFormat="1" ht="15" customHeight="1" x14ac:dyDescent="0.25">
      <c r="A223" s="19" t="s">
        <v>151</v>
      </c>
      <c r="B223" s="12" t="s">
        <v>70</v>
      </c>
      <c r="C223" s="30" t="s">
        <v>24</v>
      </c>
      <c r="D223" s="16">
        <f t="shared" si="64"/>
        <v>484.2</v>
      </c>
      <c r="E223" s="16">
        <v>484.2</v>
      </c>
      <c r="F223" s="16">
        <v>272.2</v>
      </c>
      <c r="G223" s="16"/>
      <c r="H223" s="9">
        <f t="shared" si="65"/>
        <v>0</v>
      </c>
      <c r="I223" s="10"/>
      <c r="J223" s="10">
        <v>32</v>
      </c>
      <c r="K223" s="198"/>
      <c r="L223" s="12">
        <f t="shared" si="66"/>
        <v>484.2</v>
      </c>
      <c r="M223" s="12">
        <f t="shared" si="67"/>
        <v>484.2</v>
      </c>
      <c r="N223" s="12">
        <f t="shared" si="67"/>
        <v>304.2</v>
      </c>
      <c r="O223" s="12">
        <f t="shared" si="67"/>
        <v>0</v>
      </c>
      <c r="P223" s="2"/>
      <c r="Q223" s="2"/>
    </row>
    <row r="224" spans="1:17" ht="15.95" customHeight="1" x14ac:dyDescent="0.25">
      <c r="A224" s="54" t="s">
        <v>152</v>
      </c>
      <c r="B224" s="246" t="s">
        <v>181</v>
      </c>
      <c r="C224" s="25"/>
      <c r="D224" s="23">
        <f t="shared" ref="D224:O224" si="68">D217+D220+D221+D222+D223</f>
        <v>3587.7999999999997</v>
      </c>
      <c r="E224" s="23">
        <f t="shared" si="68"/>
        <v>3449.1</v>
      </c>
      <c r="F224" s="23">
        <f t="shared" si="68"/>
        <v>830</v>
      </c>
      <c r="G224" s="23">
        <f t="shared" si="68"/>
        <v>138.69999999999999</v>
      </c>
      <c r="H224" s="9">
        <f t="shared" si="68"/>
        <v>0</v>
      </c>
      <c r="I224" s="10">
        <f t="shared" si="68"/>
        <v>0</v>
      </c>
      <c r="J224" s="10">
        <f t="shared" si="68"/>
        <v>39.200000000000003</v>
      </c>
      <c r="K224" s="198">
        <f t="shared" si="68"/>
        <v>0</v>
      </c>
      <c r="L224" s="21">
        <f t="shared" si="68"/>
        <v>3587.7999999999997</v>
      </c>
      <c r="M224" s="21">
        <f t="shared" si="68"/>
        <v>3449.1</v>
      </c>
      <c r="N224" s="21">
        <f t="shared" si="68"/>
        <v>869.2</v>
      </c>
      <c r="O224" s="21">
        <f t="shared" si="68"/>
        <v>138.69999999999999</v>
      </c>
    </row>
    <row r="225" spans="1:17" s="37" customFormat="1" ht="15.95" customHeight="1" x14ac:dyDescent="0.25">
      <c r="A225" s="201"/>
      <c r="B225" s="272" t="s">
        <v>160</v>
      </c>
      <c r="C225" s="25"/>
      <c r="D225" s="88">
        <f>D219</f>
        <v>1489</v>
      </c>
      <c r="E225" s="88">
        <f>E219</f>
        <v>1489</v>
      </c>
      <c r="F225" s="88">
        <f>F219</f>
        <v>0</v>
      </c>
      <c r="G225" s="88">
        <f>G219</f>
        <v>0</v>
      </c>
      <c r="H225" s="187">
        <f t="shared" ref="H225:O225" si="69">H219</f>
        <v>0</v>
      </c>
      <c r="I225" s="92">
        <f t="shared" si="69"/>
        <v>0</v>
      </c>
      <c r="J225" s="92">
        <f t="shared" si="69"/>
        <v>0</v>
      </c>
      <c r="K225" s="273">
        <f t="shared" si="69"/>
        <v>0</v>
      </c>
      <c r="L225" s="93">
        <f t="shared" si="69"/>
        <v>1489</v>
      </c>
      <c r="M225" s="93">
        <f t="shared" si="69"/>
        <v>1489</v>
      </c>
      <c r="N225" s="93">
        <f t="shared" si="69"/>
        <v>0</v>
      </c>
      <c r="O225" s="192">
        <f t="shared" si="69"/>
        <v>0</v>
      </c>
      <c r="P225" s="2"/>
      <c r="Q225" s="2"/>
    </row>
    <row r="226" spans="1:17" ht="15.95" customHeight="1" x14ac:dyDescent="0.25">
      <c r="A226" s="91" t="s">
        <v>195</v>
      </c>
      <c r="B226" s="174" t="s">
        <v>173</v>
      </c>
      <c r="C226" s="46"/>
      <c r="D226" s="23">
        <f>E226+G226</f>
        <v>20308.600000000002</v>
      </c>
      <c r="E226" s="23">
        <f>E93+E147+E152+E193+E198+E215+E224</f>
        <v>18683.400000000001</v>
      </c>
      <c r="F226" s="23">
        <f>F93+F147+F152+F193+F198+F215+F224</f>
        <v>7158.9000000000005</v>
      </c>
      <c r="G226" s="23">
        <f>G93+G147+G152+G193+G198+G215+G224</f>
        <v>1625.2000000000003</v>
      </c>
      <c r="H226" s="24">
        <f>I226+K226</f>
        <v>50.2</v>
      </c>
      <c r="I226" s="24">
        <f>I93+I147+I152+I193+I198+I215+I224</f>
        <v>57.7</v>
      </c>
      <c r="J226" s="24">
        <f>J93+J147+J152+J193+J198+J215+J224</f>
        <v>30.700000000000003</v>
      </c>
      <c r="K226" s="258">
        <f>K93+K147+K152+K193+K198+K215+K224</f>
        <v>-7.4999999999999991</v>
      </c>
      <c r="L226" s="49">
        <f>M226+O226</f>
        <v>20358.800000000003</v>
      </c>
      <c r="M226" s="49">
        <f>M93+M147+M152+M193+M198+M215+M224</f>
        <v>18741.100000000002</v>
      </c>
      <c r="N226" s="49">
        <f>N93+N147+N152+N193+N198+N215+N224</f>
        <v>7189.6000000000013</v>
      </c>
      <c r="O226" s="49">
        <f>O93+O147+O152+O193+O198+O215+O224</f>
        <v>1617.7000000000003</v>
      </c>
    </row>
    <row r="227" spans="1:17" ht="15.95" customHeight="1" x14ac:dyDescent="0.25">
      <c r="A227" s="274"/>
      <c r="B227" s="225" t="s">
        <v>206</v>
      </c>
      <c r="C227" s="46"/>
      <c r="D227" s="23"/>
      <c r="E227" s="23"/>
      <c r="F227" s="23"/>
      <c r="G227" s="23"/>
      <c r="H227" s="9"/>
      <c r="I227" s="10"/>
      <c r="J227" s="10"/>
      <c r="K227" s="198"/>
      <c r="L227" s="49"/>
      <c r="M227" s="49"/>
      <c r="N227" s="49"/>
      <c r="O227" s="49"/>
    </row>
    <row r="228" spans="1:17" s="37" customFormat="1" ht="15.95" customHeight="1" x14ac:dyDescent="0.25">
      <c r="A228" s="91"/>
      <c r="B228" s="275" t="s">
        <v>370</v>
      </c>
      <c r="C228" s="25"/>
      <c r="D228" s="88">
        <f>E228+G228</f>
        <v>1489</v>
      </c>
      <c r="E228" s="88">
        <f>E219</f>
        <v>1489</v>
      </c>
      <c r="F228" s="88">
        <f t="shared" ref="F228:G228" si="70">F219</f>
        <v>0</v>
      </c>
      <c r="G228" s="88">
        <f t="shared" si="70"/>
        <v>0</v>
      </c>
      <c r="H228" s="187">
        <f>I228+K228</f>
        <v>0</v>
      </c>
      <c r="I228" s="92">
        <f>I219</f>
        <v>0</v>
      </c>
      <c r="J228" s="92">
        <f t="shared" ref="J228:K228" si="71">J219</f>
        <v>0</v>
      </c>
      <c r="K228" s="92">
        <f t="shared" si="71"/>
        <v>0</v>
      </c>
      <c r="L228" s="93">
        <f>M228+O228</f>
        <v>1489</v>
      </c>
      <c r="M228" s="93">
        <f>M219</f>
        <v>1489</v>
      </c>
      <c r="N228" s="93">
        <f t="shared" ref="N228:O228" si="72">N219</f>
        <v>0</v>
      </c>
      <c r="O228" s="93">
        <f t="shared" si="72"/>
        <v>0</v>
      </c>
      <c r="P228" s="2"/>
      <c r="Q228" s="2"/>
    </row>
    <row r="229" spans="1:17" s="37" customFormat="1" ht="27.95" customHeight="1" x14ac:dyDescent="0.25">
      <c r="A229" s="201"/>
      <c r="B229" s="191" t="s">
        <v>60</v>
      </c>
      <c r="C229" s="25"/>
      <c r="D229" s="88">
        <f>E229+G229</f>
        <v>1013.7</v>
      </c>
      <c r="E229" s="88">
        <f>E100</f>
        <v>1013.7</v>
      </c>
      <c r="F229" s="88">
        <f>F100</f>
        <v>0</v>
      </c>
      <c r="G229" s="88">
        <f>G100</f>
        <v>0</v>
      </c>
      <c r="H229" s="187">
        <f>I229+K229</f>
        <v>0</v>
      </c>
      <c r="I229" s="92">
        <f>I100</f>
        <v>0</v>
      </c>
      <c r="J229" s="92">
        <f>J100</f>
        <v>0</v>
      </c>
      <c r="K229" s="273">
        <f>K100</f>
        <v>0</v>
      </c>
      <c r="L229" s="93">
        <f>M229+O229</f>
        <v>1013.7</v>
      </c>
      <c r="M229" s="93">
        <f>M100</f>
        <v>1013.7</v>
      </c>
      <c r="N229" s="93">
        <f>N100</f>
        <v>0</v>
      </c>
      <c r="O229" s="93">
        <f>O100</f>
        <v>0</v>
      </c>
      <c r="P229" s="2"/>
      <c r="Q229" s="2"/>
    </row>
    <row r="230" spans="1:17" x14ac:dyDescent="0.25">
      <c r="A230" s="6"/>
      <c r="B230" s="50"/>
      <c r="C230" s="51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6"/>
    </row>
    <row r="231" spans="1:17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7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7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7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7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7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7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7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7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7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2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2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2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2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A252" s="6"/>
      <c r="B252" s="6"/>
      <c r="C252" s="52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5" x14ac:dyDescent="0.25">
      <c r="A253" s="6"/>
      <c r="B253" s="6"/>
      <c r="C253" s="52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5" x14ac:dyDescent="0.25">
      <c r="A254" s="6"/>
      <c r="B254" s="6"/>
      <c r="C254" s="52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5" x14ac:dyDescent="0.25">
      <c r="A255" s="6"/>
      <c r="B255" s="6"/>
      <c r="C255" s="52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5" x14ac:dyDescent="0.25">
      <c r="A256" s="6"/>
      <c r="B256" s="6"/>
      <c r="C256" s="52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x14ac:dyDescent="0.25">
      <c r="A257" s="6"/>
      <c r="B257" s="6"/>
      <c r="C257" s="52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x14ac:dyDescent="0.25">
      <c r="A258" s="6"/>
      <c r="B258" s="6"/>
      <c r="C258" s="52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x14ac:dyDescent="0.25">
      <c r="A259" s="6"/>
      <c r="B259" s="6"/>
      <c r="C259" s="52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x14ac:dyDescent="0.25">
      <c r="A260" s="6"/>
      <c r="B260" s="6"/>
      <c r="C260" s="52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x14ac:dyDescent="0.25">
      <c r="A261" s="6"/>
      <c r="B261" s="6"/>
      <c r="C261" s="52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x14ac:dyDescent="0.25">
      <c r="A262" s="6"/>
      <c r="B262" s="6"/>
      <c r="C262" s="52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1:15" x14ac:dyDescent="0.25">
      <c r="A263" s="6"/>
      <c r="B263" s="6"/>
      <c r="C263" s="52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1:15" x14ac:dyDescent="0.25">
      <c r="A264" s="6"/>
      <c r="B264" s="6"/>
      <c r="C264" s="52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1:15" x14ac:dyDescent="0.25">
      <c r="A265" s="6"/>
      <c r="B265" s="6"/>
      <c r="C265" s="52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spans="1:15" x14ac:dyDescent="0.25">
      <c r="A266" s="6"/>
      <c r="B266" s="6"/>
      <c r="C266" s="52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spans="1:15" x14ac:dyDescent="0.25">
      <c r="A267" s="6"/>
      <c r="B267" s="6"/>
      <c r="C267" s="52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spans="1:15" x14ac:dyDescent="0.25">
      <c r="A268" s="6"/>
      <c r="B268" s="6"/>
      <c r="C268" s="52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spans="1:15" x14ac:dyDescent="0.25">
      <c r="A269" s="6"/>
      <c r="B269" s="6"/>
      <c r="C269" s="52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spans="1:15" x14ac:dyDescent="0.25">
      <c r="A270" s="6"/>
      <c r="B270" s="6"/>
      <c r="C270" s="52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spans="1:15" x14ac:dyDescent="0.25">
      <c r="A271" s="6"/>
      <c r="B271" s="6"/>
      <c r="C271" s="52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spans="1:15" x14ac:dyDescent="0.25">
      <c r="A272" s="6"/>
      <c r="B272" s="6"/>
      <c r="C272" s="52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spans="1:15" x14ac:dyDescent="0.25">
      <c r="A273" s="6"/>
      <c r="B273" s="6"/>
      <c r="C273" s="52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spans="1:15" x14ac:dyDescent="0.25">
      <c r="A274" s="6"/>
      <c r="B274" s="6"/>
      <c r="C274" s="52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spans="1:15" x14ac:dyDescent="0.25">
      <c r="A275" s="6"/>
      <c r="B275" s="6"/>
      <c r="C275" s="52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 spans="1:15" x14ac:dyDescent="0.25">
      <c r="A276" s="6"/>
      <c r="B276" s="6"/>
      <c r="C276" s="52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 spans="1:15" x14ac:dyDescent="0.25">
      <c r="A277" s="6"/>
      <c r="B277" s="6"/>
      <c r="C277" s="52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 spans="1:15" x14ac:dyDescent="0.25">
      <c r="A278" s="6"/>
      <c r="B278" s="6"/>
      <c r="C278" s="52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 spans="1:15" x14ac:dyDescent="0.25">
      <c r="A279" s="6"/>
      <c r="B279" s="6"/>
      <c r="C279" s="52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 spans="1:15" x14ac:dyDescent="0.25">
      <c r="A280" s="6"/>
      <c r="B280" s="6"/>
      <c r="C280" s="52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 spans="1:15" x14ac:dyDescent="0.25">
      <c r="A281" s="6"/>
      <c r="B281" s="6"/>
      <c r="C281" s="52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 spans="1:15" x14ac:dyDescent="0.25">
      <c r="A282" s="6"/>
      <c r="B282" s="6"/>
      <c r="C282" s="52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 spans="1:15" x14ac:dyDescent="0.25">
      <c r="A283" s="6"/>
      <c r="B283" s="6"/>
      <c r="C283" s="52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 spans="1:15" x14ac:dyDescent="0.25">
      <c r="A284" s="6"/>
      <c r="B284" s="6"/>
      <c r="C284" s="52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 spans="1:15" x14ac:dyDescent="0.25">
      <c r="A285" s="6"/>
      <c r="B285" s="6"/>
      <c r="C285" s="52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 spans="1:15" x14ac:dyDescent="0.25">
      <c r="A286" s="6"/>
      <c r="B286" s="6"/>
      <c r="C286" s="52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 spans="1:15" x14ac:dyDescent="0.25">
      <c r="A287" s="6"/>
      <c r="B287" s="6"/>
      <c r="C287" s="52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 spans="1:15" x14ac:dyDescent="0.25">
      <c r="A288" s="6"/>
      <c r="B288" s="6"/>
      <c r="C288" s="52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 spans="1:15" x14ac:dyDescent="0.25">
      <c r="A289" s="6"/>
      <c r="B289" s="6"/>
      <c r="C289" s="52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 spans="1:15" x14ac:dyDescent="0.25">
      <c r="A290" s="6"/>
      <c r="B290" s="6"/>
      <c r="C290" s="52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</row>
    <row r="291" spans="1:15" x14ac:dyDescent="0.25">
      <c r="A291" s="6"/>
      <c r="B291" s="6"/>
      <c r="C291" s="52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</row>
    <row r="292" spans="1:15" x14ac:dyDescent="0.25">
      <c r="A292" s="6"/>
      <c r="B292" s="6"/>
      <c r="C292" s="52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</row>
    <row r="293" spans="1:15" x14ac:dyDescent="0.25">
      <c r="A293" s="6"/>
      <c r="B293" s="6"/>
      <c r="C293" s="52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</row>
    <row r="294" spans="1:15" x14ac:dyDescent="0.25">
      <c r="A294" s="6"/>
      <c r="B294" s="6"/>
      <c r="C294" s="52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</row>
    <row r="295" spans="1:15" x14ac:dyDescent="0.25">
      <c r="A295" s="6"/>
      <c r="B295" s="6"/>
      <c r="C295" s="52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</row>
    <row r="296" spans="1:15" x14ac:dyDescent="0.25">
      <c r="A296" s="6"/>
      <c r="B296" s="6"/>
      <c r="C296" s="52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</row>
    <row r="297" spans="1:15" x14ac:dyDescent="0.25">
      <c r="A297" s="6"/>
      <c r="B297" s="6"/>
      <c r="C297" s="52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</row>
    <row r="298" spans="1:15" x14ac:dyDescent="0.25">
      <c r="A298" s="6"/>
      <c r="B298" s="6"/>
      <c r="C298" s="52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</row>
    <row r="299" spans="1:15" x14ac:dyDescent="0.25">
      <c r="A299" s="6"/>
      <c r="B299" s="6"/>
      <c r="C299" s="52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</row>
    <row r="300" spans="1:15" x14ac:dyDescent="0.25">
      <c r="A300" s="6"/>
      <c r="B300" s="6"/>
      <c r="C300" s="52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</row>
    <row r="301" spans="1:15" x14ac:dyDescent="0.25">
      <c r="A301" s="6"/>
      <c r="B301" s="6"/>
      <c r="C301" s="52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</row>
    <row r="302" spans="1:15" x14ac:dyDescent="0.25">
      <c r="A302" s="6"/>
      <c r="B302" s="6"/>
      <c r="C302" s="52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</row>
    <row r="303" spans="1:15" x14ac:dyDescent="0.25">
      <c r="A303" s="6"/>
      <c r="B303" s="6"/>
      <c r="C303" s="52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</row>
    <row r="304" spans="1:15" x14ac:dyDescent="0.25">
      <c r="A304" s="6"/>
      <c r="B304" s="6"/>
      <c r="C304" s="52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</row>
    <row r="305" spans="1:15" x14ac:dyDescent="0.25">
      <c r="A305" s="6"/>
      <c r="B305" s="6"/>
      <c r="C305" s="52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</row>
    <row r="306" spans="1:15" x14ac:dyDescent="0.25">
      <c r="A306" s="6"/>
      <c r="B306" s="6"/>
      <c r="C306" s="52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</row>
    <row r="307" spans="1:15" x14ac:dyDescent="0.25">
      <c r="A307" s="6"/>
      <c r="B307" s="6"/>
      <c r="C307" s="52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</row>
    <row r="308" spans="1:15" x14ac:dyDescent="0.25">
      <c r="A308" s="6"/>
      <c r="B308" s="6"/>
      <c r="C308" s="52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</row>
    <row r="309" spans="1:15" x14ac:dyDescent="0.25">
      <c r="A309" s="6"/>
      <c r="B309" s="6"/>
      <c r="C309" s="52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</row>
    <row r="310" spans="1:15" x14ac:dyDescent="0.25">
      <c r="A310" s="6"/>
      <c r="B310" s="6"/>
      <c r="C310" s="52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</row>
    <row r="311" spans="1:15" x14ac:dyDescent="0.25">
      <c r="A311" s="6"/>
      <c r="B311" s="6"/>
      <c r="C311" s="52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</row>
    <row r="312" spans="1:15" x14ac:dyDescent="0.25">
      <c r="A312" s="6"/>
      <c r="B312" s="6"/>
      <c r="C312" s="52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</row>
    <row r="313" spans="1:15" x14ac:dyDescent="0.25">
      <c r="A313" s="6"/>
      <c r="B313" s="6"/>
      <c r="C313" s="52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</row>
    <row r="314" spans="1:15" x14ac:dyDescent="0.25">
      <c r="A314" s="6"/>
      <c r="B314" s="6"/>
      <c r="C314" s="52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</row>
    <row r="315" spans="1:15" x14ac:dyDescent="0.25">
      <c r="A315" s="6"/>
      <c r="B315" s="6"/>
      <c r="C315" s="52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</row>
    <row r="316" spans="1:15" x14ac:dyDescent="0.25">
      <c r="A316" s="6"/>
      <c r="B316" s="6"/>
      <c r="C316" s="52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</row>
    <row r="317" spans="1:15" x14ac:dyDescent="0.25">
      <c r="A317" s="6"/>
      <c r="B317" s="6"/>
      <c r="C317" s="52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</row>
    <row r="318" spans="1:15" x14ac:dyDescent="0.25">
      <c r="A318" s="6"/>
      <c r="B318" s="6"/>
      <c r="C318" s="52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</row>
    <row r="319" spans="1:15" x14ac:dyDescent="0.25">
      <c r="A319" s="6"/>
      <c r="B319" s="6"/>
      <c r="C319" s="52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</row>
    <row r="320" spans="1:15" x14ac:dyDescent="0.25">
      <c r="A320" s="6"/>
      <c r="B320" s="6"/>
      <c r="C320" s="52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</row>
    <row r="321" spans="1:15" x14ac:dyDescent="0.25">
      <c r="A321" s="6"/>
      <c r="B321" s="6"/>
      <c r="C321" s="52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</row>
    <row r="322" spans="1:15" x14ac:dyDescent="0.25">
      <c r="A322" s="6"/>
      <c r="B322" s="6"/>
      <c r="C322" s="52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</row>
    <row r="323" spans="1:15" x14ac:dyDescent="0.25">
      <c r="A323" s="6"/>
      <c r="B323" s="6"/>
      <c r="C323" s="52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</row>
    <row r="324" spans="1:15" x14ac:dyDescent="0.25">
      <c r="A324" s="6"/>
      <c r="B324" s="6"/>
      <c r="C324" s="52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</row>
    <row r="325" spans="1:15" x14ac:dyDescent="0.25">
      <c r="A325" s="6"/>
      <c r="B325" s="6"/>
      <c r="C325" s="52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</row>
    <row r="326" spans="1:15" x14ac:dyDescent="0.25">
      <c r="A326" s="6"/>
      <c r="B326" s="6"/>
      <c r="C326" s="52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</row>
    <row r="327" spans="1:15" x14ac:dyDescent="0.25">
      <c r="A327" s="6"/>
      <c r="B327" s="6"/>
      <c r="C327" s="52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</row>
    <row r="328" spans="1:15" x14ac:dyDescent="0.25">
      <c r="A328" s="6"/>
      <c r="B328" s="6"/>
      <c r="C328" s="52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</row>
    <row r="329" spans="1:15" x14ac:dyDescent="0.25">
      <c r="A329" s="6"/>
      <c r="B329" s="6"/>
      <c r="C329" s="52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</row>
    <row r="330" spans="1:15" x14ac:dyDescent="0.25">
      <c r="A330" s="6"/>
      <c r="B330" s="6"/>
      <c r="C330" s="52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</row>
    <row r="331" spans="1:15" x14ac:dyDescent="0.25">
      <c r="A331" s="6"/>
      <c r="B331" s="6"/>
      <c r="C331" s="52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</row>
    <row r="332" spans="1:15" x14ac:dyDescent="0.25">
      <c r="A332" s="6"/>
      <c r="B332" s="6"/>
      <c r="C332" s="52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</row>
    <row r="333" spans="1:15" x14ac:dyDescent="0.25">
      <c r="A333" s="6"/>
      <c r="B333" s="6"/>
      <c r="C333" s="52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</row>
    <row r="334" spans="1:15" x14ac:dyDescent="0.25">
      <c r="A334" s="6"/>
      <c r="B334" s="6"/>
      <c r="C334" s="52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</row>
    <row r="335" spans="1:15" x14ac:dyDescent="0.25">
      <c r="A335" s="6"/>
      <c r="B335" s="6"/>
      <c r="C335" s="52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</row>
    <row r="336" spans="1:15" x14ac:dyDescent="0.25">
      <c r="A336" s="6"/>
      <c r="B336" s="6"/>
      <c r="C336" s="52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</row>
    <row r="337" spans="1:15" x14ac:dyDescent="0.25">
      <c r="A337" s="6"/>
      <c r="B337" s="6"/>
      <c r="C337" s="52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</row>
    <row r="338" spans="1:15" x14ac:dyDescent="0.25">
      <c r="A338" s="6"/>
      <c r="B338" s="6"/>
      <c r="C338" s="52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</row>
    <row r="339" spans="1:15" x14ac:dyDescent="0.25">
      <c r="A339" s="6"/>
      <c r="B339" s="6"/>
      <c r="C339" s="52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</row>
    <row r="340" spans="1:15" x14ac:dyDescent="0.25">
      <c r="A340" s="6"/>
      <c r="B340" s="6"/>
      <c r="C340" s="52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</row>
    <row r="341" spans="1:15" x14ac:dyDescent="0.25">
      <c r="A341" s="6"/>
      <c r="B341" s="6"/>
      <c r="C341" s="52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</row>
    <row r="342" spans="1:15" x14ac:dyDescent="0.25">
      <c r="C342" s="53"/>
    </row>
    <row r="343" spans="1:15" x14ac:dyDescent="0.25">
      <c r="C343" s="53"/>
    </row>
    <row r="344" spans="1:15" x14ac:dyDescent="0.25">
      <c r="C344" s="53"/>
    </row>
    <row r="345" spans="1:15" x14ac:dyDescent="0.25">
      <c r="C345" s="53"/>
    </row>
    <row r="346" spans="1:15" x14ac:dyDescent="0.25">
      <c r="C346" s="53"/>
    </row>
    <row r="347" spans="1:15" x14ac:dyDescent="0.25">
      <c r="C347" s="53"/>
    </row>
    <row r="348" spans="1:15" x14ac:dyDescent="0.25">
      <c r="C348" s="53"/>
    </row>
    <row r="349" spans="1:15" x14ac:dyDescent="0.25">
      <c r="C349" s="53"/>
    </row>
    <row r="350" spans="1:15" x14ac:dyDescent="0.25">
      <c r="C350" s="53"/>
    </row>
    <row r="351" spans="1:15" x14ac:dyDescent="0.25">
      <c r="C351" s="53"/>
    </row>
    <row r="352" spans="1:15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  <row r="573" spans="3:3" x14ac:dyDescent="0.25">
      <c r="C573" s="53"/>
    </row>
    <row r="574" spans="3:3" x14ac:dyDescent="0.25">
      <c r="C574" s="53"/>
    </row>
    <row r="575" spans="3:3" x14ac:dyDescent="0.25">
      <c r="C575" s="53"/>
    </row>
    <row r="576" spans="3:3" x14ac:dyDescent="0.25">
      <c r="C576" s="53"/>
    </row>
    <row r="577" spans="3:3" x14ac:dyDescent="0.25">
      <c r="C577" s="53"/>
    </row>
    <row r="578" spans="3:3" x14ac:dyDescent="0.25">
      <c r="C578" s="53"/>
    </row>
    <row r="579" spans="3:3" x14ac:dyDescent="0.25">
      <c r="C579" s="53"/>
    </row>
    <row r="580" spans="3:3" x14ac:dyDescent="0.25">
      <c r="C580" s="53"/>
    </row>
    <row r="581" spans="3:3" x14ac:dyDescent="0.25">
      <c r="C581" s="53"/>
    </row>
    <row r="582" spans="3:3" x14ac:dyDescent="0.25">
      <c r="C582" s="53"/>
    </row>
    <row r="583" spans="3:3" x14ac:dyDescent="0.25">
      <c r="C583" s="53"/>
    </row>
    <row r="584" spans="3:3" x14ac:dyDescent="0.25">
      <c r="C584" s="53"/>
    </row>
    <row r="585" spans="3:3" x14ac:dyDescent="0.25">
      <c r="C585" s="53"/>
    </row>
    <row r="586" spans="3:3" x14ac:dyDescent="0.25">
      <c r="C586" s="53"/>
    </row>
    <row r="587" spans="3:3" x14ac:dyDescent="0.25">
      <c r="C587" s="53"/>
    </row>
    <row r="588" spans="3:3" x14ac:dyDescent="0.25">
      <c r="C588" s="53"/>
    </row>
    <row r="589" spans="3:3" x14ac:dyDescent="0.25">
      <c r="C589" s="53"/>
    </row>
    <row r="590" spans="3:3" x14ac:dyDescent="0.25">
      <c r="C590" s="53"/>
    </row>
    <row r="591" spans="3:3" x14ac:dyDescent="0.25">
      <c r="C591" s="53"/>
    </row>
    <row r="592" spans="3:3" x14ac:dyDescent="0.25">
      <c r="C592" s="53"/>
    </row>
    <row r="593" spans="3:3" x14ac:dyDescent="0.25">
      <c r="C593" s="53"/>
    </row>
    <row r="594" spans="3:3" x14ac:dyDescent="0.25">
      <c r="C594" s="53"/>
    </row>
    <row r="595" spans="3:3" x14ac:dyDescent="0.25">
      <c r="C595" s="53"/>
    </row>
    <row r="596" spans="3:3" x14ac:dyDescent="0.25">
      <c r="C596" s="53"/>
    </row>
    <row r="597" spans="3:3" x14ac:dyDescent="0.25">
      <c r="C597" s="53"/>
    </row>
    <row r="598" spans="3:3" x14ac:dyDescent="0.25">
      <c r="C598" s="53"/>
    </row>
    <row r="599" spans="3:3" x14ac:dyDescent="0.25">
      <c r="C599" s="53"/>
    </row>
    <row r="600" spans="3:3" x14ac:dyDescent="0.25">
      <c r="C600" s="53"/>
    </row>
    <row r="601" spans="3:3" x14ac:dyDescent="0.25">
      <c r="C601" s="53"/>
    </row>
    <row r="602" spans="3:3" x14ac:dyDescent="0.25">
      <c r="C602" s="53"/>
    </row>
    <row r="603" spans="3:3" x14ac:dyDescent="0.25">
      <c r="C603" s="53"/>
    </row>
    <row r="604" spans="3:3" x14ac:dyDescent="0.25">
      <c r="C604" s="53"/>
    </row>
    <row r="605" spans="3:3" x14ac:dyDescent="0.25">
      <c r="C605" s="53"/>
    </row>
    <row r="606" spans="3:3" x14ac:dyDescent="0.25">
      <c r="C606" s="53"/>
    </row>
    <row r="607" spans="3:3" x14ac:dyDescent="0.25">
      <c r="C607" s="53"/>
    </row>
    <row r="608" spans="3:3" x14ac:dyDescent="0.25">
      <c r="C608" s="53"/>
    </row>
    <row r="609" spans="3:3" x14ac:dyDescent="0.25">
      <c r="C609" s="53"/>
    </row>
    <row r="610" spans="3:3" x14ac:dyDescent="0.25">
      <c r="C610" s="53"/>
    </row>
    <row r="611" spans="3:3" x14ac:dyDescent="0.25">
      <c r="C611" s="53"/>
    </row>
    <row r="612" spans="3:3" x14ac:dyDescent="0.25">
      <c r="C612" s="53"/>
    </row>
    <row r="613" spans="3:3" x14ac:dyDescent="0.25">
      <c r="C613" s="53"/>
    </row>
    <row r="614" spans="3:3" x14ac:dyDescent="0.25">
      <c r="C614" s="53"/>
    </row>
    <row r="615" spans="3:3" x14ac:dyDescent="0.25">
      <c r="C615" s="53"/>
    </row>
    <row r="616" spans="3:3" x14ac:dyDescent="0.25">
      <c r="C616" s="53"/>
    </row>
    <row r="617" spans="3:3" x14ac:dyDescent="0.25">
      <c r="C617" s="53"/>
    </row>
    <row r="618" spans="3:3" x14ac:dyDescent="0.25">
      <c r="C618" s="53"/>
    </row>
    <row r="619" spans="3:3" x14ac:dyDescent="0.25">
      <c r="C619" s="53"/>
    </row>
    <row r="620" spans="3:3" x14ac:dyDescent="0.25">
      <c r="C620" s="53"/>
    </row>
    <row r="621" spans="3:3" x14ac:dyDescent="0.25">
      <c r="C621" s="53"/>
    </row>
    <row r="622" spans="3:3" x14ac:dyDescent="0.25">
      <c r="C622" s="53"/>
    </row>
    <row r="623" spans="3:3" x14ac:dyDescent="0.25">
      <c r="C623" s="53"/>
    </row>
    <row r="624" spans="3:3" x14ac:dyDescent="0.25">
      <c r="C624" s="53"/>
    </row>
    <row r="625" spans="3:3" x14ac:dyDescent="0.25">
      <c r="C625" s="53"/>
    </row>
    <row r="626" spans="3:3" x14ac:dyDescent="0.25">
      <c r="C626" s="53"/>
    </row>
    <row r="627" spans="3:3" x14ac:dyDescent="0.25">
      <c r="C627" s="53"/>
    </row>
    <row r="628" spans="3:3" x14ac:dyDescent="0.25">
      <c r="C628" s="53"/>
    </row>
    <row r="629" spans="3:3" x14ac:dyDescent="0.25">
      <c r="C629" s="53"/>
    </row>
    <row r="630" spans="3:3" x14ac:dyDescent="0.25">
      <c r="C630" s="53"/>
    </row>
    <row r="631" spans="3:3" x14ac:dyDescent="0.25">
      <c r="C631" s="53"/>
    </row>
    <row r="632" spans="3:3" x14ac:dyDescent="0.25">
      <c r="C632" s="53"/>
    </row>
    <row r="633" spans="3:3" x14ac:dyDescent="0.25">
      <c r="C633" s="53"/>
    </row>
    <row r="634" spans="3:3" x14ac:dyDescent="0.25">
      <c r="C634" s="53"/>
    </row>
    <row r="635" spans="3:3" x14ac:dyDescent="0.25">
      <c r="C635" s="53"/>
    </row>
    <row r="636" spans="3:3" x14ac:dyDescent="0.25">
      <c r="C636" s="53"/>
    </row>
    <row r="637" spans="3:3" x14ac:dyDescent="0.25">
      <c r="C637" s="53"/>
    </row>
    <row r="638" spans="3:3" x14ac:dyDescent="0.25">
      <c r="C638" s="53"/>
    </row>
    <row r="639" spans="3:3" x14ac:dyDescent="0.25">
      <c r="C639" s="53"/>
    </row>
    <row r="640" spans="3:3" x14ac:dyDescent="0.25">
      <c r="C640" s="53"/>
    </row>
    <row r="641" spans="3:3" x14ac:dyDescent="0.25">
      <c r="C641" s="53"/>
    </row>
    <row r="642" spans="3:3" x14ac:dyDescent="0.25">
      <c r="C642" s="53"/>
    </row>
    <row r="643" spans="3:3" x14ac:dyDescent="0.25">
      <c r="C643" s="53"/>
    </row>
    <row r="644" spans="3:3" x14ac:dyDescent="0.25">
      <c r="C644" s="53"/>
    </row>
    <row r="645" spans="3:3" x14ac:dyDescent="0.25">
      <c r="C645" s="53"/>
    </row>
    <row r="646" spans="3:3" x14ac:dyDescent="0.25">
      <c r="C646" s="53"/>
    </row>
    <row r="647" spans="3:3" x14ac:dyDescent="0.25">
      <c r="C647" s="53"/>
    </row>
    <row r="648" spans="3:3" x14ac:dyDescent="0.25">
      <c r="C648" s="53"/>
    </row>
    <row r="649" spans="3:3" x14ac:dyDescent="0.25">
      <c r="C649" s="53"/>
    </row>
    <row r="650" spans="3:3" x14ac:dyDescent="0.25">
      <c r="C650" s="53"/>
    </row>
    <row r="651" spans="3:3" x14ac:dyDescent="0.25">
      <c r="C651" s="53"/>
    </row>
    <row r="652" spans="3:3" x14ac:dyDescent="0.25">
      <c r="C652" s="53"/>
    </row>
    <row r="653" spans="3:3" x14ac:dyDescent="0.25">
      <c r="C653" s="53"/>
    </row>
    <row r="654" spans="3:3" x14ac:dyDescent="0.25">
      <c r="C654" s="53"/>
    </row>
    <row r="655" spans="3:3" x14ac:dyDescent="0.25">
      <c r="C655" s="53"/>
    </row>
    <row r="656" spans="3:3" x14ac:dyDescent="0.25">
      <c r="C656" s="53"/>
    </row>
    <row r="657" spans="3:3" x14ac:dyDescent="0.25">
      <c r="C657" s="53"/>
    </row>
    <row r="658" spans="3:3" x14ac:dyDescent="0.25">
      <c r="C658" s="53"/>
    </row>
    <row r="659" spans="3:3" x14ac:dyDescent="0.25">
      <c r="C659" s="53"/>
    </row>
    <row r="660" spans="3:3" x14ac:dyDescent="0.25">
      <c r="C660" s="53"/>
    </row>
    <row r="661" spans="3:3" x14ac:dyDescent="0.25">
      <c r="C661" s="53"/>
    </row>
    <row r="662" spans="3:3" x14ac:dyDescent="0.25">
      <c r="C662" s="53"/>
    </row>
    <row r="663" spans="3:3" x14ac:dyDescent="0.25">
      <c r="C663" s="53"/>
    </row>
    <row r="664" spans="3:3" x14ac:dyDescent="0.25">
      <c r="C664" s="53"/>
    </row>
    <row r="665" spans="3:3" x14ac:dyDescent="0.25">
      <c r="C665" s="53"/>
    </row>
    <row r="666" spans="3:3" x14ac:dyDescent="0.25">
      <c r="C666" s="53"/>
    </row>
    <row r="667" spans="3:3" x14ac:dyDescent="0.25">
      <c r="C667" s="53"/>
    </row>
    <row r="668" spans="3:3" x14ac:dyDescent="0.25">
      <c r="C668" s="53"/>
    </row>
    <row r="669" spans="3:3" x14ac:dyDescent="0.25">
      <c r="C669" s="53"/>
    </row>
    <row r="670" spans="3:3" x14ac:dyDescent="0.25">
      <c r="C670" s="53"/>
    </row>
  </sheetData>
  <mergeCells count="44">
    <mergeCell ref="B27:O27"/>
    <mergeCell ref="B94:O94"/>
    <mergeCell ref="C98:C100"/>
    <mergeCell ref="B16:O16"/>
    <mergeCell ref="B17:O17"/>
    <mergeCell ref="B18:O18"/>
    <mergeCell ref="M25:N25"/>
    <mergeCell ref="O25:O26"/>
    <mergeCell ref="B11:O11"/>
    <mergeCell ref="B12:O12"/>
    <mergeCell ref="B13:O13"/>
    <mergeCell ref="B14:O14"/>
    <mergeCell ref="B15:O15"/>
    <mergeCell ref="B6:O6"/>
    <mergeCell ref="B7:O7"/>
    <mergeCell ref="B8:O8"/>
    <mergeCell ref="B9:O9"/>
    <mergeCell ref="B10:O10"/>
    <mergeCell ref="B1:O1"/>
    <mergeCell ref="B2:O2"/>
    <mergeCell ref="B3:O3"/>
    <mergeCell ref="B4:O4"/>
    <mergeCell ref="B5:O5"/>
    <mergeCell ref="B19:O19"/>
    <mergeCell ref="B20:O20"/>
    <mergeCell ref="A22:O22"/>
    <mergeCell ref="A24:A26"/>
    <mergeCell ref="B24:B26"/>
    <mergeCell ref="C24:C26"/>
    <mergeCell ref="D24:D26"/>
    <mergeCell ref="E24:G24"/>
    <mergeCell ref="H24:H26"/>
    <mergeCell ref="I24:K24"/>
    <mergeCell ref="L24:L26"/>
    <mergeCell ref="M24:O24"/>
    <mergeCell ref="E25:F25"/>
    <mergeCell ref="G25:G26"/>
    <mergeCell ref="I25:J25"/>
    <mergeCell ref="K25:K26"/>
    <mergeCell ref="B149:O149"/>
    <mergeCell ref="B153:O153"/>
    <mergeCell ref="B194:O194"/>
    <mergeCell ref="B199:O199"/>
    <mergeCell ref="B216:O216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78"/>
  <sheetViews>
    <sheetView showZeros="0" workbookViewId="0">
      <selection sqref="A1:XFD1048576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4" width="10.28515625" style="2" customWidth="1"/>
    <col min="15" max="15" width="11.140625" style="2" customWidth="1"/>
    <col min="16" max="16" width="0" style="2" hidden="1" customWidth="1"/>
    <col min="17" max="18" width="9.140625" style="2" hidden="1" customWidth="1"/>
    <col min="19" max="19" width="9.140625" style="2" customWidth="1"/>
    <col min="20" max="16384" width="9.140625" style="2"/>
  </cols>
  <sheetData>
    <row r="1" spans="2:15" x14ac:dyDescent="0.25">
      <c r="B1" s="551" t="s">
        <v>350</v>
      </c>
      <c r="C1" s="551"/>
      <c r="D1" s="551"/>
      <c r="E1" s="551"/>
      <c r="F1" s="551"/>
      <c r="G1" s="551"/>
      <c r="H1" s="551"/>
      <c r="I1" s="551"/>
      <c r="J1" s="551"/>
      <c r="K1" s="551"/>
      <c r="L1" s="551"/>
      <c r="M1" s="551"/>
      <c r="N1" s="551"/>
      <c r="O1" s="551"/>
    </row>
    <row r="2" spans="2:15" x14ac:dyDescent="0.25">
      <c r="B2" s="551" t="s">
        <v>436</v>
      </c>
      <c r="C2" s="551"/>
      <c r="D2" s="551"/>
      <c r="E2" s="551"/>
      <c r="F2" s="551"/>
      <c r="G2" s="551"/>
      <c r="H2" s="551"/>
      <c r="I2" s="551"/>
      <c r="J2" s="551"/>
      <c r="K2" s="551"/>
      <c r="L2" s="551"/>
      <c r="M2" s="551"/>
      <c r="N2" s="551"/>
      <c r="O2" s="551"/>
    </row>
    <row r="3" spans="2:15" x14ac:dyDescent="0.25">
      <c r="B3" s="551" t="s">
        <v>455</v>
      </c>
      <c r="C3" s="551"/>
      <c r="D3" s="551"/>
      <c r="E3" s="551"/>
      <c r="F3" s="551"/>
      <c r="G3" s="551"/>
      <c r="H3" s="551"/>
      <c r="I3" s="551"/>
      <c r="J3" s="551"/>
      <c r="K3" s="551"/>
      <c r="L3" s="551"/>
      <c r="M3" s="551"/>
      <c r="N3" s="551"/>
      <c r="O3" s="551"/>
    </row>
    <row r="4" spans="2:15" x14ac:dyDescent="0.25">
      <c r="B4" s="551" t="s">
        <v>361</v>
      </c>
      <c r="C4" s="551"/>
      <c r="D4" s="551"/>
      <c r="E4" s="551"/>
      <c r="F4" s="551"/>
      <c r="G4" s="551"/>
      <c r="H4" s="551"/>
      <c r="I4" s="551"/>
      <c r="J4" s="551"/>
      <c r="K4" s="551"/>
      <c r="L4" s="551"/>
      <c r="M4" s="551"/>
      <c r="N4" s="551"/>
      <c r="O4" s="551"/>
    </row>
    <row r="5" spans="2:15" s="371" customFormat="1" ht="15" customHeight="1" x14ac:dyDescent="0.25">
      <c r="B5" s="521" t="s">
        <v>457</v>
      </c>
      <c r="C5" s="521"/>
      <c r="D5" s="521"/>
      <c r="E5" s="521"/>
      <c r="F5" s="521"/>
      <c r="G5" s="521"/>
      <c r="H5" s="521"/>
      <c r="I5" s="521"/>
      <c r="J5" s="521"/>
      <c r="K5" s="521"/>
      <c r="L5" s="521"/>
      <c r="M5" s="521"/>
      <c r="N5" s="521"/>
      <c r="O5" s="521"/>
    </row>
    <row r="6" spans="2:15" s="371" customFormat="1" x14ac:dyDescent="0.25">
      <c r="B6" s="521" t="s">
        <v>534</v>
      </c>
      <c r="C6" s="521"/>
      <c r="D6" s="521"/>
      <c r="E6" s="521"/>
      <c r="F6" s="521"/>
      <c r="G6" s="521"/>
      <c r="H6" s="521"/>
      <c r="I6" s="521"/>
      <c r="J6" s="521"/>
      <c r="K6" s="521"/>
      <c r="L6" s="521"/>
      <c r="M6" s="521"/>
      <c r="N6" s="521"/>
      <c r="O6" s="521"/>
    </row>
    <row r="7" spans="2:15" s="371" customFormat="1" x14ac:dyDescent="0.25">
      <c r="B7" s="521" t="s">
        <v>463</v>
      </c>
      <c r="C7" s="521"/>
      <c r="D7" s="521"/>
      <c r="E7" s="521"/>
      <c r="F7" s="521"/>
      <c r="G7" s="521"/>
      <c r="H7" s="521"/>
      <c r="I7" s="521"/>
      <c r="J7" s="521"/>
      <c r="K7" s="521"/>
      <c r="L7" s="521"/>
      <c r="M7" s="521"/>
      <c r="N7" s="521"/>
      <c r="O7" s="521"/>
    </row>
    <row r="8" spans="2:15" s="371" customFormat="1" x14ac:dyDescent="0.25">
      <c r="B8" s="521" t="s">
        <v>521</v>
      </c>
      <c r="C8" s="521"/>
      <c r="D8" s="521"/>
      <c r="E8" s="521"/>
      <c r="F8" s="521"/>
      <c r="G8" s="521"/>
      <c r="H8" s="521"/>
      <c r="I8" s="521"/>
      <c r="J8" s="521"/>
      <c r="K8" s="521"/>
      <c r="L8" s="521"/>
      <c r="M8" s="521"/>
      <c r="N8" s="521"/>
      <c r="O8" s="521"/>
    </row>
    <row r="9" spans="2:15" s="371" customFormat="1" x14ac:dyDescent="0.25">
      <c r="B9" s="521" t="s">
        <v>480</v>
      </c>
      <c r="C9" s="521"/>
      <c r="D9" s="521"/>
      <c r="E9" s="521"/>
      <c r="F9" s="521"/>
      <c r="G9" s="521"/>
      <c r="H9" s="521"/>
      <c r="I9" s="521"/>
      <c r="J9" s="521"/>
      <c r="K9" s="521"/>
      <c r="L9" s="521"/>
      <c r="M9" s="521"/>
      <c r="N9" s="521"/>
      <c r="O9" s="521"/>
    </row>
    <row r="10" spans="2:15" s="371" customFormat="1" x14ac:dyDescent="0.25">
      <c r="B10" s="521" t="s">
        <v>486</v>
      </c>
      <c r="C10" s="521"/>
      <c r="D10" s="521"/>
      <c r="E10" s="521"/>
      <c r="F10" s="521"/>
      <c r="G10" s="521"/>
      <c r="H10" s="521"/>
      <c r="I10" s="521"/>
      <c r="J10" s="521"/>
      <c r="K10" s="521"/>
      <c r="L10" s="521"/>
      <c r="M10" s="521"/>
      <c r="N10" s="521"/>
      <c r="O10" s="521"/>
    </row>
    <row r="11" spans="2:15" s="371" customFormat="1" x14ac:dyDescent="0.25">
      <c r="B11" s="521" t="s">
        <v>491</v>
      </c>
      <c r="C11" s="521"/>
      <c r="D11" s="521"/>
      <c r="E11" s="521"/>
      <c r="F11" s="521"/>
      <c r="G11" s="521"/>
      <c r="H11" s="521"/>
      <c r="I11" s="521"/>
      <c r="J11" s="521"/>
      <c r="K11" s="521"/>
      <c r="L11" s="521"/>
      <c r="M11" s="521"/>
      <c r="N11" s="521"/>
      <c r="O11" s="521"/>
    </row>
    <row r="12" spans="2:15" s="371" customFormat="1" x14ac:dyDescent="0.25">
      <c r="B12" s="521" t="s">
        <v>499</v>
      </c>
      <c r="C12" s="521"/>
      <c r="D12" s="521"/>
      <c r="E12" s="521"/>
      <c r="F12" s="521"/>
      <c r="G12" s="521"/>
      <c r="H12" s="521"/>
      <c r="I12" s="521"/>
      <c r="J12" s="521"/>
      <c r="K12" s="521"/>
      <c r="L12" s="521"/>
      <c r="M12" s="521"/>
      <c r="N12" s="521"/>
      <c r="O12" s="521"/>
    </row>
    <row r="13" spans="2:15" s="371" customFormat="1" x14ac:dyDescent="0.25">
      <c r="B13" s="521" t="s">
        <v>508</v>
      </c>
      <c r="C13" s="521"/>
      <c r="D13" s="521"/>
      <c r="E13" s="521"/>
      <c r="F13" s="521"/>
      <c r="G13" s="521"/>
      <c r="H13" s="521"/>
      <c r="I13" s="521"/>
      <c r="J13" s="521"/>
      <c r="K13" s="521"/>
      <c r="L13" s="521"/>
      <c r="M13" s="521"/>
      <c r="N13" s="521"/>
      <c r="O13" s="521"/>
    </row>
    <row r="14" spans="2:15" s="371" customFormat="1" x14ac:dyDescent="0.25">
      <c r="B14" s="521" t="s">
        <v>520</v>
      </c>
      <c r="C14" s="521"/>
      <c r="D14" s="521"/>
      <c r="E14" s="521"/>
      <c r="F14" s="521"/>
      <c r="G14" s="521"/>
      <c r="H14" s="521"/>
      <c r="I14" s="521"/>
      <c r="J14" s="521"/>
      <c r="K14" s="521"/>
      <c r="L14" s="521"/>
      <c r="M14" s="521"/>
      <c r="N14" s="521"/>
      <c r="O14" s="521"/>
    </row>
    <row r="15" spans="2:15" s="371" customFormat="1" x14ac:dyDescent="0.25">
      <c r="B15" s="521" t="s">
        <v>538</v>
      </c>
      <c r="C15" s="521"/>
      <c r="D15" s="521"/>
      <c r="E15" s="521"/>
      <c r="F15" s="521"/>
      <c r="G15" s="521"/>
      <c r="H15" s="521"/>
      <c r="I15" s="521"/>
      <c r="J15" s="521"/>
      <c r="K15" s="521"/>
      <c r="L15" s="521"/>
      <c r="M15" s="521"/>
      <c r="N15" s="521"/>
      <c r="O15" s="521"/>
    </row>
    <row r="16" spans="2:15" s="371" customFormat="1" x14ac:dyDescent="0.25">
      <c r="B16" s="521" t="s">
        <v>546</v>
      </c>
      <c r="C16" s="521"/>
      <c r="D16" s="521"/>
      <c r="E16" s="521"/>
      <c r="F16" s="521"/>
      <c r="G16" s="521"/>
      <c r="H16" s="521"/>
      <c r="I16" s="521"/>
      <c r="J16" s="521"/>
      <c r="K16" s="521"/>
      <c r="L16" s="521"/>
      <c r="M16" s="521"/>
      <c r="N16" s="521"/>
      <c r="O16" s="521"/>
    </row>
    <row r="17" spans="1:18" s="371" customFormat="1" x14ac:dyDescent="0.25">
      <c r="B17" s="521" t="s">
        <v>550</v>
      </c>
      <c r="C17" s="521"/>
      <c r="D17" s="521"/>
      <c r="E17" s="521"/>
      <c r="F17" s="521"/>
      <c r="G17" s="521"/>
      <c r="H17" s="521"/>
      <c r="I17" s="521"/>
      <c r="J17" s="521"/>
      <c r="K17" s="521"/>
      <c r="L17" s="521"/>
      <c r="M17" s="521"/>
      <c r="N17" s="521"/>
      <c r="O17" s="521"/>
    </row>
    <row r="18" spans="1:18" s="371" customFormat="1" x14ac:dyDescent="0.25">
      <c r="B18" s="521" t="s">
        <v>576</v>
      </c>
      <c r="C18" s="521"/>
      <c r="D18" s="521"/>
      <c r="E18" s="521"/>
      <c r="F18" s="521"/>
      <c r="G18" s="521"/>
      <c r="H18" s="521"/>
      <c r="I18" s="521"/>
      <c r="J18" s="521"/>
      <c r="K18" s="521"/>
      <c r="L18" s="521"/>
      <c r="M18" s="521"/>
      <c r="N18" s="521"/>
      <c r="O18" s="521"/>
    </row>
    <row r="19" spans="1:18" s="371" customFormat="1" x14ac:dyDescent="0.25">
      <c r="B19" s="521" t="s">
        <v>577</v>
      </c>
      <c r="C19" s="521"/>
      <c r="D19" s="521"/>
      <c r="E19" s="521"/>
      <c r="F19" s="521"/>
      <c r="G19" s="521"/>
      <c r="H19" s="521"/>
      <c r="I19" s="521"/>
      <c r="J19" s="521"/>
      <c r="K19" s="521"/>
      <c r="L19" s="521"/>
      <c r="M19" s="521"/>
      <c r="N19" s="521"/>
      <c r="O19" s="521"/>
    </row>
    <row r="20" spans="1:18" s="371" customFormat="1" x14ac:dyDescent="0.25">
      <c r="B20" s="521" t="s">
        <v>575</v>
      </c>
      <c r="C20" s="521"/>
      <c r="D20" s="521"/>
      <c r="E20" s="521"/>
      <c r="F20" s="521"/>
      <c r="G20" s="521"/>
      <c r="H20" s="521"/>
      <c r="I20" s="521"/>
      <c r="J20" s="521"/>
      <c r="K20" s="521"/>
      <c r="L20" s="521"/>
      <c r="M20" s="521"/>
      <c r="N20" s="521"/>
      <c r="O20" s="521"/>
    </row>
    <row r="21" spans="1:18" x14ac:dyDescent="0.25">
      <c r="B21" s="480"/>
      <c r="C21" s="480"/>
      <c r="D21" s="480"/>
      <c r="E21" s="480"/>
      <c r="F21" s="480"/>
      <c r="G21" s="480"/>
      <c r="H21" s="480"/>
      <c r="I21" s="480"/>
      <c r="J21" s="480"/>
      <c r="K21" s="480"/>
      <c r="L21" s="480"/>
      <c r="M21" s="480"/>
      <c r="N21" s="480"/>
      <c r="O21" s="480"/>
    </row>
    <row r="22" spans="1:18" ht="31.5" customHeight="1" x14ac:dyDescent="0.25">
      <c r="A22" s="492" t="s">
        <v>439</v>
      </c>
      <c r="B22" s="492"/>
      <c r="C22" s="492"/>
      <c r="D22" s="492"/>
      <c r="E22" s="492"/>
      <c r="F22" s="492"/>
      <c r="G22" s="492"/>
      <c r="H22" s="492"/>
      <c r="I22" s="492"/>
      <c r="J22" s="492"/>
      <c r="K22" s="492"/>
      <c r="L22" s="492"/>
      <c r="M22" s="492"/>
      <c r="N22" s="492"/>
      <c r="O22" s="492"/>
    </row>
    <row r="23" spans="1:18" ht="17.25" customHeight="1" x14ac:dyDescent="0.25">
      <c r="G23" s="4"/>
      <c r="H23" s="4"/>
      <c r="I23" s="4"/>
      <c r="J23" s="4"/>
      <c r="K23" s="4"/>
      <c r="L23" s="4"/>
      <c r="M23" s="4"/>
      <c r="N23" s="4"/>
      <c r="O23" s="4" t="s">
        <v>446</v>
      </c>
    </row>
    <row r="24" spans="1:18" ht="15" customHeight="1" x14ac:dyDescent="0.25">
      <c r="A24" s="493" t="s">
        <v>5</v>
      </c>
      <c r="B24" s="496" t="s">
        <v>349</v>
      </c>
      <c r="C24" s="496" t="s">
        <v>54</v>
      </c>
      <c r="D24" s="499" t="s">
        <v>358</v>
      </c>
      <c r="E24" s="503" t="s">
        <v>196</v>
      </c>
      <c r="F24" s="503"/>
      <c r="G24" s="504"/>
      <c r="H24" s="505" t="s">
        <v>360</v>
      </c>
      <c r="I24" s="508" t="s">
        <v>196</v>
      </c>
      <c r="J24" s="509"/>
      <c r="K24" s="510"/>
      <c r="L24" s="511" t="s">
        <v>0</v>
      </c>
      <c r="M24" s="512" t="s">
        <v>196</v>
      </c>
      <c r="N24" s="513"/>
      <c r="O24" s="514"/>
    </row>
    <row r="25" spans="1:18" x14ac:dyDescent="0.25">
      <c r="A25" s="494"/>
      <c r="B25" s="497"/>
      <c r="C25" s="497"/>
      <c r="D25" s="500"/>
      <c r="E25" s="504" t="s">
        <v>1</v>
      </c>
      <c r="F25" s="527"/>
      <c r="G25" s="515" t="s">
        <v>2</v>
      </c>
      <c r="H25" s="506"/>
      <c r="I25" s="528" t="s">
        <v>1</v>
      </c>
      <c r="J25" s="528"/>
      <c r="K25" s="518" t="s">
        <v>2</v>
      </c>
      <c r="L25" s="511"/>
      <c r="M25" s="511" t="s">
        <v>1</v>
      </c>
      <c r="N25" s="511"/>
      <c r="O25" s="489" t="s">
        <v>2</v>
      </c>
    </row>
    <row r="26" spans="1:18" ht="30.75" customHeight="1" x14ac:dyDescent="0.25">
      <c r="A26" s="495"/>
      <c r="B26" s="498"/>
      <c r="C26" s="498"/>
      <c r="D26" s="501"/>
      <c r="E26" s="464" t="s">
        <v>3</v>
      </c>
      <c r="F26" s="465" t="s">
        <v>4</v>
      </c>
      <c r="G26" s="515"/>
      <c r="H26" s="507"/>
      <c r="I26" s="469" t="s">
        <v>3</v>
      </c>
      <c r="J26" s="458" t="s">
        <v>4</v>
      </c>
      <c r="K26" s="518"/>
      <c r="L26" s="511"/>
      <c r="M26" s="462" t="s">
        <v>3</v>
      </c>
      <c r="N26" s="457" t="s">
        <v>4</v>
      </c>
      <c r="O26" s="489"/>
    </row>
    <row r="27" spans="1:18" ht="15.95" customHeight="1" x14ac:dyDescent="0.25">
      <c r="A27" s="5" t="s">
        <v>72</v>
      </c>
      <c r="B27" s="485" t="s">
        <v>6</v>
      </c>
      <c r="C27" s="485"/>
      <c r="D27" s="485"/>
      <c r="E27" s="485"/>
      <c r="F27" s="485"/>
      <c r="G27" s="485"/>
      <c r="H27" s="485"/>
      <c r="I27" s="485"/>
      <c r="J27" s="485"/>
      <c r="K27" s="485"/>
      <c r="L27" s="485"/>
      <c r="M27" s="485"/>
      <c r="N27" s="485"/>
      <c r="O27" s="485"/>
      <c r="Q27" s="73"/>
      <c r="R27" s="136"/>
    </row>
    <row r="28" spans="1:18" ht="15" customHeight="1" x14ac:dyDescent="0.25">
      <c r="A28" s="141" t="s">
        <v>183</v>
      </c>
      <c r="B28" s="76" t="s">
        <v>20</v>
      </c>
      <c r="C28" s="142"/>
      <c r="D28" s="143">
        <f>SUM(D30:D45)</f>
        <v>353.6</v>
      </c>
      <c r="E28" s="143">
        <f>SUM(E30:E45)</f>
        <v>353.6</v>
      </c>
      <c r="F28" s="143">
        <f t="shared" ref="F28:O28" si="0">SUM(F30:F45)</f>
        <v>231.29999999999998</v>
      </c>
      <c r="G28" s="143">
        <f t="shared" si="0"/>
        <v>0</v>
      </c>
      <c r="H28" s="144">
        <f t="shared" si="0"/>
        <v>0</v>
      </c>
      <c r="I28" s="144">
        <f t="shared" si="0"/>
        <v>0</v>
      </c>
      <c r="J28" s="144">
        <f t="shared" si="0"/>
        <v>-0.9</v>
      </c>
      <c r="K28" s="144">
        <f t="shared" si="0"/>
        <v>0</v>
      </c>
      <c r="L28" s="76">
        <f t="shared" si="0"/>
        <v>353.6</v>
      </c>
      <c r="M28" s="76">
        <f t="shared" si="0"/>
        <v>353.6</v>
      </c>
      <c r="N28" s="76">
        <f t="shared" si="0"/>
        <v>230.4</v>
      </c>
      <c r="O28" s="76">
        <f t="shared" si="0"/>
        <v>0</v>
      </c>
      <c r="Q28" s="66" t="s">
        <v>325</v>
      </c>
      <c r="R28" s="67">
        <f>L30+L31+L32+L33+L34+L35+L36+L37+L38</f>
        <v>195.2</v>
      </c>
    </row>
    <row r="29" spans="1:18" ht="15" customHeight="1" x14ac:dyDescent="0.25">
      <c r="A29" s="145"/>
      <c r="B29" s="146" t="s">
        <v>196</v>
      </c>
      <c r="C29" s="147"/>
      <c r="D29" s="148"/>
      <c r="E29" s="148"/>
      <c r="F29" s="148"/>
      <c r="G29" s="148"/>
      <c r="H29" s="75"/>
      <c r="I29" s="75"/>
      <c r="J29" s="75"/>
      <c r="K29" s="75"/>
      <c r="L29" s="29"/>
      <c r="M29" s="29"/>
      <c r="N29" s="29"/>
      <c r="O29" s="29"/>
      <c r="Q29" s="66" t="s">
        <v>326</v>
      </c>
      <c r="R29" s="67">
        <f>L39+L40</f>
        <v>23.9</v>
      </c>
    </row>
    <row r="30" spans="1:18" ht="26.25" x14ac:dyDescent="0.25">
      <c r="A30" s="145"/>
      <c r="B30" s="149" t="s">
        <v>207</v>
      </c>
      <c r="C30" s="7" t="s">
        <v>9</v>
      </c>
      <c r="D30" s="8">
        <f>E30+G30</f>
        <v>0.8</v>
      </c>
      <c r="E30" s="8">
        <v>0.8</v>
      </c>
      <c r="F30" s="8">
        <v>0.6</v>
      </c>
      <c r="G30" s="8"/>
      <c r="H30" s="9">
        <f>I30+K30</f>
        <v>0</v>
      </c>
      <c r="I30" s="9"/>
      <c r="J30" s="9"/>
      <c r="K30" s="9"/>
      <c r="L30" s="11">
        <f>M30+O30</f>
        <v>0.8</v>
      </c>
      <c r="M30" s="11">
        <f>E30+I30</f>
        <v>0.8</v>
      </c>
      <c r="N30" s="11">
        <f>F30+J30</f>
        <v>0.6</v>
      </c>
      <c r="O30" s="11">
        <f>G30+K30</f>
        <v>0</v>
      </c>
      <c r="Q30" s="66" t="s">
        <v>327</v>
      </c>
      <c r="R30" s="67">
        <f>L88</f>
        <v>360.4</v>
      </c>
    </row>
    <row r="31" spans="1:18" ht="15" customHeight="1" x14ac:dyDescent="0.25">
      <c r="A31" s="145"/>
      <c r="B31" s="150" t="s">
        <v>203</v>
      </c>
      <c r="C31" s="30" t="s">
        <v>9</v>
      </c>
      <c r="D31" s="16">
        <f>E31+G31</f>
        <v>30.6</v>
      </c>
      <c r="E31" s="16">
        <v>30.6</v>
      </c>
      <c r="F31" s="16">
        <v>23.4</v>
      </c>
      <c r="G31" s="16"/>
      <c r="H31" s="9">
        <f t="shared" ref="H31:H45" si="1">I31+K31</f>
        <v>0</v>
      </c>
      <c r="I31" s="9"/>
      <c r="J31" s="9"/>
      <c r="K31" s="9"/>
      <c r="L31" s="12">
        <f>M31+O31</f>
        <v>30.6</v>
      </c>
      <c r="M31" s="11">
        <f t="shared" ref="M31:O45" si="2">E31+I31</f>
        <v>30.6</v>
      </c>
      <c r="N31" s="11">
        <f t="shared" si="2"/>
        <v>23.4</v>
      </c>
      <c r="O31" s="11">
        <f t="shared" si="2"/>
        <v>0</v>
      </c>
      <c r="Q31" s="66" t="s">
        <v>328</v>
      </c>
      <c r="R31" s="67">
        <f>L41+L48+L49+L52+L53+L56+L57+L60+L61+L64+L65+L68+L69+L72+L73+L76+L77+L80+L81+L84+L85+L86+L98+L100+L102+L104+L106+L108+L110+L112+L114+L116+L118+L120</f>
        <v>604.00000000000011</v>
      </c>
    </row>
    <row r="32" spans="1:18" ht="26.25" x14ac:dyDescent="0.25">
      <c r="A32" s="145"/>
      <c r="B32" s="150" t="s">
        <v>209</v>
      </c>
      <c r="C32" s="30" t="s">
        <v>9</v>
      </c>
      <c r="D32" s="16">
        <f t="shared" ref="D32:D45" si="3">E32+G32</f>
        <v>8</v>
      </c>
      <c r="E32" s="16">
        <v>8</v>
      </c>
      <c r="F32" s="16">
        <v>6.1</v>
      </c>
      <c r="G32" s="16"/>
      <c r="H32" s="9">
        <f t="shared" si="1"/>
        <v>0</v>
      </c>
      <c r="I32" s="10"/>
      <c r="J32" s="10"/>
      <c r="K32" s="10"/>
      <c r="L32" s="12">
        <f t="shared" ref="L32:L45" si="4">M32+O32</f>
        <v>8</v>
      </c>
      <c r="M32" s="12">
        <f t="shared" si="2"/>
        <v>8</v>
      </c>
      <c r="N32" s="12">
        <f t="shared" si="2"/>
        <v>6.1</v>
      </c>
      <c r="O32" s="12">
        <f t="shared" si="2"/>
        <v>0</v>
      </c>
      <c r="Q32" s="66" t="s">
        <v>331</v>
      </c>
      <c r="R32" s="67"/>
    </row>
    <row r="33" spans="1:18" ht="26.25" x14ac:dyDescent="0.25">
      <c r="A33" s="145"/>
      <c r="B33" s="150" t="s">
        <v>205</v>
      </c>
      <c r="C33" s="30" t="s">
        <v>9</v>
      </c>
      <c r="D33" s="16">
        <f t="shared" si="3"/>
        <v>26.1</v>
      </c>
      <c r="E33" s="16">
        <v>26.1</v>
      </c>
      <c r="F33" s="16">
        <v>17.2</v>
      </c>
      <c r="G33" s="16"/>
      <c r="H33" s="9">
        <f t="shared" si="1"/>
        <v>0</v>
      </c>
      <c r="I33" s="10"/>
      <c r="J33" s="10"/>
      <c r="K33" s="10"/>
      <c r="L33" s="12">
        <f t="shared" si="4"/>
        <v>26.1</v>
      </c>
      <c r="M33" s="12">
        <f t="shared" si="2"/>
        <v>26.1</v>
      </c>
      <c r="N33" s="12">
        <f t="shared" si="2"/>
        <v>17.2</v>
      </c>
      <c r="O33" s="12">
        <f t="shared" si="2"/>
        <v>0</v>
      </c>
      <c r="Q33" s="66" t="s">
        <v>329</v>
      </c>
      <c r="R33" s="67"/>
    </row>
    <row r="34" spans="1:18" ht="15" customHeight="1" x14ac:dyDescent="0.25">
      <c r="A34" s="145"/>
      <c r="B34" s="479" t="s">
        <v>210</v>
      </c>
      <c r="C34" s="30" t="s">
        <v>9</v>
      </c>
      <c r="D34" s="16">
        <f t="shared" si="3"/>
        <v>94.3</v>
      </c>
      <c r="E34" s="16">
        <v>94.3</v>
      </c>
      <c r="F34" s="16">
        <v>68.599999999999994</v>
      </c>
      <c r="G34" s="16"/>
      <c r="H34" s="9">
        <f t="shared" si="1"/>
        <v>0</v>
      </c>
      <c r="I34" s="10"/>
      <c r="J34" s="10"/>
      <c r="K34" s="10"/>
      <c r="L34" s="12">
        <f t="shared" si="4"/>
        <v>94.3</v>
      </c>
      <c r="M34" s="12">
        <f t="shared" si="2"/>
        <v>94.3</v>
      </c>
      <c r="N34" s="12">
        <f t="shared" si="2"/>
        <v>68.599999999999994</v>
      </c>
      <c r="O34" s="12">
        <f t="shared" si="2"/>
        <v>0</v>
      </c>
      <c r="Q34" s="66" t="s">
        <v>330</v>
      </c>
      <c r="R34" s="67">
        <f>L94+L95</f>
        <v>151.5</v>
      </c>
    </row>
    <row r="35" spans="1:18" ht="15" customHeight="1" x14ac:dyDescent="0.25">
      <c r="A35" s="145"/>
      <c r="B35" s="479" t="s">
        <v>211</v>
      </c>
      <c r="C35" s="30" t="s">
        <v>9</v>
      </c>
      <c r="D35" s="16">
        <f t="shared" si="3"/>
        <v>13.7</v>
      </c>
      <c r="E35" s="16">
        <v>13.7</v>
      </c>
      <c r="F35" s="16">
        <v>9.9</v>
      </c>
      <c r="G35" s="16"/>
      <c r="H35" s="9">
        <f t="shared" si="1"/>
        <v>0</v>
      </c>
      <c r="I35" s="10"/>
      <c r="J35" s="10"/>
      <c r="K35" s="10"/>
      <c r="L35" s="12">
        <f t="shared" si="4"/>
        <v>13.7</v>
      </c>
      <c r="M35" s="12">
        <f t="shared" si="2"/>
        <v>13.7</v>
      </c>
      <c r="N35" s="12">
        <f t="shared" si="2"/>
        <v>9.9</v>
      </c>
      <c r="O35" s="12">
        <f t="shared" si="2"/>
        <v>0</v>
      </c>
      <c r="Q35" s="66" t="s">
        <v>332</v>
      </c>
      <c r="R35" s="67"/>
    </row>
    <row r="36" spans="1:18" ht="26.25" x14ac:dyDescent="0.25">
      <c r="A36" s="145"/>
      <c r="B36" s="150" t="s">
        <v>204</v>
      </c>
      <c r="C36" s="30" t="s">
        <v>9</v>
      </c>
      <c r="D36" s="16">
        <f t="shared" si="3"/>
        <v>9</v>
      </c>
      <c r="E36" s="16">
        <v>9</v>
      </c>
      <c r="F36" s="16">
        <v>6.9</v>
      </c>
      <c r="G36" s="16"/>
      <c r="H36" s="9">
        <f t="shared" si="1"/>
        <v>0</v>
      </c>
      <c r="I36" s="10"/>
      <c r="J36" s="10"/>
      <c r="K36" s="10"/>
      <c r="L36" s="12">
        <f t="shared" si="4"/>
        <v>9</v>
      </c>
      <c r="M36" s="12">
        <f t="shared" si="2"/>
        <v>9</v>
      </c>
      <c r="N36" s="12">
        <f t="shared" si="2"/>
        <v>6.9</v>
      </c>
      <c r="O36" s="12">
        <f t="shared" si="2"/>
        <v>0</v>
      </c>
      <c r="Q36" s="66" t="s">
        <v>333</v>
      </c>
      <c r="R36" s="67"/>
    </row>
    <row r="37" spans="1:18" ht="15" customHeight="1" x14ac:dyDescent="0.25">
      <c r="A37" s="145"/>
      <c r="B37" s="150" t="s">
        <v>212</v>
      </c>
      <c r="C37" s="30" t="s">
        <v>9</v>
      </c>
      <c r="D37" s="16">
        <f t="shared" si="3"/>
        <v>12.1</v>
      </c>
      <c r="E37" s="16">
        <v>12.1</v>
      </c>
      <c r="F37" s="16">
        <v>2.9</v>
      </c>
      <c r="G37" s="16"/>
      <c r="H37" s="9">
        <f t="shared" si="1"/>
        <v>0</v>
      </c>
      <c r="I37" s="10"/>
      <c r="J37" s="10"/>
      <c r="K37" s="10"/>
      <c r="L37" s="12">
        <f t="shared" si="4"/>
        <v>12.1</v>
      </c>
      <c r="M37" s="12">
        <f>E37+I37</f>
        <v>12.1</v>
      </c>
      <c r="N37" s="12">
        <f t="shared" si="2"/>
        <v>2.9</v>
      </c>
      <c r="O37" s="12">
        <f t="shared" si="2"/>
        <v>0</v>
      </c>
      <c r="Q37" s="66" t="s">
        <v>334</v>
      </c>
      <c r="R37" s="67">
        <f>L42+L43+L44+L45+L126+L127+L128+L129+L130</f>
        <v>1104.7</v>
      </c>
    </row>
    <row r="38" spans="1:18" ht="26.25" x14ac:dyDescent="0.25">
      <c r="A38" s="145"/>
      <c r="B38" s="150" t="s">
        <v>227</v>
      </c>
      <c r="C38" s="30" t="s">
        <v>9</v>
      </c>
      <c r="D38" s="16">
        <f t="shared" si="3"/>
        <v>0.6</v>
      </c>
      <c r="E38" s="16">
        <v>0.6</v>
      </c>
      <c r="F38" s="16">
        <v>0.5</v>
      </c>
      <c r="G38" s="16"/>
      <c r="H38" s="9">
        <f t="shared" si="1"/>
        <v>0</v>
      </c>
      <c r="I38" s="10"/>
      <c r="J38" s="10"/>
      <c r="K38" s="10"/>
      <c r="L38" s="12">
        <f t="shared" si="4"/>
        <v>0.6</v>
      </c>
      <c r="M38" s="12">
        <f t="shared" ref="M38:M45" si="5">E38+I38</f>
        <v>0.6</v>
      </c>
      <c r="N38" s="12">
        <f t="shared" si="2"/>
        <v>0.5</v>
      </c>
      <c r="O38" s="12">
        <f t="shared" si="2"/>
        <v>0</v>
      </c>
      <c r="Q38" s="71" t="s">
        <v>173</v>
      </c>
      <c r="R38" s="72">
        <f>SUM(R28:R37)</f>
        <v>2439.6999999999998</v>
      </c>
    </row>
    <row r="39" spans="1:18" ht="15" customHeight="1" x14ac:dyDescent="0.25">
      <c r="A39" s="145"/>
      <c r="B39" s="150" t="s">
        <v>208</v>
      </c>
      <c r="C39" s="30" t="s">
        <v>23</v>
      </c>
      <c r="D39" s="16">
        <f t="shared" si="3"/>
        <v>16.3</v>
      </c>
      <c r="E39" s="16">
        <v>16.3</v>
      </c>
      <c r="F39" s="16">
        <v>11.4</v>
      </c>
      <c r="G39" s="16"/>
      <c r="H39" s="9">
        <f t="shared" si="1"/>
        <v>0</v>
      </c>
      <c r="I39" s="10"/>
      <c r="J39" s="10">
        <v>-0.9</v>
      </c>
      <c r="K39" s="10"/>
      <c r="L39" s="12">
        <f t="shared" si="4"/>
        <v>16.3</v>
      </c>
      <c r="M39" s="12">
        <f t="shared" si="5"/>
        <v>16.3</v>
      </c>
      <c r="N39" s="12">
        <f t="shared" si="2"/>
        <v>10.5</v>
      </c>
      <c r="O39" s="12">
        <f t="shared" si="2"/>
        <v>0</v>
      </c>
      <c r="Q39" s="73"/>
      <c r="R39" s="73"/>
    </row>
    <row r="40" spans="1:18" ht="15" customHeight="1" x14ac:dyDescent="0.25">
      <c r="A40" s="145"/>
      <c r="B40" s="479" t="s">
        <v>200</v>
      </c>
      <c r="C40" s="30" t="s">
        <v>23</v>
      </c>
      <c r="D40" s="16">
        <f t="shared" si="3"/>
        <v>7.6</v>
      </c>
      <c r="E40" s="16">
        <v>7.6</v>
      </c>
      <c r="F40" s="16">
        <v>5.2</v>
      </c>
      <c r="G40" s="16"/>
      <c r="H40" s="9">
        <f t="shared" si="1"/>
        <v>0</v>
      </c>
      <c r="I40" s="10"/>
      <c r="J40" s="10"/>
      <c r="K40" s="10"/>
      <c r="L40" s="12">
        <f t="shared" si="4"/>
        <v>7.6</v>
      </c>
      <c r="M40" s="12">
        <f t="shared" si="5"/>
        <v>7.6</v>
      </c>
      <c r="N40" s="12">
        <f t="shared" si="2"/>
        <v>5.2</v>
      </c>
      <c r="O40" s="12">
        <f t="shared" si="2"/>
        <v>0</v>
      </c>
      <c r="Q40" s="73"/>
      <c r="R40" s="73">
        <f>R38-L133</f>
        <v>0</v>
      </c>
    </row>
    <row r="41" spans="1:18" ht="15" customHeight="1" x14ac:dyDescent="0.25">
      <c r="A41" s="145"/>
      <c r="B41" s="150" t="s">
        <v>215</v>
      </c>
      <c r="C41" s="30" t="s">
        <v>25</v>
      </c>
      <c r="D41" s="16">
        <f t="shared" si="3"/>
        <v>103.5</v>
      </c>
      <c r="E41" s="16">
        <v>103.5</v>
      </c>
      <c r="F41" s="16">
        <v>61.2</v>
      </c>
      <c r="G41" s="16"/>
      <c r="H41" s="9">
        <f t="shared" si="1"/>
        <v>0</v>
      </c>
      <c r="I41" s="10"/>
      <c r="J41" s="10"/>
      <c r="K41" s="10"/>
      <c r="L41" s="12">
        <f t="shared" si="4"/>
        <v>103.5</v>
      </c>
      <c r="M41" s="12">
        <f t="shared" si="5"/>
        <v>103.5</v>
      </c>
      <c r="N41" s="12">
        <f t="shared" si="2"/>
        <v>61.2</v>
      </c>
      <c r="O41" s="12">
        <f t="shared" si="2"/>
        <v>0</v>
      </c>
    </row>
    <row r="42" spans="1:18" ht="39" hidden="1" x14ac:dyDescent="0.25">
      <c r="A42" s="145"/>
      <c r="B42" s="150" t="s">
        <v>217</v>
      </c>
      <c r="C42" s="30" t="s">
        <v>24</v>
      </c>
      <c r="D42" s="16">
        <f t="shared" si="3"/>
        <v>0</v>
      </c>
      <c r="E42" s="16"/>
      <c r="F42" s="16"/>
      <c r="G42" s="16"/>
      <c r="H42" s="9">
        <f t="shared" si="1"/>
        <v>0</v>
      </c>
      <c r="I42" s="10"/>
      <c r="J42" s="10"/>
      <c r="K42" s="10"/>
      <c r="L42" s="12">
        <f t="shared" si="4"/>
        <v>0</v>
      </c>
      <c r="M42" s="12">
        <f t="shared" si="5"/>
        <v>0</v>
      </c>
      <c r="N42" s="12">
        <f t="shared" si="2"/>
        <v>0</v>
      </c>
      <c r="O42" s="12">
        <f t="shared" si="2"/>
        <v>0</v>
      </c>
      <c r="R42" s="2">
        <f>L133-R38</f>
        <v>0</v>
      </c>
    </row>
    <row r="43" spans="1:18" ht="27.75" customHeight="1" x14ac:dyDescent="0.25">
      <c r="A43" s="145"/>
      <c r="B43" s="479" t="s">
        <v>213</v>
      </c>
      <c r="C43" s="30" t="s">
        <v>24</v>
      </c>
      <c r="D43" s="16">
        <f t="shared" si="3"/>
        <v>5.0999999999999996</v>
      </c>
      <c r="E43" s="16">
        <v>5.0999999999999996</v>
      </c>
      <c r="F43" s="16"/>
      <c r="G43" s="16"/>
      <c r="H43" s="9">
        <f t="shared" si="1"/>
        <v>0</v>
      </c>
      <c r="I43" s="10"/>
      <c r="J43" s="10"/>
      <c r="K43" s="10"/>
      <c r="L43" s="12">
        <f t="shared" si="4"/>
        <v>5.0999999999999996</v>
      </c>
      <c r="M43" s="12">
        <f t="shared" si="5"/>
        <v>5.0999999999999996</v>
      </c>
      <c r="N43" s="12">
        <f t="shared" si="2"/>
        <v>0</v>
      </c>
      <c r="O43" s="12">
        <f t="shared" si="2"/>
        <v>0</v>
      </c>
    </row>
    <row r="44" spans="1:18" ht="16.5" customHeight="1" x14ac:dyDescent="0.25">
      <c r="A44" s="145"/>
      <c r="B44" s="479" t="s">
        <v>214</v>
      </c>
      <c r="C44" s="30" t="s">
        <v>24</v>
      </c>
      <c r="D44" s="16">
        <f t="shared" si="3"/>
        <v>13.5</v>
      </c>
      <c r="E44" s="16">
        <v>13.5</v>
      </c>
      <c r="F44" s="16">
        <v>10.3</v>
      </c>
      <c r="G44" s="16"/>
      <c r="H44" s="9">
        <f t="shared" si="1"/>
        <v>0</v>
      </c>
      <c r="I44" s="10"/>
      <c r="J44" s="10"/>
      <c r="K44" s="10"/>
      <c r="L44" s="12">
        <f t="shared" si="4"/>
        <v>13.5</v>
      </c>
      <c r="M44" s="12">
        <f t="shared" si="5"/>
        <v>13.5</v>
      </c>
      <c r="N44" s="12">
        <f t="shared" si="2"/>
        <v>10.3</v>
      </c>
      <c r="O44" s="12">
        <f t="shared" si="2"/>
        <v>0</v>
      </c>
    </row>
    <row r="45" spans="1:18" ht="15" customHeight="1" x14ac:dyDescent="0.25">
      <c r="A45" s="145"/>
      <c r="B45" s="479" t="s">
        <v>216</v>
      </c>
      <c r="C45" s="30" t="s">
        <v>24</v>
      </c>
      <c r="D45" s="16">
        <f t="shared" si="3"/>
        <v>12.4</v>
      </c>
      <c r="E45" s="16">
        <v>12.4</v>
      </c>
      <c r="F45" s="16">
        <v>7.1</v>
      </c>
      <c r="G45" s="16"/>
      <c r="H45" s="9">
        <f t="shared" si="1"/>
        <v>0</v>
      </c>
      <c r="I45" s="10"/>
      <c r="J45" s="10"/>
      <c r="K45" s="10"/>
      <c r="L45" s="12">
        <f t="shared" si="4"/>
        <v>12.4</v>
      </c>
      <c r="M45" s="12">
        <f t="shared" si="5"/>
        <v>12.4</v>
      </c>
      <c r="N45" s="12">
        <f t="shared" si="2"/>
        <v>7.1</v>
      </c>
      <c r="O45" s="12">
        <f t="shared" si="2"/>
        <v>0</v>
      </c>
    </row>
    <row r="46" spans="1:18" ht="15" customHeight="1" x14ac:dyDescent="0.25">
      <c r="A46" s="141" t="s">
        <v>73</v>
      </c>
      <c r="B46" s="29" t="s">
        <v>7</v>
      </c>
      <c r="C46" s="151"/>
      <c r="D46" s="148">
        <f>SUM(D48:D49)</f>
        <v>10.5</v>
      </c>
      <c r="E46" s="148">
        <f>SUM(E48:E49)</f>
        <v>10.5</v>
      </c>
      <c r="F46" s="148">
        <f>SUM(F48:F49)</f>
        <v>7.5</v>
      </c>
      <c r="G46" s="148">
        <f>SUM(G48:G49)</f>
        <v>0</v>
      </c>
      <c r="H46" s="75">
        <f t="shared" ref="H46:O46" si="6">SUM(H48:H49)</f>
        <v>0</v>
      </c>
      <c r="I46" s="75">
        <f t="shared" si="6"/>
        <v>0</v>
      </c>
      <c r="J46" s="75">
        <f t="shared" si="6"/>
        <v>0</v>
      </c>
      <c r="K46" s="75">
        <f t="shared" si="6"/>
        <v>0</v>
      </c>
      <c r="L46" s="29">
        <f t="shared" si="6"/>
        <v>10.5</v>
      </c>
      <c r="M46" s="29">
        <f t="shared" si="6"/>
        <v>10.5</v>
      </c>
      <c r="N46" s="29">
        <f t="shared" si="6"/>
        <v>7.5</v>
      </c>
      <c r="O46" s="29">
        <f t="shared" si="6"/>
        <v>0</v>
      </c>
    </row>
    <row r="47" spans="1:18" ht="15" customHeight="1" x14ac:dyDescent="0.25">
      <c r="A47" s="145"/>
      <c r="B47" s="146" t="s">
        <v>196</v>
      </c>
      <c r="C47" s="147"/>
      <c r="D47" s="148">
        <f>E47+G47</f>
        <v>0</v>
      </c>
      <c r="E47" s="148"/>
      <c r="F47" s="148"/>
      <c r="G47" s="148"/>
      <c r="H47" s="75">
        <f>I47+K47</f>
        <v>0</v>
      </c>
      <c r="I47" s="75"/>
      <c r="J47" s="75"/>
      <c r="K47" s="75"/>
      <c r="L47" s="29">
        <f>M47+O47</f>
        <v>0</v>
      </c>
      <c r="M47" s="29"/>
      <c r="N47" s="29"/>
      <c r="O47" s="29"/>
    </row>
    <row r="48" spans="1:18" ht="15" customHeight="1" x14ac:dyDescent="0.25">
      <c r="A48" s="145"/>
      <c r="B48" s="149" t="s">
        <v>215</v>
      </c>
      <c r="C48" s="7" t="s">
        <v>25</v>
      </c>
      <c r="D48" s="8">
        <f>E48+G48</f>
        <v>10</v>
      </c>
      <c r="E48" s="8">
        <v>10</v>
      </c>
      <c r="F48" s="8">
        <v>7.2</v>
      </c>
      <c r="G48" s="8"/>
      <c r="H48" s="9">
        <f>I48+K48</f>
        <v>0</v>
      </c>
      <c r="I48" s="9"/>
      <c r="J48" s="9"/>
      <c r="K48" s="9"/>
      <c r="L48" s="11">
        <f>M48+O48</f>
        <v>10</v>
      </c>
      <c r="M48" s="11">
        <f>E48+I48</f>
        <v>10</v>
      </c>
      <c r="N48" s="11">
        <f>F48+J48</f>
        <v>7.2</v>
      </c>
      <c r="O48" s="11">
        <f>G48+K48</f>
        <v>0</v>
      </c>
    </row>
    <row r="49" spans="1:15" ht="39" x14ac:dyDescent="0.25">
      <c r="A49" s="145"/>
      <c r="B49" s="150" t="s">
        <v>218</v>
      </c>
      <c r="C49" s="30" t="s">
        <v>25</v>
      </c>
      <c r="D49" s="16">
        <f>E49+G49</f>
        <v>0.5</v>
      </c>
      <c r="E49" s="16">
        <v>0.5</v>
      </c>
      <c r="F49" s="16">
        <v>0.3</v>
      </c>
      <c r="G49" s="16"/>
      <c r="H49" s="10">
        <f>I49+K49</f>
        <v>0</v>
      </c>
      <c r="I49" s="10"/>
      <c r="J49" s="10"/>
      <c r="K49" s="10"/>
      <c r="L49" s="12">
        <f>M49+O49</f>
        <v>0.5</v>
      </c>
      <c r="M49" s="12">
        <f>E49+H49</f>
        <v>0.5</v>
      </c>
      <c r="N49" s="12">
        <f>F49+I49</f>
        <v>0.3</v>
      </c>
      <c r="O49" s="12">
        <f>G49+J49</f>
        <v>0</v>
      </c>
    </row>
    <row r="50" spans="1:15" ht="15" customHeight="1" x14ac:dyDescent="0.25">
      <c r="A50" s="141" t="s">
        <v>74</v>
      </c>
      <c r="B50" s="29" t="s">
        <v>10</v>
      </c>
      <c r="C50" s="151"/>
      <c r="D50" s="148">
        <f>SUM(D52:D53)</f>
        <v>10.3</v>
      </c>
      <c r="E50" s="148">
        <f>SUM(E52:E53)</f>
        <v>10.3</v>
      </c>
      <c r="F50" s="148">
        <f>SUM(F52:F53)</f>
        <v>7.3000000000000007</v>
      </c>
      <c r="G50" s="148">
        <f>SUM(G52:G53)</f>
        <v>0</v>
      </c>
      <c r="H50" s="75">
        <f>SUM(H52:H53)</f>
        <v>0</v>
      </c>
      <c r="I50" s="75">
        <f t="shared" ref="I50:K50" si="7">SUM(I52:I53)</f>
        <v>0</v>
      </c>
      <c r="J50" s="75">
        <f t="shared" si="7"/>
        <v>-0.2</v>
      </c>
      <c r="K50" s="75">
        <f t="shared" si="7"/>
        <v>0</v>
      </c>
      <c r="L50" s="29">
        <f>SUM(L52:L53)</f>
        <v>10.3</v>
      </c>
      <c r="M50" s="29">
        <f>SUM(M52:M53)</f>
        <v>10.3</v>
      </c>
      <c r="N50" s="29">
        <f>SUM(N52:N53)</f>
        <v>7.1000000000000005</v>
      </c>
      <c r="O50" s="29">
        <f>SUM(O52:O53)</f>
        <v>0</v>
      </c>
    </row>
    <row r="51" spans="1:15" ht="15" customHeight="1" x14ac:dyDescent="0.25">
      <c r="A51" s="145"/>
      <c r="B51" s="146" t="s">
        <v>196</v>
      </c>
      <c r="C51" s="147"/>
      <c r="D51" s="148">
        <f>E51+G51</f>
        <v>0</v>
      </c>
      <c r="E51" s="148"/>
      <c r="F51" s="148"/>
      <c r="G51" s="148"/>
      <c r="H51" s="75">
        <f>I51+K51</f>
        <v>0</v>
      </c>
      <c r="I51" s="75"/>
      <c r="J51" s="75"/>
      <c r="K51" s="75"/>
      <c r="L51" s="29">
        <f>M51+O51</f>
        <v>0</v>
      </c>
      <c r="M51" s="29"/>
      <c r="N51" s="29"/>
      <c r="O51" s="29"/>
    </row>
    <row r="52" spans="1:15" ht="15" customHeight="1" x14ac:dyDescent="0.25">
      <c r="A52" s="145"/>
      <c r="B52" s="149" t="s">
        <v>215</v>
      </c>
      <c r="C52" s="7" t="s">
        <v>25</v>
      </c>
      <c r="D52" s="8">
        <f>E52+G52</f>
        <v>9.8000000000000007</v>
      </c>
      <c r="E52" s="8">
        <v>9.8000000000000007</v>
      </c>
      <c r="F52" s="8">
        <v>6.9</v>
      </c>
      <c r="G52" s="8"/>
      <c r="H52" s="9">
        <f>I52+K52</f>
        <v>0</v>
      </c>
      <c r="I52" s="9"/>
      <c r="J52" s="9">
        <v>-0.2</v>
      </c>
      <c r="K52" s="9"/>
      <c r="L52" s="11">
        <f>M52+O52</f>
        <v>9.8000000000000007</v>
      </c>
      <c r="M52" s="11">
        <f>E52+I52</f>
        <v>9.8000000000000007</v>
      </c>
      <c r="N52" s="11">
        <f>F52+J52</f>
        <v>6.7</v>
      </c>
      <c r="O52" s="11">
        <f>G52+K52</f>
        <v>0</v>
      </c>
    </row>
    <row r="53" spans="1:15" ht="39" x14ac:dyDescent="0.25">
      <c r="A53" s="145"/>
      <c r="B53" s="150" t="s">
        <v>218</v>
      </c>
      <c r="C53" s="30" t="s">
        <v>25</v>
      </c>
      <c r="D53" s="16">
        <f>E53+G53</f>
        <v>0.5</v>
      </c>
      <c r="E53" s="16">
        <v>0.5</v>
      </c>
      <c r="F53" s="16">
        <v>0.4</v>
      </c>
      <c r="G53" s="16"/>
      <c r="H53" s="10">
        <f>I53+K53</f>
        <v>0</v>
      </c>
      <c r="I53" s="10"/>
      <c r="J53" s="10"/>
      <c r="K53" s="10"/>
      <c r="L53" s="12">
        <f>M53+O53</f>
        <v>0.5</v>
      </c>
      <c r="M53" s="12">
        <f>E53+H53</f>
        <v>0.5</v>
      </c>
      <c r="N53" s="12">
        <f>F53+I53</f>
        <v>0.4</v>
      </c>
      <c r="O53" s="12">
        <f>G53+J53</f>
        <v>0</v>
      </c>
    </row>
    <row r="54" spans="1:15" ht="15" customHeight="1" x14ac:dyDescent="0.25">
      <c r="A54" s="141" t="s">
        <v>75</v>
      </c>
      <c r="B54" s="29" t="s">
        <v>11</v>
      </c>
      <c r="C54" s="151"/>
      <c r="D54" s="148">
        <f>SUM(D56:D57)</f>
        <v>11.700000000000001</v>
      </c>
      <c r="E54" s="148">
        <f>SUM(E56:E57)</f>
        <v>11.700000000000001</v>
      </c>
      <c r="F54" s="148">
        <f>SUM(F56:F57)</f>
        <v>8.3000000000000007</v>
      </c>
      <c r="G54" s="148">
        <f>SUM(G56:G57)</f>
        <v>0</v>
      </c>
      <c r="H54" s="75">
        <f>SUM(H56:H57)</f>
        <v>0</v>
      </c>
      <c r="I54" s="75">
        <f t="shared" ref="I54:J54" si="8">SUM(I56:I57)</f>
        <v>0</v>
      </c>
      <c r="J54" s="75">
        <f t="shared" si="8"/>
        <v>0</v>
      </c>
      <c r="K54" s="75">
        <f>SUM(K56:K57)</f>
        <v>0</v>
      </c>
      <c r="L54" s="29">
        <f>SUM(L56:L57)</f>
        <v>11.700000000000001</v>
      </c>
      <c r="M54" s="29">
        <f>SUM(M56:M57)</f>
        <v>11.700000000000001</v>
      </c>
      <c r="N54" s="29">
        <f>SUM(N56:N57)</f>
        <v>8.3000000000000007</v>
      </c>
      <c r="O54" s="29">
        <f>SUM(O56:O57)</f>
        <v>0</v>
      </c>
    </row>
    <row r="55" spans="1:15" ht="15" customHeight="1" x14ac:dyDescent="0.25">
      <c r="A55" s="145"/>
      <c r="B55" s="146" t="s">
        <v>196</v>
      </c>
      <c r="C55" s="147"/>
      <c r="D55" s="148">
        <f>E55+G55</f>
        <v>0</v>
      </c>
      <c r="E55" s="148"/>
      <c r="F55" s="148"/>
      <c r="G55" s="148"/>
      <c r="H55" s="75">
        <f>I55+K55</f>
        <v>0</v>
      </c>
      <c r="I55" s="75"/>
      <c r="J55" s="75"/>
      <c r="K55" s="75"/>
      <c r="L55" s="29">
        <f>M55+O55</f>
        <v>0</v>
      </c>
      <c r="M55" s="29"/>
      <c r="N55" s="29"/>
      <c r="O55" s="29"/>
    </row>
    <row r="56" spans="1:15" ht="15" customHeight="1" x14ac:dyDescent="0.25">
      <c r="A56" s="145"/>
      <c r="B56" s="149" t="s">
        <v>215</v>
      </c>
      <c r="C56" s="7" t="s">
        <v>25</v>
      </c>
      <c r="D56" s="8">
        <f>E56+G56</f>
        <v>10.9</v>
      </c>
      <c r="E56" s="8">
        <v>10.9</v>
      </c>
      <c r="F56" s="8">
        <v>7.8</v>
      </c>
      <c r="G56" s="8"/>
      <c r="H56" s="9">
        <f>I56+K56</f>
        <v>0</v>
      </c>
      <c r="I56" s="9"/>
      <c r="J56" s="9"/>
      <c r="K56" s="9"/>
      <c r="L56" s="11">
        <f>M56+O56</f>
        <v>10.9</v>
      </c>
      <c r="M56" s="11">
        <f>E56+I56</f>
        <v>10.9</v>
      </c>
      <c r="N56" s="11">
        <f>F56+J56</f>
        <v>7.8</v>
      </c>
      <c r="O56" s="11">
        <f>G56+K56</f>
        <v>0</v>
      </c>
    </row>
    <row r="57" spans="1:15" ht="39" x14ac:dyDescent="0.25">
      <c r="A57" s="152"/>
      <c r="B57" s="153" t="s">
        <v>218</v>
      </c>
      <c r="C57" s="30" t="s">
        <v>25</v>
      </c>
      <c r="D57" s="16">
        <f>E57+G57</f>
        <v>0.8</v>
      </c>
      <c r="E57" s="16">
        <v>0.8</v>
      </c>
      <c r="F57" s="16">
        <v>0.5</v>
      </c>
      <c r="G57" s="16"/>
      <c r="H57" s="10">
        <f>I57+K57</f>
        <v>0</v>
      </c>
      <c r="I57" s="10"/>
      <c r="J57" s="10"/>
      <c r="K57" s="10"/>
      <c r="L57" s="12">
        <f>M57+O57</f>
        <v>0.8</v>
      </c>
      <c r="M57" s="12">
        <f>E57+H57</f>
        <v>0.8</v>
      </c>
      <c r="N57" s="12">
        <f>F57+I57</f>
        <v>0.5</v>
      </c>
      <c r="O57" s="12">
        <f>G57+J57</f>
        <v>0</v>
      </c>
    </row>
    <row r="58" spans="1:15" ht="15" customHeight="1" x14ac:dyDescent="0.25">
      <c r="A58" s="141" t="s">
        <v>76</v>
      </c>
      <c r="B58" s="29" t="s">
        <v>12</v>
      </c>
      <c r="C58" s="151"/>
      <c r="D58" s="148">
        <f>SUM(D60:D61)</f>
        <v>8.1999999999999993</v>
      </c>
      <c r="E58" s="148">
        <f>SUM(E60:E61)</f>
        <v>8.1999999999999993</v>
      </c>
      <c r="F58" s="148">
        <f>SUM(F60:F61)</f>
        <v>5.7</v>
      </c>
      <c r="G58" s="148">
        <f>SUM(G60:G61)</f>
        <v>0</v>
      </c>
      <c r="H58" s="75">
        <f>SUM(H60:H61)</f>
        <v>0</v>
      </c>
      <c r="I58" s="75">
        <f t="shared" ref="I58:K58" si="9">SUM(I60:I61)</f>
        <v>0</v>
      </c>
      <c r="J58" s="75">
        <f t="shared" si="9"/>
        <v>0.1</v>
      </c>
      <c r="K58" s="75">
        <f t="shared" si="9"/>
        <v>0</v>
      </c>
      <c r="L58" s="29">
        <f>SUM(L60:L61)</f>
        <v>8.1999999999999993</v>
      </c>
      <c r="M58" s="29">
        <f>SUM(M60:M61)</f>
        <v>8.1999999999999993</v>
      </c>
      <c r="N58" s="29">
        <f>SUM(N60:N61)</f>
        <v>5.8</v>
      </c>
      <c r="O58" s="29">
        <f>SUM(O60:O61)</f>
        <v>0</v>
      </c>
    </row>
    <row r="59" spans="1:15" ht="15" customHeight="1" x14ac:dyDescent="0.25">
      <c r="A59" s="145"/>
      <c r="B59" s="146" t="s">
        <v>196</v>
      </c>
      <c r="C59" s="147"/>
      <c r="D59" s="148">
        <f>E59+G59</f>
        <v>0</v>
      </c>
      <c r="E59" s="148"/>
      <c r="F59" s="148"/>
      <c r="G59" s="148"/>
      <c r="H59" s="75">
        <f>I59+K59</f>
        <v>0</v>
      </c>
      <c r="I59" s="75"/>
      <c r="J59" s="75"/>
      <c r="K59" s="75"/>
      <c r="L59" s="29">
        <f>M59+O59</f>
        <v>0</v>
      </c>
      <c r="M59" s="29"/>
      <c r="N59" s="29"/>
      <c r="O59" s="29"/>
    </row>
    <row r="60" spans="1:15" ht="15" customHeight="1" x14ac:dyDescent="0.25">
      <c r="A60" s="145"/>
      <c r="B60" s="149" t="s">
        <v>215</v>
      </c>
      <c r="C60" s="7" t="s">
        <v>25</v>
      </c>
      <c r="D60" s="8">
        <f>E60+G60</f>
        <v>7.6</v>
      </c>
      <c r="E60" s="8">
        <v>7.6</v>
      </c>
      <c r="F60" s="8">
        <v>5.3</v>
      </c>
      <c r="G60" s="8"/>
      <c r="H60" s="9">
        <f>I60+K60</f>
        <v>0</v>
      </c>
      <c r="I60" s="9"/>
      <c r="J60" s="9"/>
      <c r="K60" s="9"/>
      <c r="L60" s="11">
        <f>M60+O60</f>
        <v>7.6</v>
      </c>
      <c r="M60" s="11">
        <f t="shared" ref="M60:O61" si="10">E60+I60</f>
        <v>7.6</v>
      </c>
      <c r="N60" s="11">
        <f t="shared" si="10"/>
        <v>5.3</v>
      </c>
      <c r="O60" s="11">
        <f t="shared" si="10"/>
        <v>0</v>
      </c>
    </row>
    <row r="61" spans="1:15" ht="39" x14ac:dyDescent="0.25">
      <c r="A61" s="145"/>
      <c r="B61" s="150" t="s">
        <v>218</v>
      </c>
      <c r="C61" s="30" t="s">
        <v>25</v>
      </c>
      <c r="D61" s="16">
        <f>E61+G61</f>
        <v>0.6</v>
      </c>
      <c r="E61" s="16">
        <v>0.6</v>
      </c>
      <c r="F61" s="16">
        <v>0.4</v>
      </c>
      <c r="G61" s="16"/>
      <c r="H61" s="10">
        <f>I61+K61</f>
        <v>0</v>
      </c>
      <c r="I61" s="10"/>
      <c r="J61" s="10">
        <v>0.1</v>
      </c>
      <c r="K61" s="10"/>
      <c r="L61" s="11">
        <f>M61+O61</f>
        <v>0.6</v>
      </c>
      <c r="M61" s="11">
        <f t="shared" si="10"/>
        <v>0.6</v>
      </c>
      <c r="N61" s="11">
        <f t="shared" si="10"/>
        <v>0.5</v>
      </c>
      <c r="O61" s="11">
        <f t="shared" si="10"/>
        <v>0</v>
      </c>
    </row>
    <row r="62" spans="1:15" ht="15" customHeight="1" x14ac:dyDescent="0.25">
      <c r="A62" s="141" t="s">
        <v>77</v>
      </c>
      <c r="B62" s="29" t="s">
        <v>13</v>
      </c>
      <c r="C62" s="151"/>
      <c r="D62" s="148">
        <f>SUM(D64:D65)</f>
        <v>10.7</v>
      </c>
      <c r="E62" s="148">
        <f>SUM(E64:E65)</f>
        <v>10.7</v>
      </c>
      <c r="F62" s="148">
        <f>SUM(F64:F65)</f>
        <v>7.8</v>
      </c>
      <c r="G62" s="148">
        <f>SUM(G64:G65)</f>
        <v>0</v>
      </c>
      <c r="H62" s="75">
        <f>SUM(H64:H65)</f>
        <v>0</v>
      </c>
      <c r="I62" s="75">
        <f t="shared" ref="I62:K62" si="11">SUM(I64:I65)</f>
        <v>0</v>
      </c>
      <c r="J62" s="75">
        <f t="shared" si="11"/>
        <v>0</v>
      </c>
      <c r="K62" s="75">
        <f t="shared" si="11"/>
        <v>0</v>
      </c>
      <c r="L62" s="29">
        <f>SUM(L64:L65)</f>
        <v>10.7</v>
      </c>
      <c r="M62" s="29">
        <f>SUM(M64:M65)</f>
        <v>10.7</v>
      </c>
      <c r="N62" s="29">
        <f>SUM(N64:N65)</f>
        <v>7.8</v>
      </c>
      <c r="O62" s="29">
        <f>SUM(O64:O65)</f>
        <v>0</v>
      </c>
    </row>
    <row r="63" spans="1:15" ht="15" customHeight="1" x14ac:dyDescent="0.25">
      <c r="A63" s="145"/>
      <c r="B63" s="146" t="s">
        <v>196</v>
      </c>
      <c r="C63" s="147"/>
      <c r="D63" s="148">
        <f>E63+G63</f>
        <v>0</v>
      </c>
      <c r="E63" s="148"/>
      <c r="F63" s="148"/>
      <c r="G63" s="148"/>
      <c r="H63" s="75">
        <f>I63+K63</f>
        <v>0</v>
      </c>
      <c r="I63" s="75"/>
      <c r="J63" s="75"/>
      <c r="K63" s="75"/>
      <c r="L63" s="29">
        <f>M63+O63</f>
        <v>0</v>
      </c>
      <c r="M63" s="29"/>
      <c r="N63" s="29"/>
      <c r="O63" s="29"/>
    </row>
    <row r="64" spans="1:15" ht="15" customHeight="1" x14ac:dyDescent="0.25">
      <c r="A64" s="145"/>
      <c r="B64" s="149" t="s">
        <v>215</v>
      </c>
      <c r="C64" s="7" t="s">
        <v>25</v>
      </c>
      <c r="D64" s="8">
        <f>E64+G64</f>
        <v>10</v>
      </c>
      <c r="E64" s="8">
        <v>10</v>
      </c>
      <c r="F64" s="8">
        <v>7.3</v>
      </c>
      <c r="G64" s="8"/>
      <c r="H64" s="9">
        <f>I64+K64</f>
        <v>0</v>
      </c>
      <c r="I64" s="9"/>
      <c r="J64" s="9"/>
      <c r="K64" s="9"/>
      <c r="L64" s="11">
        <f>M64+O64</f>
        <v>10</v>
      </c>
      <c r="M64" s="11">
        <f>E64+I64</f>
        <v>10</v>
      </c>
      <c r="N64" s="11">
        <f>F64+J64</f>
        <v>7.3</v>
      </c>
      <c r="O64" s="11">
        <f>G64+K64</f>
        <v>0</v>
      </c>
    </row>
    <row r="65" spans="1:15" ht="39" x14ac:dyDescent="0.25">
      <c r="A65" s="145"/>
      <c r="B65" s="150" t="s">
        <v>218</v>
      </c>
      <c r="C65" s="30" t="s">
        <v>25</v>
      </c>
      <c r="D65" s="16">
        <f>E65+G65</f>
        <v>0.7</v>
      </c>
      <c r="E65" s="16">
        <v>0.7</v>
      </c>
      <c r="F65" s="16">
        <v>0.5</v>
      </c>
      <c r="G65" s="16"/>
      <c r="H65" s="10">
        <f>I65+K65</f>
        <v>0</v>
      </c>
      <c r="I65" s="10"/>
      <c r="J65" s="10"/>
      <c r="K65" s="10"/>
      <c r="L65" s="12">
        <f>M65+O65</f>
        <v>0.7</v>
      </c>
      <c r="M65" s="12">
        <f>E65+H65</f>
        <v>0.7</v>
      </c>
      <c r="N65" s="12">
        <f>F65+I65</f>
        <v>0.5</v>
      </c>
      <c r="O65" s="12">
        <f>G65+J65</f>
        <v>0</v>
      </c>
    </row>
    <row r="66" spans="1:15" ht="15" customHeight="1" x14ac:dyDescent="0.25">
      <c r="A66" s="141" t="s">
        <v>78</v>
      </c>
      <c r="B66" s="29" t="s">
        <v>14</v>
      </c>
      <c r="C66" s="151"/>
      <c r="D66" s="148">
        <f>SUM(D68:D69)</f>
        <v>8.5</v>
      </c>
      <c r="E66" s="148">
        <f>SUM(E68:E69)</f>
        <v>8.5</v>
      </c>
      <c r="F66" s="148">
        <f>SUM(F68:F69)</f>
        <v>6</v>
      </c>
      <c r="G66" s="148">
        <f>SUM(G68:G69)</f>
        <v>0</v>
      </c>
      <c r="H66" s="75">
        <f>SUM(H68:H69)</f>
        <v>0</v>
      </c>
      <c r="I66" s="75">
        <f t="shared" ref="I66:K66" si="12">SUM(I68:I69)</f>
        <v>0</v>
      </c>
      <c r="J66" s="75">
        <f t="shared" si="12"/>
        <v>0</v>
      </c>
      <c r="K66" s="75">
        <f t="shared" si="12"/>
        <v>0</v>
      </c>
      <c r="L66" s="29">
        <f>SUM(L68:L69)</f>
        <v>8.5</v>
      </c>
      <c r="M66" s="29">
        <f>SUM(M68:M69)</f>
        <v>8.5</v>
      </c>
      <c r="N66" s="29">
        <f>SUM(N68:N69)</f>
        <v>6</v>
      </c>
      <c r="O66" s="29">
        <f>SUM(O68:O69)</f>
        <v>0</v>
      </c>
    </row>
    <row r="67" spans="1:15" ht="15" customHeight="1" x14ac:dyDescent="0.25">
      <c r="A67" s="145"/>
      <c r="B67" s="146" t="s">
        <v>196</v>
      </c>
      <c r="C67" s="147"/>
      <c r="D67" s="148">
        <f>E67+G67</f>
        <v>0</v>
      </c>
      <c r="E67" s="148"/>
      <c r="F67" s="148"/>
      <c r="G67" s="148"/>
      <c r="H67" s="75">
        <f>I67+K67</f>
        <v>0</v>
      </c>
      <c r="I67" s="75"/>
      <c r="J67" s="75"/>
      <c r="K67" s="75"/>
      <c r="L67" s="29">
        <f>M67+O67</f>
        <v>0</v>
      </c>
      <c r="M67" s="29"/>
      <c r="N67" s="29"/>
      <c r="O67" s="29"/>
    </row>
    <row r="68" spans="1:15" ht="15" customHeight="1" x14ac:dyDescent="0.25">
      <c r="A68" s="145"/>
      <c r="B68" s="149" t="s">
        <v>215</v>
      </c>
      <c r="C68" s="7" t="s">
        <v>25</v>
      </c>
      <c r="D68" s="8">
        <f>E68+G68</f>
        <v>7.9</v>
      </c>
      <c r="E68" s="8">
        <v>7.9</v>
      </c>
      <c r="F68" s="8">
        <v>5.6</v>
      </c>
      <c r="G68" s="8"/>
      <c r="H68" s="9">
        <f>I68+K68</f>
        <v>0</v>
      </c>
      <c r="I68" s="9"/>
      <c r="J68" s="9"/>
      <c r="K68" s="9"/>
      <c r="L68" s="11">
        <f>M68+O68</f>
        <v>7.9</v>
      </c>
      <c r="M68" s="11">
        <f>E68+I68</f>
        <v>7.9</v>
      </c>
      <c r="N68" s="11">
        <f>F68+J68</f>
        <v>5.6</v>
      </c>
      <c r="O68" s="11">
        <f>G68+K68</f>
        <v>0</v>
      </c>
    </row>
    <row r="69" spans="1:15" ht="39" x14ac:dyDescent="0.25">
      <c r="A69" s="145"/>
      <c r="B69" s="150" t="s">
        <v>218</v>
      </c>
      <c r="C69" s="30" t="s">
        <v>25</v>
      </c>
      <c r="D69" s="16">
        <f>E69+G69</f>
        <v>0.6</v>
      </c>
      <c r="E69" s="16">
        <v>0.6</v>
      </c>
      <c r="F69" s="16">
        <v>0.4</v>
      </c>
      <c r="G69" s="16"/>
      <c r="H69" s="10">
        <f>I69+K69</f>
        <v>0</v>
      </c>
      <c r="I69" s="10"/>
      <c r="J69" s="10"/>
      <c r="K69" s="10"/>
      <c r="L69" s="12">
        <f>M69+O69</f>
        <v>0.6</v>
      </c>
      <c r="M69" s="12">
        <f>E69+H69</f>
        <v>0.6</v>
      </c>
      <c r="N69" s="12">
        <f>F69+I69</f>
        <v>0.4</v>
      </c>
      <c r="O69" s="12">
        <f>G69+J69</f>
        <v>0</v>
      </c>
    </row>
    <row r="70" spans="1:15" ht="15" customHeight="1" x14ac:dyDescent="0.25">
      <c r="A70" s="141" t="s">
        <v>79</v>
      </c>
      <c r="B70" s="29" t="s">
        <v>15</v>
      </c>
      <c r="C70" s="151"/>
      <c r="D70" s="148">
        <f>SUM(D72:D73)</f>
        <v>11.2</v>
      </c>
      <c r="E70" s="148">
        <f>SUM(E72:E73)</f>
        <v>11.2</v>
      </c>
      <c r="F70" s="148">
        <f>SUM(F72:F73)</f>
        <v>8.1</v>
      </c>
      <c r="G70" s="148">
        <f>SUM(G72:G73)</f>
        <v>0</v>
      </c>
      <c r="H70" s="75">
        <f>SUM(H72:H73)</f>
        <v>0</v>
      </c>
      <c r="I70" s="75">
        <f t="shared" ref="I70:K70" si="13">SUM(I72:I73)</f>
        <v>0</v>
      </c>
      <c r="J70" s="75">
        <f t="shared" si="13"/>
        <v>0</v>
      </c>
      <c r="K70" s="75">
        <f t="shared" si="13"/>
        <v>0</v>
      </c>
      <c r="L70" s="29">
        <f>SUM(L72:L73)</f>
        <v>11.2</v>
      </c>
      <c r="M70" s="29">
        <f>SUM(M72:M73)</f>
        <v>11.2</v>
      </c>
      <c r="N70" s="29">
        <f>SUM(N72:N73)</f>
        <v>8.1</v>
      </c>
      <c r="O70" s="29">
        <f>SUM(O72:O73)</f>
        <v>0</v>
      </c>
    </row>
    <row r="71" spans="1:15" ht="15" customHeight="1" x14ac:dyDescent="0.25">
      <c r="A71" s="145"/>
      <c r="B71" s="146" t="s">
        <v>196</v>
      </c>
      <c r="C71" s="147"/>
      <c r="D71" s="148">
        <f>E71+G71</f>
        <v>0</v>
      </c>
      <c r="E71" s="148"/>
      <c r="F71" s="148"/>
      <c r="G71" s="148"/>
      <c r="H71" s="75">
        <f>I71+K71</f>
        <v>0</v>
      </c>
      <c r="I71" s="75"/>
      <c r="J71" s="75"/>
      <c r="K71" s="75"/>
      <c r="L71" s="29">
        <f>M71+O71</f>
        <v>0</v>
      </c>
      <c r="M71" s="29"/>
      <c r="N71" s="29"/>
      <c r="O71" s="29"/>
    </row>
    <row r="72" spans="1:15" ht="15" customHeight="1" x14ac:dyDescent="0.25">
      <c r="A72" s="145"/>
      <c r="B72" s="149" t="s">
        <v>215</v>
      </c>
      <c r="C72" s="7" t="s">
        <v>25</v>
      </c>
      <c r="D72" s="8">
        <f>E72+G72</f>
        <v>10.5</v>
      </c>
      <c r="E72" s="8">
        <v>10.5</v>
      </c>
      <c r="F72" s="8">
        <v>7.6</v>
      </c>
      <c r="G72" s="8"/>
      <c r="H72" s="9">
        <f>I72+K72</f>
        <v>0</v>
      </c>
      <c r="I72" s="9"/>
      <c r="J72" s="9"/>
      <c r="K72" s="9"/>
      <c r="L72" s="11">
        <f>M72+O72</f>
        <v>10.5</v>
      </c>
      <c r="M72" s="11">
        <f>E72+I72</f>
        <v>10.5</v>
      </c>
      <c r="N72" s="11">
        <f>F72+J72</f>
        <v>7.6</v>
      </c>
      <c r="O72" s="11">
        <f>G72+K72</f>
        <v>0</v>
      </c>
    </row>
    <row r="73" spans="1:15" ht="39" x14ac:dyDescent="0.25">
      <c r="A73" s="152"/>
      <c r="B73" s="150" t="s">
        <v>218</v>
      </c>
      <c r="C73" s="30" t="s">
        <v>25</v>
      </c>
      <c r="D73" s="16">
        <f>E73+G73</f>
        <v>0.7</v>
      </c>
      <c r="E73" s="16">
        <v>0.7</v>
      </c>
      <c r="F73" s="16">
        <v>0.5</v>
      </c>
      <c r="G73" s="16"/>
      <c r="H73" s="10">
        <f>I73+K73</f>
        <v>0</v>
      </c>
      <c r="I73" s="10"/>
      <c r="J73" s="10"/>
      <c r="K73" s="10"/>
      <c r="L73" s="12">
        <f>M73+O73</f>
        <v>0.7</v>
      </c>
      <c r="M73" s="12">
        <f>E73+H73</f>
        <v>0.7</v>
      </c>
      <c r="N73" s="12">
        <f>F73+I73</f>
        <v>0.5</v>
      </c>
      <c r="O73" s="12">
        <f>G73+J73</f>
        <v>0</v>
      </c>
    </row>
    <row r="74" spans="1:15" ht="15" customHeight="1" x14ac:dyDescent="0.25">
      <c r="A74" s="141" t="s">
        <v>80</v>
      </c>
      <c r="B74" s="29" t="s">
        <v>16</v>
      </c>
      <c r="C74" s="151"/>
      <c r="D74" s="148">
        <f>SUM(D76:D77)</f>
        <v>18.899999999999999</v>
      </c>
      <c r="E74" s="148">
        <f>SUM(E76:E77)</f>
        <v>18.899999999999999</v>
      </c>
      <c r="F74" s="148">
        <f>SUM(F76:F77)</f>
        <v>12.6</v>
      </c>
      <c r="G74" s="148">
        <f>SUM(G76:G77)</f>
        <v>0</v>
      </c>
      <c r="H74" s="75">
        <f>SUM(H76:H77)</f>
        <v>0</v>
      </c>
      <c r="I74" s="75">
        <f t="shared" ref="I74:J74" si="14">SUM(I76:I77)</f>
        <v>0</v>
      </c>
      <c r="J74" s="75">
        <f t="shared" si="14"/>
        <v>0</v>
      </c>
      <c r="K74" s="75">
        <f>SUM(K76:K77)</f>
        <v>0</v>
      </c>
      <c r="L74" s="29">
        <f>SUM(L76:L77)</f>
        <v>18.899999999999999</v>
      </c>
      <c r="M74" s="29">
        <f>SUM(M76:M77)</f>
        <v>18.899999999999999</v>
      </c>
      <c r="N74" s="29">
        <f>SUM(N76:N77)</f>
        <v>12.6</v>
      </c>
      <c r="O74" s="29">
        <f>SUM(O76:O77)</f>
        <v>0</v>
      </c>
    </row>
    <row r="75" spans="1:15" ht="15" customHeight="1" x14ac:dyDescent="0.25">
      <c r="A75" s="145"/>
      <c r="B75" s="146" t="s">
        <v>196</v>
      </c>
      <c r="C75" s="147"/>
      <c r="D75" s="148">
        <f>E75+G75</f>
        <v>0</v>
      </c>
      <c r="E75" s="148"/>
      <c r="F75" s="148"/>
      <c r="G75" s="148"/>
      <c r="H75" s="75">
        <f>I75+K75</f>
        <v>0</v>
      </c>
      <c r="I75" s="75"/>
      <c r="J75" s="75"/>
      <c r="K75" s="75"/>
      <c r="L75" s="29">
        <f>M75+O75</f>
        <v>0</v>
      </c>
      <c r="M75" s="29"/>
      <c r="N75" s="29"/>
      <c r="O75" s="29"/>
    </row>
    <row r="76" spans="1:15" ht="15" customHeight="1" x14ac:dyDescent="0.25">
      <c r="A76" s="145"/>
      <c r="B76" s="149" t="s">
        <v>215</v>
      </c>
      <c r="C76" s="7" t="s">
        <v>25</v>
      </c>
      <c r="D76" s="8">
        <f>E76+G76</f>
        <v>17.2</v>
      </c>
      <c r="E76" s="8">
        <v>17.2</v>
      </c>
      <c r="F76" s="8">
        <v>11.6</v>
      </c>
      <c r="G76" s="8"/>
      <c r="H76" s="9">
        <f>I76+K76</f>
        <v>0</v>
      </c>
      <c r="I76" s="9"/>
      <c r="J76" s="9"/>
      <c r="K76" s="9"/>
      <c r="L76" s="11">
        <f>M76+O76</f>
        <v>17.2</v>
      </c>
      <c r="M76" s="11">
        <f>E76+I76</f>
        <v>17.2</v>
      </c>
      <c r="N76" s="11">
        <f>F76+J76</f>
        <v>11.6</v>
      </c>
      <c r="O76" s="11">
        <f>G76+K76</f>
        <v>0</v>
      </c>
    </row>
    <row r="77" spans="1:15" ht="39" x14ac:dyDescent="0.25">
      <c r="A77" s="145"/>
      <c r="B77" s="150" t="s">
        <v>218</v>
      </c>
      <c r="C77" s="30" t="s">
        <v>25</v>
      </c>
      <c r="D77" s="16">
        <f>E77+G77</f>
        <v>1.7</v>
      </c>
      <c r="E77" s="16">
        <v>1.7</v>
      </c>
      <c r="F77" s="16">
        <v>1</v>
      </c>
      <c r="G77" s="16"/>
      <c r="H77" s="10">
        <f>I77+K77</f>
        <v>0</v>
      </c>
      <c r="I77" s="10"/>
      <c r="J77" s="10"/>
      <c r="K77" s="10"/>
      <c r="L77" s="12">
        <f>M77+O77</f>
        <v>1.7</v>
      </c>
      <c r="M77" s="12">
        <f>E77+H77</f>
        <v>1.7</v>
      </c>
      <c r="N77" s="12">
        <f>F77+I77</f>
        <v>1</v>
      </c>
      <c r="O77" s="12">
        <f>G77+J77</f>
        <v>0</v>
      </c>
    </row>
    <row r="78" spans="1:15" ht="15" customHeight="1" x14ac:dyDescent="0.25">
      <c r="A78" s="141" t="s">
        <v>81</v>
      </c>
      <c r="B78" s="29" t="s">
        <v>17</v>
      </c>
      <c r="C78" s="151"/>
      <c r="D78" s="148">
        <f>SUM(D80:D81)</f>
        <v>9</v>
      </c>
      <c r="E78" s="148">
        <f>SUM(E80:E81)</f>
        <v>9</v>
      </c>
      <c r="F78" s="148">
        <f>SUM(F80:F81)</f>
        <v>6.3000000000000007</v>
      </c>
      <c r="G78" s="148">
        <f>SUM(G80:G81)</f>
        <v>0</v>
      </c>
      <c r="H78" s="75">
        <f>SUM(H80:H81)</f>
        <v>0</v>
      </c>
      <c r="I78" s="75">
        <f t="shared" ref="I78:J78" si="15">SUM(I80:I81)</f>
        <v>0</v>
      </c>
      <c r="J78" s="75">
        <f t="shared" si="15"/>
        <v>0</v>
      </c>
      <c r="K78" s="75">
        <f>SUM(K80:K81)</f>
        <v>0</v>
      </c>
      <c r="L78" s="29">
        <f>SUM(L80:L81)</f>
        <v>9</v>
      </c>
      <c r="M78" s="29">
        <f>SUM(M80:M81)</f>
        <v>9</v>
      </c>
      <c r="N78" s="29">
        <f>SUM(N80:N81)</f>
        <v>6.3000000000000007</v>
      </c>
      <c r="O78" s="29">
        <f>SUM(O80:O81)</f>
        <v>0</v>
      </c>
    </row>
    <row r="79" spans="1:15" ht="15" customHeight="1" x14ac:dyDescent="0.25">
      <c r="A79" s="145"/>
      <c r="B79" s="146" t="s">
        <v>196</v>
      </c>
      <c r="C79" s="147"/>
      <c r="D79" s="148">
        <f>E79+G79</f>
        <v>0</v>
      </c>
      <c r="E79" s="148"/>
      <c r="F79" s="148"/>
      <c r="G79" s="148"/>
      <c r="H79" s="75">
        <f>I79+K79</f>
        <v>0</v>
      </c>
      <c r="I79" s="75"/>
      <c r="J79" s="75"/>
      <c r="K79" s="75"/>
      <c r="L79" s="29">
        <f>M79+O79</f>
        <v>0</v>
      </c>
      <c r="M79" s="29"/>
      <c r="N79" s="29"/>
      <c r="O79" s="29"/>
    </row>
    <row r="80" spans="1:15" ht="15" customHeight="1" x14ac:dyDescent="0.25">
      <c r="A80" s="145"/>
      <c r="B80" s="149" t="s">
        <v>215</v>
      </c>
      <c r="C80" s="7" t="s">
        <v>25</v>
      </c>
      <c r="D80" s="8">
        <f>E80+G80</f>
        <v>8.5</v>
      </c>
      <c r="E80" s="8">
        <v>8.5</v>
      </c>
      <c r="F80" s="8">
        <v>5.9</v>
      </c>
      <c r="G80" s="8"/>
      <c r="H80" s="9">
        <f>I80+K80</f>
        <v>0</v>
      </c>
      <c r="I80" s="9"/>
      <c r="J80" s="9"/>
      <c r="K80" s="9"/>
      <c r="L80" s="11">
        <f>M80+O80</f>
        <v>8.5</v>
      </c>
      <c r="M80" s="11">
        <f>E80+I80</f>
        <v>8.5</v>
      </c>
      <c r="N80" s="11">
        <f>F80+J80</f>
        <v>5.9</v>
      </c>
      <c r="O80" s="11">
        <f>G80+K80</f>
        <v>0</v>
      </c>
    </row>
    <row r="81" spans="1:15" ht="39" x14ac:dyDescent="0.25">
      <c r="A81" s="145"/>
      <c r="B81" s="150" t="s">
        <v>218</v>
      </c>
      <c r="C81" s="30" t="s">
        <v>25</v>
      </c>
      <c r="D81" s="16">
        <f>E81+G81</f>
        <v>0.5</v>
      </c>
      <c r="E81" s="16">
        <v>0.5</v>
      </c>
      <c r="F81" s="16">
        <v>0.4</v>
      </c>
      <c r="G81" s="16"/>
      <c r="H81" s="10">
        <f>I81+K81</f>
        <v>0</v>
      </c>
      <c r="I81" s="10"/>
      <c r="J81" s="10"/>
      <c r="K81" s="10"/>
      <c r="L81" s="12">
        <f>M81+O81</f>
        <v>0.5</v>
      </c>
      <c r="M81" s="12">
        <f>E81+H81</f>
        <v>0.5</v>
      </c>
      <c r="N81" s="12">
        <f>F81+I81</f>
        <v>0.4</v>
      </c>
      <c r="O81" s="12">
        <f>G81+J81</f>
        <v>0</v>
      </c>
    </row>
    <row r="82" spans="1:15" ht="15" customHeight="1" x14ac:dyDescent="0.25">
      <c r="A82" s="141" t="s">
        <v>82</v>
      </c>
      <c r="B82" s="29" t="s">
        <v>18</v>
      </c>
      <c r="C82" s="151"/>
      <c r="D82" s="148">
        <f>SUM(D84:D85)</f>
        <v>9.5</v>
      </c>
      <c r="E82" s="148">
        <f>SUM(E84:E85)</f>
        <v>9.5</v>
      </c>
      <c r="F82" s="148">
        <f>SUM(F84:F85)</f>
        <v>6.6</v>
      </c>
      <c r="G82" s="148">
        <f>SUM(G84:G85)</f>
        <v>0</v>
      </c>
      <c r="H82" s="75">
        <f>SUM(H84:H85)</f>
        <v>0</v>
      </c>
      <c r="I82" s="75">
        <f t="shared" ref="I82:K82" si="16">SUM(I84:I85)</f>
        <v>0</v>
      </c>
      <c r="J82" s="75">
        <f t="shared" si="16"/>
        <v>0.3</v>
      </c>
      <c r="K82" s="75">
        <f t="shared" si="16"/>
        <v>0</v>
      </c>
      <c r="L82" s="29">
        <f>SUM(L84:L85)</f>
        <v>9.5</v>
      </c>
      <c r="M82" s="29">
        <f>SUM(M84:M85)</f>
        <v>9.5</v>
      </c>
      <c r="N82" s="29">
        <f>SUM(N84:N85)</f>
        <v>6.8999999999999995</v>
      </c>
      <c r="O82" s="29">
        <f>SUM(O84:O85)</f>
        <v>0</v>
      </c>
    </row>
    <row r="83" spans="1:15" ht="15" customHeight="1" x14ac:dyDescent="0.25">
      <c r="A83" s="145"/>
      <c r="B83" s="146" t="s">
        <v>196</v>
      </c>
      <c r="C83" s="147"/>
      <c r="D83" s="148">
        <f>E83+G83</f>
        <v>0</v>
      </c>
      <c r="E83" s="148"/>
      <c r="F83" s="148"/>
      <c r="G83" s="148"/>
      <c r="H83" s="75">
        <f>I83+K83</f>
        <v>0</v>
      </c>
      <c r="I83" s="75"/>
      <c r="J83" s="75"/>
      <c r="K83" s="75"/>
      <c r="L83" s="29">
        <f>M83+O83</f>
        <v>0</v>
      </c>
      <c r="M83" s="29"/>
      <c r="N83" s="29"/>
      <c r="O83" s="29"/>
    </row>
    <row r="84" spans="1:15" ht="15" customHeight="1" x14ac:dyDescent="0.25">
      <c r="A84" s="145"/>
      <c r="B84" s="149" t="s">
        <v>215</v>
      </c>
      <c r="C84" s="7" t="s">
        <v>25</v>
      </c>
      <c r="D84" s="8">
        <f>E84+G84</f>
        <v>9.1</v>
      </c>
      <c r="E84" s="8">
        <v>9.1</v>
      </c>
      <c r="F84" s="8">
        <v>6.3</v>
      </c>
      <c r="G84" s="8"/>
      <c r="H84" s="9">
        <f>I84+K84</f>
        <v>0</v>
      </c>
      <c r="I84" s="9"/>
      <c r="J84" s="9">
        <v>0.3</v>
      </c>
      <c r="K84" s="9"/>
      <c r="L84" s="11">
        <f>M84+O84</f>
        <v>9.1</v>
      </c>
      <c r="M84" s="11">
        <f>E84+I84</f>
        <v>9.1</v>
      </c>
      <c r="N84" s="11">
        <f>F84+J84</f>
        <v>6.6</v>
      </c>
      <c r="O84" s="11">
        <f>G84+K84</f>
        <v>0</v>
      </c>
    </row>
    <row r="85" spans="1:15" ht="39" x14ac:dyDescent="0.25">
      <c r="A85" s="145"/>
      <c r="B85" s="150" t="s">
        <v>218</v>
      </c>
      <c r="C85" s="30" t="s">
        <v>25</v>
      </c>
      <c r="D85" s="16">
        <f>E85+G85</f>
        <v>0.4</v>
      </c>
      <c r="E85" s="16">
        <v>0.4</v>
      </c>
      <c r="F85" s="16">
        <v>0.3</v>
      </c>
      <c r="G85" s="16"/>
      <c r="H85" s="10">
        <f>I85+K85</f>
        <v>0</v>
      </c>
      <c r="I85" s="10"/>
      <c r="J85" s="10"/>
      <c r="K85" s="10"/>
      <c r="L85" s="12">
        <f>M85+O85</f>
        <v>0.4</v>
      </c>
      <c r="M85" s="12">
        <f>E85+H85</f>
        <v>0.4</v>
      </c>
      <c r="N85" s="12">
        <f>F85+I85</f>
        <v>0.3</v>
      </c>
      <c r="O85" s="12">
        <f>G85+J85</f>
        <v>0</v>
      </c>
    </row>
    <row r="86" spans="1:15" ht="15" customHeight="1" x14ac:dyDescent="0.25">
      <c r="A86" s="141" t="s">
        <v>83</v>
      </c>
      <c r="B86" s="29" t="s">
        <v>19</v>
      </c>
      <c r="C86" s="549" t="s">
        <v>25</v>
      </c>
      <c r="D86" s="154">
        <f>E86+G86</f>
        <v>4.9000000000000004</v>
      </c>
      <c r="E86" s="154">
        <v>4.9000000000000004</v>
      </c>
      <c r="F86" s="154">
        <v>3</v>
      </c>
      <c r="G86" s="154">
        <f>SUM(G87:G87)</f>
        <v>0</v>
      </c>
      <c r="H86" s="155">
        <f>I86+K86</f>
        <v>0</v>
      </c>
      <c r="I86" s="155"/>
      <c r="J86" s="155">
        <v>0.1</v>
      </c>
      <c r="K86" s="155">
        <f>SUM(K87:K87)</f>
        <v>0</v>
      </c>
      <c r="L86" s="156">
        <f>M86+O86</f>
        <v>4.9000000000000004</v>
      </c>
      <c r="M86" s="156">
        <f>E86+I86</f>
        <v>4.9000000000000004</v>
      </c>
      <c r="N86" s="156">
        <f>F86+J86</f>
        <v>3.1</v>
      </c>
      <c r="O86" s="156">
        <f>SUM(O87:O87)</f>
        <v>0</v>
      </c>
    </row>
    <row r="87" spans="1:15" ht="39" x14ac:dyDescent="0.25">
      <c r="A87" s="145"/>
      <c r="B87" s="153" t="s">
        <v>218</v>
      </c>
      <c r="C87" s="550"/>
      <c r="D87" s="157"/>
      <c r="E87" s="157"/>
      <c r="F87" s="157"/>
      <c r="G87" s="157"/>
      <c r="H87" s="158"/>
      <c r="I87" s="158"/>
      <c r="J87" s="158"/>
      <c r="K87" s="158"/>
      <c r="L87" s="159"/>
      <c r="M87" s="159"/>
      <c r="N87" s="159"/>
      <c r="O87" s="159"/>
    </row>
    <row r="88" spans="1:15" ht="15" customHeight="1" x14ac:dyDescent="0.25">
      <c r="A88" s="5" t="s">
        <v>84</v>
      </c>
      <c r="B88" s="76" t="s">
        <v>171</v>
      </c>
      <c r="C88" s="544" t="s">
        <v>21</v>
      </c>
      <c r="D88" s="154">
        <f>E88+G88</f>
        <v>360.4</v>
      </c>
      <c r="E88" s="154">
        <v>360.4</v>
      </c>
      <c r="F88" s="154">
        <v>239.1</v>
      </c>
      <c r="G88" s="154"/>
      <c r="H88" s="155">
        <f>I88+K88</f>
        <v>0</v>
      </c>
      <c r="I88" s="155"/>
      <c r="J88" s="155"/>
      <c r="K88" s="155">
        <f>SUM(K89:K89)</f>
        <v>0</v>
      </c>
      <c r="L88" s="156">
        <f>M88+O88</f>
        <v>360.4</v>
      </c>
      <c r="M88" s="156">
        <f>E88+I88</f>
        <v>360.4</v>
      </c>
      <c r="N88" s="156">
        <f>F88+J88</f>
        <v>239.1</v>
      </c>
      <c r="O88" s="156">
        <f>SUM(O89:O89)</f>
        <v>0</v>
      </c>
    </row>
    <row r="89" spans="1:15" ht="15" customHeight="1" x14ac:dyDescent="0.25">
      <c r="A89" s="137"/>
      <c r="B89" s="153" t="s">
        <v>220</v>
      </c>
      <c r="C89" s="545"/>
      <c r="D89" s="157"/>
      <c r="E89" s="157"/>
      <c r="F89" s="157"/>
      <c r="G89" s="157"/>
      <c r="H89" s="158"/>
      <c r="I89" s="158"/>
      <c r="J89" s="158"/>
      <c r="K89" s="158"/>
      <c r="L89" s="159"/>
      <c r="M89" s="159"/>
      <c r="N89" s="159"/>
      <c r="O89" s="159"/>
    </row>
    <row r="90" spans="1:15" ht="15.95" customHeight="1" x14ac:dyDescent="0.25">
      <c r="A90" s="20" t="s">
        <v>85</v>
      </c>
      <c r="B90" s="83" t="s">
        <v>175</v>
      </c>
      <c r="C90" s="22"/>
      <c r="D90" s="23">
        <f>D28+D46+D50+D54+D58+D62+D66+D70+D74+D78+D82+D86+D88</f>
        <v>827.39999999999986</v>
      </c>
      <c r="E90" s="23">
        <f>E28+E46+E50+E54+E58+E62+E66+E70+E74+E78+E82+E86+E88</f>
        <v>827.39999999999986</v>
      </c>
      <c r="F90" s="23">
        <f>F28+F46+F50+F54+F58+F62+F66+F70+F74+F78+F82+F86+F88</f>
        <v>549.60000000000014</v>
      </c>
      <c r="G90" s="23">
        <f t="shared" ref="G90:O90" si="17">G28+G46+G50+G54+G58+G62+G66+G70+G74+G78+G82+G86+G88</f>
        <v>0</v>
      </c>
      <c r="H90" s="24">
        <f t="shared" si="17"/>
        <v>0</v>
      </c>
      <c r="I90" s="24">
        <f t="shared" si="17"/>
        <v>0</v>
      </c>
      <c r="J90" s="24">
        <f t="shared" si="17"/>
        <v>-0.6</v>
      </c>
      <c r="K90" s="24">
        <f t="shared" si="17"/>
        <v>0</v>
      </c>
      <c r="L90" s="21">
        <f t="shared" si="17"/>
        <v>827.39999999999986</v>
      </c>
      <c r="M90" s="21">
        <f t="shared" si="17"/>
        <v>827.39999999999986</v>
      </c>
      <c r="N90" s="21">
        <f t="shared" si="17"/>
        <v>549.00000000000011</v>
      </c>
      <c r="O90" s="21">
        <f t="shared" si="17"/>
        <v>0</v>
      </c>
    </row>
    <row r="91" spans="1:15" ht="15.95" customHeight="1" x14ac:dyDescent="0.25">
      <c r="A91" s="19" t="s">
        <v>86</v>
      </c>
      <c r="B91" s="486" t="s">
        <v>63</v>
      </c>
      <c r="C91" s="487"/>
      <c r="D91" s="487"/>
      <c r="E91" s="487"/>
      <c r="F91" s="487"/>
      <c r="G91" s="487"/>
      <c r="H91" s="487"/>
      <c r="I91" s="487"/>
      <c r="J91" s="487"/>
      <c r="K91" s="487"/>
      <c r="L91" s="487"/>
      <c r="M91" s="487"/>
      <c r="N91" s="487"/>
      <c r="O91" s="488"/>
    </row>
    <row r="92" spans="1:15" ht="15" customHeight="1" x14ac:dyDescent="0.25">
      <c r="A92" s="546" t="s">
        <v>87</v>
      </c>
      <c r="B92" s="76" t="s">
        <v>71</v>
      </c>
      <c r="C92" s="15"/>
      <c r="D92" s="16">
        <f>SUM(D94:D95)</f>
        <v>151.5</v>
      </c>
      <c r="E92" s="16">
        <f>SUM(E94:E95)</f>
        <v>151.5</v>
      </c>
      <c r="F92" s="16">
        <f>SUM(F94:F95)</f>
        <v>87.1</v>
      </c>
      <c r="G92" s="16">
        <f>SUM(G94:G95)</f>
        <v>0</v>
      </c>
      <c r="H92" s="10">
        <f t="shared" ref="H92:O92" si="18">SUM(H94:H95)</f>
        <v>0</v>
      </c>
      <c r="I92" s="10">
        <f t="shared" si="18"/>
        <v>0</v>
      </c>
      <c r="J92" s="10">
        <f t="shared" si="18"/>
        <v>0</v>
      </c>
      <c r="K92" s="10">
        <f t="shared" si="18"/>
        <v>0</v>
      </c>
      <c r="L92" s="76">
        <f t="shared" si="18"/>
        <v>151.5</v>
      </c>
      <c r="M92" s="76">
        <f t="shared" si="18"/>
        <v>151.5</v>
      </c>
      <c r="N92" s="76">
        <f t="shared" si="18"/>
        <v>87.1</v>
      </c>
      <c r="O92" s="76">
        <f t="shared" si="18"/>
        <v>0</v>
      </c>
    </row>
    <row r="93" spans="1:15" ht="15" customHeight="1" x14ac:dyDescent="0.25">
      <c r="A93" s="547"/>
      <c r="B93" s="146" t="s">
        <v>196</v>
      </c>
      <c r="C93" s="437"/>
      <c r="D93" s="148">
        <f>E93+G93</f>
        <v>0</v>
      </c>
      <c r="E93" s="148"/>
      <c r="F93" s="148"/>
      <c r="G93" s="148"/>
      <c r="H93" s="75">
        <f>I93+K93</f>
        <v>0</v>
      </c>
      <c r="I93" s="289"/>
      <c r="J93" s="75"/>
      <c r="K93" s="289"/>
      <c r="L93" s="29">
        <f>M93+O93</f>
        <v>0</v>
      </c>
      <c r="M93" s="29"/>
      <c r="N93" s="29"/>
      <c r="O93" s="29"/>
    </row>
    <row r="94" spans="1:15" ht="26.25" x14ac:dyDescent="0.25">
      <c r="A94" s="547"/>
      <c r="B94" s="149" t="s">
        <v>219</v>
      </c>
      <c r="C94" s="7" t="s">
        <v>32</v>
      </c>
      <c r="D94" s="8">
        <f>E94+G94</f>
        <v>82.8</v>
      </c>
      <c r="E94" s="8">
        <v>82.8</v>
      </c>
      <c r="F94" s="8">
        <v>50.6</v>
      </c>
      <c r="G94" s="8"/>
      <c r="H94" s="9">
        <f>I94+K94</f>
        <v>0</v>
      </c>
      <c r="I94" s="337"/>
      <c r="J94" s="9"/>
      <c r="K94" s="370"/>
      <c r="L94" s="12">
        <f>M94+O94</f>
        <v>82.8</v>
      </c>
      <c r="M94" s="384">
        <f>E94+I94</f>
        <v>82.8</v>
      </c>
      <c r="N94" s="384">
        <f>F94+J94</f>
        <v>50.6</v>
      </c>
      <c r="O94" s="65">
        <f>SUM(O95:O95)</f>
        <v>0</v>
      </c>
    </row>
    <row r="95" spans="1:15" ht="26.25" x14ac:dyDescent="0.25">
      <c r="A95" s="548"/>
      <c r="B95" s="153" t="s">
        <v>362</v>
      </c>
      <c r="C95" s="77" t="s">
        <v>32</v>
      </c>
      <c r="D95" s="8">
        <f>E95+G95</f>
        <v>68.7</v>
      </c>
      <c r="E95" s="8">
        <v>68.7</v>
      </c>
      <c r="F95" s="8">
        <v>36.5</v>
      </c>
      <c r="G95" s="8"/>
      <c r="H95" s="9">
        <f>I95+K95</f>
        <v>0</v>
      </c>
      <c r="I95" s="9"/>
      <c r="J95" s="9"/>
      <c r="K95" s="9"/>
      <c r="L95" s="11">
        <f>M95+O95</f>
        <v>68.7</v>
      </c>
      <c r="M95" s="172">
        <f>E95+I95</f>
        <v>68.7</v>
      </c>
      <c r="N95" s="172">
        <f>F95+J95</f>
        <v>36.5</v>
      </c>
      <c r="O95" s="11">
        <f>G95</f>
        <v>0</v>
      </c>
    </row>
    <row r="96" spans="1:15" ht="15.75" customHeight="1" x14ac:dyDescent="0.25">
      <c r="A96" s="20" t="s">
        <v>88</v>
      </c>
      <c r="B96" s="161" t="s">
        <v>177</v>
      </c>
      <c r="C96" s="28"/>
      <c r="D96" s="23">
        <f>D92</f>
        <v>151.5</v>
      </c>
      <c r="E96" s="23">
        <f>E92</f>
        <v>151.5</v>
      </c>
      <c r="F96" s="23">
        <f>F92</f>
        <v>87.1</v>
      </c>
      <c r="G96" s="23">
        <f>G92</f>
        <v>0</v>
      </c>
      <c r="H96" s="24">
        <f t="shared" ref="H96:O96" si="19">H92</f>
        <v>0</v>
      </c>
      <c r="I96" s="24">
        <f t="shared" si="19"/>
        <v>0</v>
      </c>
      <c r="J96" s="24">
        <f t="shared" si="19"/>
        <v>0</v>
      </c>
      <c r="K96" s="24">
        <f t="shared" si="19"/>
        <v>0</v>
      </c>
      <c r="L96" s="21">
        <f t="shared" si="19"/>
        <v>151.5</v>
      </c>
      <c r="M96" s="21">
        <f t="shared" si="19"/>
        <v>151.5</v>
      </c>
      <c r="N96" s="21">
        <f t="shared" si="19"/>
        <v>87.1</v>
      </c>
      <c r="O96" s="21">
        <f t="shared" si="19"/>
        <v>0</v>
      </c>
    </row>
    <row r="97" spans="1:15" ht="15.95" customHeight="1" x14ac:dyDescent="0.25">
      <c r="A97" s="19" t="s">
        <v>89</v>
      </c>
      <c r="B97" s="486" t="s">
        <v>182</v>
      </c>
      <c r="C97" s="487"/>
      <c r="D97" s="487"/>
      <c r="E97" s="487"/>
      <c r="F97" s="487"/>
      <c r="G97" s="487"/>
      <c r="H97" s="487"/>
      <c r="I97" s="487"/>
      <c r="J97" s="487"/>
      <c r="K97" s="487"/>
      <c r="L97" s="487"/>
      <c r="M97" s="487"/>
      <c r="N97" s="487"/>
      <c r="O97" s="488"/>
    </row>
    <row r="98" spans="1:15" ht="15" customHeight="1" x14ac:dyDescent="0.25">
      <c r="A98" s="5" t="s">
        <v>90</v>
      </c>
      <c r="B98" s="6" t="s">
        <v>20</v>
      </c>
      <c r="C98" s="552" t="s">
        <v>25</v>
      </c>
      <c r="D98" s="162">
        <f>E98+G98</f>
        <v>204</v>
      </c>
      <c r="E98" s="162">
        <v>204</v>
      </c>
      <c r="F98" s="162">
        <f>SUM(F99:F99)</f>
        <v>0</v>
      </c>
      <c r="G98" s="162">
        <f>SUM(G99:G99)</f>
        <v>0</v>
      </c>
      <c r="H98" s="163">
        <f>I98+K98</f>
        <v>0</v>
      </c>
      <c r="I98" s="163"/>
      <c r="J98" s="163"/>
      <c r="K98" s="163">
        <f>SUM(K99:K99)</f>
        <v>0</v>
      </c>
      <c r="L98" s="164">
        <f>M98+O98</f>
        <v>204</v>
      </c>
      <c r="M98" s="156">
        <f>E98+I98</f>
        <v>204</v>
      </c>
      <c r="N98" s="164">
        <f>SUM(N99:N99)</f>
        <v>0</v>
      </c>
      <c r="O98" s="164">
        <f>SUM(O99:O99)</f>
        <v>0</v>
      </c>
    </row>
    <row r="99" spans="1:15" ht="39" customHeight="1" x14ac:dyDescent="0.25">
      <c r="A99" s="137"/>
      <c r="B99" s="165" t="s">
        <v>222</v>
      </c>
      <c r="C99" s="539"/>
      <c r="D99" s="157"/>
      <c r="E99" s="157"/>
      <c r="F99" s="157"/>
      <c r="G99" s="157"/>
      <c r="H99" s="158"/>
      <c r="I99" s="158"/>
      <c r="J99" s="158"/>
      <c r="K99" s="158"/>
      <c r="L99" s="159"/>
      <c r="M99" s="159"/>
      <c r="N99" s="159"/>
      <c r="O99" s="159"/>
    </row>
    <row r="100" spans="1:15" ht="15" customHeight="1" x14ac:dyDescent="0.25">
      <c r="A100" s="141" t="s">
        <v>91</v>
      </c>
      <c r="B100" s="29" t="s">
        <v>7</v>
      </c>
      <c r="C100" s="538" t="s">
        <v>25</v>
      </c>
      <c r="D100" s="154">
        <f>E100+G100</f>
        <v>8.1999999999999993</v>
      </c>
      <c r="E100" s="154">
        <v>8.1999999999999993</v>
      </c>
      <c r="F100" s="154">
        <v>5.9</v>
      </c>
      <c r="G100" s="154">
        <f>SUM(G101:G101)</f>
        <v>0</v>
      </c>
      <c r="H100" s="155">
        <f>I100+K100</f>
        <v>0</v>
      </c>
      <c r="I100" s="155"/>
      <c r="J100" s="155"/>
      <c r="K100" s="155">
        <f>SUM(K101:K101)</f>
        <v>0</v>
      </c>
      <c r="L100" s="156">
        <f>M100+O100</f>
        <v>8.1999999999999993</v>
      </c>
      <c r="M100" s="156">
        <f>E100+I100</f>
        <v>8.1999999999999993</v>
      </c>
      <c r="N100" s="156">
        <f>F100+J100</f>
        <v>5.9</v>
      </c>
      <c r="O100" s="156">
        <f>G100+K100</f>
        <v>0</v>
      </c>
    </row>
    <row r="101" spans="1:15" ht="39" x14ac:dyDescent="0.25">
      <c r="A101" s="145"/>
      <c r="B101" s="150" t="s">
        <v>221</v>
      </c>
      <c r="C101" s="539"/>
      <c r="D101" s="157"/>
      <c r="E101" s="157"/>
      <c r="F101" s="157"/>
      <c r="G101" s="157"/>
      <c r="H101" s="158"/>
      <c r="I101" s="158"/>
      <c r="J101" s="158"/>
      <c r="K101" s="158"/>
      <c r="L101" s="159"/>
      <c r="M101" s="159"/>
      <c r="N101" s="159"/>
      <c r="O101" s="159"/>
    </row>
    <row r="102" spans="1:15" ht="15" customHeight="1" x14ac:dyDescent="0.25">
      <c r="A102" s="141" t="s">
        <v>92</v>
      </c>
      <c r="B102" s="29" t="s">
        <v>10</v>
      </c>
      <c r="C102" s="538" t="s">
        <v>25</v>
      </c>
      <c r="D102" s="154">
        <f>E102+G102</f>
        <v>7.8</v>
      </c>
      <c r="E102" s="154">
        <v>7.8</v>
      </c>
      <c r="F102" s="154">
        <v>5.6</v>
      </c>
      <c r="G102" s="154">
        <f>SUM(G103:G103)</f>
        <v>0</v>
      </c>
      <c r="H102" s="155">
        <f>I102+K102</f>
        <v>0</v>
      </c>
      <c r="I102" s="155"/>
      <c r="J102" s="155"/>
      <c r="K102" s="155">
        <f>SUM(K103:K103)</f>
        <v>0</v>
      </c>
      <c r="L102" s="156">
        <f>M102+O102</f>
        <v>7.8</v>
      </c>
      <c r="M102" s="156">
        <f>E102+I102</f>
        <v>7.8</v>
      </c>
      <c r="N102" s="156">
        <f>F102+J102</f>
        <v>5.6</v>
      </c>
      <c r="O102" s="156">
        <f>G102+K102</f>
        <v>0</v>
      </c>
    </row>
    <row r="103" spans="1:15" ht="39" x14ac:dyDescent="0.25">
      <c r="A103" s="145"/>
      <c r="B103" s="150" t="s">
        <v>221</v>
      </c>
      <c r="C103" s="539"/>
      <c r="D103" s="157"/>
      <c r="E103" s="157"/>
      <c r="F103" s="157"/>
      <c r="G103" s="157"/>
      <c r="H103" s="158"/>
      <c r="I103" s="158"/>
      <c r="J103" s="158"/>
      <c r="K103" s="158"/>
      <c r="L103" s="159"/>
      <c r="M103" s="159"/>
      <c r="N103" s="159"/>
      <c r="O103" s="159"/>
    </row>
    <row r="104" spans="1:15" ht="15" customHeight="1" x14ac:dyDescent="0.25">
      <c r="A104" s="141" t="s">
        <v>93</v>
      </c>
      <c r="B104" s="29" t="s">
        <v>11</v>
      </c>
      <c r="C104" s="538" t="s">
        <v>25</v>
      </c>
      <c r="D104" s="154">
        <f>E104+G104</f>
        <v>12.1</v>
      </c>
      <c r="E104" s="154">
        <v>12.1</v>
      </c>
      <c r="F104" s="154">
        <v>8.6</v>
      </c>
      <c r="G104" s="154">
        <f>SUM(G105:G105)</f>
        <v>0</v>
      </c>
      <c r="H104" s="155">
        <f>I104+K104</f>
        <v>0</v>
      </c>
      <c r="I104" s="155"/>
      <c r="J104" s="155"/>
      <c r="K104" s="155">
        <f>SUM(K105:K105)</f>
        <v>0</v>
      </c>
      <c r="L104" s="156">
        <f>M104+O104</f>
        <v>12.1</v>
      </c>
      <c r="M104" s="156">
        <f>E104+I104</f>
        <v>12.1</v>
      </c>
      <c r="N104" s="156">
        <f>F104+J104</f>
        <v>8.6</v>
      </c>
      <c r="O104" s="156">
        <f>G104+K104</f>
        <v>0</v>
      </c>
    </row>
    <row r="105" spans="1:15" ht="39" x14ac:dyDescent="0.25">
      <c r="A105" s="145"/>
      <c r="B105" s="150" t="s">
        <v>221</v>
      </c>
      <c r="C105" s="539"/>
      <c r="D105" s="157"/>
      <c r="E105" s="157"/>
      <c r="F105" s="157"/>
      <c r="G105" s="157"/>
      <c r="H105" s="158"/>
      <c r="I105" s="158"/>
      <c r="J105" s="158"/>
      <c r="K105" s="158"/>
      <c r="L105" s="159"/>
      <c r="M105" s="159"/>
      <c r="N105" s="159"/>
      <c r="O105" s="159"/>
    </row>
    <row r="106" spans="1:15" ht="15" customHeight="1" x14ac:dyDescent="0.25">
      <c r="A106" s="141" t="s">
        <v>94</v>
      </c>
      <c r="B106" s="29" t="s">
        <v>12</v>
      </c>
      <c r="C106" s="538" t="s">
        <v>25</v>
      </c>
      <c r="D106" s="154">
        <f>E106+G106</f>
        <v>8.6999999999999993</v>
      </c>
      <c r="E106" s="154">
        <v>8.6999999999999993</v>
      </c>
      <c r="F106" s="154">
        <v>6.2</v>
      </c>
      <c r="G106" s="154">
        <f>SUM(G107:G107)</f>
        <v>0</v>
      </c>
      <c r="H106" s="155">
        <f>I106+K106</f>
        <v>0</v>
      </c>
      <c r="I106" s="155"/>
      <c r="J106" s="155"/>
      <c r="K106" s="155">
        <f>SUM(K107:K107)</f>
        <v>0</v>
      </c>
      <c r="L106" s="156">
        <f>M106+O106</f>
        <v>8.6999999999999993</v>
      </c>
      <c r="M106" s="156">
        <f>E106+I106</f>
        <v>8.6999999999999993</v>
      </c>
      <c r="N106" s="156">
        <f>F106+J106</f>
        <v>6.2</v>
      </c>
      <c r="O106" s="156">
        <f>G106+K106</f>
        <v>0</v>
      </c>
    </row>
    <row r="107" spans="1:15" ht="39" x14ac:dyDescent="0.25">
      <c r="A107" s="145"/>
      <c r="B107" s="150" t="s">
        <v>221</v>
      </c>
      <c r="C107" s="539"/>
      <c r="D107" s="157"/>
      <c r="E107" s="157"/>
      <c r="F107" s="157"/>
      <c r="G107" s="157"/>
      <c r="H107" s="158"/>
      <c r="I107" s="158"/>
      <c r="J107" s="158"/>
      <c r="K107" s="158"/>
      <c r="L107" s="159"/>
      <c r="M107" s="159"/>
      <c r="N107" s="159"/>
      <c r="O107" s="159"/>
    </row>
    <row r="108" spans="1:15" ht="15" customHeight="1" x14ac:dyDescent="0.25">
      <c r="A108" s="141" t="s">
        <v>95</v>
      </c>
      <c r="B108" s="29" t="s">
        <v>62</v>
      </c>
      <c r="C108" s="538" t="s">
        <v>25</v>
      </c>
      <c r="D108" s="154">
        <f>E108+G108</f>
        <v>11.2</v>
      </c>
      <c r="E108" s="154">
        <v>11.2</v>
      </c>
      <c r="F108" s="154">
        <v>8</v>
      </c>
      <c r="G108" s="154">
        <f>SUM(G109:G109)</f>
        <v>0</v>
      </c>
      <c r="H108" s="155">
        <f>I108+K108</f>
        <v>0</v>
      </c>
      <c r="I108" s="155"/>
      <c r="J108" s="155"/>
      <c r="K108" s="155">
        <f>SUM(K109:K109)</f>
        <v>0</v>
      </c>
      <c r="L108" s="156">
        <f>M108+O108</f>
        <v>11.2</v>
      </c>
      <c r="M108" s="156">
        <f>E108+I108</f>
        <v>11.2</v>
      </c>
      <c r="N108" s="156">
        <f>F108+J108</f>
        <v>8</v>
      </c>
      <c r="O108" s="156">
        <f>G108+K108</f>
        <v>0</v>
      </c>
    </row>
    <row r="109" spans="1:15" ht="39" x14ac:dyDescent="0.25">
      <c r="A109" s="145"/>
      <c r="B109" s="150" t="s">
        <v>221</v>
      </c>
      <c r="C109" s="539"/>
      <c r="D109" s="157"/>
      <c r="E109" s="157"/>
      <c r="F109" s="157"/>
      <c r="G109" s="157"/>
      <c r="H109" s="158"/>
      <c r="I109" s="158"/>
      <c r="J109" s="158"/>
      <c r="K109" s="158"/>
      <c r="L109" s="159"/>
      <c r="M109" s="159"/>
      <c r="N109" s="159"/>
      <c r="O109" s="159"/>
    </row>
    <row r="110" spans="1:15" ht="15" customHeight="1" x14ac:dyDescent="0.25">
      <c r="A110" s="141" t="s">
        <v>96</v>
      </c>
      <c r="B110" s="29" t="s">
        <v>14</v>
      </c>
      <c r="C110" s="538" t="s">
        <v>25</v>
      </c>
      <c r="D110" s="154">
        <f>E110+G110</f>
        <v>9.1</v>
      </c>
      <c r="E110" s="154">
        <v>9.1</v>
      </c>
      <c r="F110" s="154">
        <v>6.5</v>
      </c>
      <c r="G110" s="154">
        <f>SUM(G111:G111)</f>
        <v>0</v>
      </c>
      <c r="H110" s="155">
        <f>I110+K110</f>
        <v>0</v>
      </c>
      <c r="I110" s="155"/>
      <c r="J110" s="155"/>
      <c r="K110" s="155">
        <f>SUM(K111:K111)</f>
        <v>0</v>
      </c>
      <c r="L110" s="156">
        <f>M110+O110</f>
        <v>9.1</v>
      </c>
      <c r="M110" s="156">
        <f>E110+I110</f>
        <v>9.1</v>
      </c>
      <c r="N110" s="156">
        <f>F110+J110</f>
        <v>6.5</v>
      </c>
      <c r="O110" s="156">
        <f>G110+K110</f>
        <v>0</v>
      </c>
    </row>
    <row r="111" spans="1:15" ht="39" x14ac:dyDescent="0.25">
      <c r="A111" s="145"/>
      <c r="B111" s="150" t="s">
        <v>221</v>
      </c>
      <c r="C111" s="539"/>
      <c r="D111" s="157"/>
      <c r="E111" s="157"/>
      <c r="F111" s="157"/>
      <c r="G111" s="157"/>
      <c r="H111" s="158"/>
      <c r="I111" s="158"/>
      <c r="J111" s="158"/>
      <c r="K111" s="158"/>
      <c r="L111" s="159"/>
      <c r="M111" s="159"/>
      <c r="N111" s="159"/>
      <c r="O111" s="159"/>
    </row>
    <row r="112" spans="1:15" ht="15" customHeight="1" x14ac:dyDescent="0.25">
      <c r="A112" s="141" t="s">
        <v>97</v>
      </c>
      <c r="B112" s="29" t="s">
        <v>15</v>
      </c>
      <c r="C112" s="538" t="s">
        <v>25</v>
      </c>
      <c r="D112" s="154">
        <f>E112+G112</f>
        <v>10</v>
      </c>
      <c r="E112" s="154">
        <v>10</v>
      </c>
      <c r="F112" s="154">
        <v>7.1</v>
      </c>
      <c r="G112" s="154">
        <f>SUM(G113:G113)</f>
        <v>0</v>
      </c>
      <c r="H112" s="155">
        <f>I112+K112</f>
        <v>0</v>
      </c>
      <c r="I112" s="155"/>
      <c r="J112" s="155"/>
      <c r="K112" s="155">
        <f>SUM(K113:K113)</f>
        <v>0</v>
      </c>
      <c r="L112" s="156">
        <f>M112+O112</f>
        <v>10</v>
      </c>
      <c r="M112" s="156">
        <f>E112+I112</f>
        <v>10</v>
      </c>
      <c r="N112" s="156">
        <f>F112+J112</f>
        <v>7.1</v>
      </c>
      <c r="O112" s="156">
        <f>G112+K112</f>
        <v>0</v>
      </c>
    </row>
    <row r="113" spans="1:15" ht="39" x14ac:dyDescent="0.25">
      <c r="A113" s="145"/>
      <c r="B113" s="150" t="s">
        <v>221</v>
      </c>
      <c r="C113" s="539"/>
      <c r="D113" s="157"/>
      <c r="E113" s="157"/>
      <c r="F113" s="157"/>
      <c r="G113" s="157"/>
      <c r="H113" s="158"/>
      <c r="I113" s="158"/>
      <c r="J113" s="158"/>
      <c r="K113" s="158"/>
      <c r="L113" s="159"/>
      <c r="M113" s="159"/>
      <c r="N113" s="159"/>
      <c r="O113" s="159"/>
    </row>
    <row r="114" spans="1:15" ht="15" customHeight="1" x14ac:dyDescent="0.25">
      <c r="A114" s="141" t="s">
        <v>98</v>
      </c>
      <c r="B114" s="29" t="s">
        <v>16</v>
      </c>
      <c r="C114" s="538" t="s">
        <v>25</v>
      </c>
      <c r="D114" s="154">
        <f>E114+G114</f>
        <v>26.7</v>
      </c>
      <c r="E114" s="154">
        <v>26.7</v>
      </c>
      <c r="F114" s="154">
        <v>19.100000000000001</v>
      </c>
      <c r="G114" s="154">
        <f>SUM(G115:G115)</f>
        <v>0</v>
      </c>
      <c r="H114" s="155">
        <f>I114+K114</f>
        <v>0</v>
      </c>
      <c r="I114" s="155"/>
      <c r="J114" s="155"/>
      <c r="K114" s="155">
        <f>SUM(K115:K115)</f>
        <v>0</v>
      </c>
      <c r="L114" s="156">
        <f>M114+O114</f>
        <v>26.7</v>
      </c>
      <c r="M114" s="156">
        <f>E114+I114</f>
        <v>26.7</v>
      </c>
      <c r="N114" s="156">
        <f>F114+J114</f>
        <v>19.100000000000001</v>
      </c>
      <c r="O114" s="156">
        <f>G114+K114</f>
        <v>0</v>
      </c>
    </row>
    <row r="115" spans="1:15" ht="39" x14ac:dyDescent="0.25">
      <c r="A115" s="145"/>
      <c r="B115" s="150" t="s">
        <v>221</v>
      </c>
      <c r="C115" s="539"/>
      <c r="D115" s="157"/>
      <c r="E115" s="157"/>
      <c r="F115" s="157"/>
      <c r="G115" s="157"/>
      <c r="H115" s="158"/>
      <c r="I115" s="158"/>
      <c r="J115" s="158"/>
      <c r="K115" s="158"/>
      <c r="L115" s="159"/>
      <c r="M115" s="159"/>
      <c r="N115" s="159"/>
      <c r="O115" s="159"/>
    </row>
    <row r="116" spans="1:15" ht="15" customHeight="1" x14ac:dyDescent="0.25">
      <c r="A116" s="141" t="s">
        <v>99</v>
      </c>
      <c r="B116" s="29" t="s">
        <v>17</v>
      </c>
      <c r="C116" s="538" t="s">
        <v>25</v>
      </c>
      <c r="D116" s="154">
        <f>E116+G116</f>
        <v>8.1999999999999993</v>
      </c>
      <c r="E116" s="154">
        <v>8.1999999999999993</v>
      </c>
      <c r="F116" s="154">
        <v>5.9</v>
      </c>
      <c r="G116" s="154">
        <f>SUM(G117:G117)</f>
        <v>0</v>
      </c>
      <c r="H116" s="155">
        <f>I116+K116</f>
        <v>0</v>
      </c>
      <c r="I116" s="155"/>
      <c r="J116" s="155"/>
      <c r="K116" s="155">
        <f>SUM(K117:K117)</f>
        <v>0</v>
      </c>
      <c r="L116" s="156">
        <f>M116+O116</f>
        <v>8.1999999999999993</v>
      </c>
      <c r="M116" s="156">
        <f>E116+I116</f>
        <v>8.1999999999999993</v>
      </c>
      <c r="N116" s="156">
        <f>F116+J116</f>
        <v>5.9</v>
      </c>
      <c r="O116" s="156">
        <f>G116+K116</f>
        <v>0</v>
      </c>
    </row>
    <row r="117" spans="1:15" ht="39" x14ac:dyDescent="0.25">
      <c r="A117" s="145"/>
      <c r="B117" s="150" t="s">
        <v>221</v>
      </c>
      <c r="C117" s="539"/>
      <c r="D117" s="157"/>
      <c r="E117" s="157"/>
      <c r="F117" s="157"/>
      <c r="G117" s="157"/>
      <c r="H117" s="158"/>
      <c r="I117" s="158"/>
      <c r="J117" s="158"/>
      <c r="K117" s="158"/>
      <c r="L117" s="159"/>
      <c r="M117" s="159"/>
      <c r="N117" s="159"/>
      <c r="O117" s="159"/>
    </row>
    <row r="118" spans="1:15" ht="15" customHeight="1" x14ac:dyDescent="0.25">
      <c r="A118" s="141" t="s">
        <v>100</v>
      </c>
      <c r="B118" s="29" t="s">
        <v>18</v>
      </c>
      <c r="C118" s="538" t="s">
        <v>25</v>
      </c>
      <c r="D118" s="154">
        <f>E118+G118</f>
        <v>6.5</v>
      </c>
      <c r="E118" s="154">
        <v>6.5</v>
      </c>
      <c r="F118" s="154">
        <v>4.7</v>
      </c>
      <c r="G118" s="154">
        <f>SUM(G119:G119)</f>
        <v>0</v>
      </c>
      <c r="H118" s="155">
        <f>I118+K118</f>
        <v>0</v>
      </c>
      <c r="I118" s="155"/>
      <c r="J118" s="155"/>
      <c r="K118" s="155">
        <f>SUM(K119:K119)</f>
        <v>0</v>
      </c>
      <c r="L118" s="156">
        <f>M118+O118</f>
        <v>6.5</v>
      </c>
      <c r="M118" s="156">
        <f>E118+I118</f>
        <v>6.5</v>
      </c>
      <c r="N118" s="156">
        <f>F118+J118</f>
        <v>4.7</v>
      </c>
      <c r="O118" s="156">
        <f>G118+K118</f>
        <v>0</v>
      </c>
    </row>
    <row r="119" spans="1:15" ht="39" x14ac:dyDescent="0.25">
      <c r="A119" s="145"/>
      <c r="B119" s="150" t="s">
        <v>221</v>
      </c>
      <c r="C119" s="539"/>
      <c r="D119" s="157"/>
      <c r="E119" s="157"/>
      <c r="F119" s="157"/>
      <c r="G119" s="157"/>
      <c r="H119" s="158"/>
      <c r="I119" s="158"/>
      <c r="J119" s="158"/>
      <c r="K119" s="158"/>
      <c r="L119" s="159"/>
      <c r="M119" s="159"/>
      <c r="N119" s="159"/>
      <c r="O119" s="159"/>
    </row>
    <row r="120" spans="1:15" ht="15" customHeight="1" x14ac:dyDescent="0.25">
      <c r="A120" s="141" t="s">
        <v>101</v>
      </c>
      <c r="B120" s="29" t="s">
        <v>19</v>
      </c>
      <c r="C120" s="538" t="s">
        <v>25</v>
      </c>
      <c r="D120" s="154">
        <f>E120+G120</f>
        <v>74.599999999999994</v>
      </c>
      <c r="E120" s="154">
        <v>74.599999999999994</v>
      </c>
      <c r="F120" s="154">
        <v>47</v>
      </c>
      <c r="G120" s="154">
        <f>SUM(G121:G121)</f>
        <v>0</v>
      </c>
      <c r="H120" s="155">
        <f>I120+K120</f>
        <v>0</v>
      </c>
      <c r="I120" s="155"/>
      <c r="J120" s="155"/>
      <c r="K120" s="155">
        <f>SUM(K121:K121)</f>
        <v>0</v>
      </c>
      <c r="L120" s="156">
        <f>M120+O120</f>
        <v>74.599999999999994</v>
      </c>
      <c r="M120" s="156">
        <f>E120+I120</f>
        <v>74.599999999999994</v>
      </c>
      <c r="N120" s="156">
        <f>F120+J120</f>
        <v>47</v>
      </c>
      <c r="O120" s="156">
        <f>G120+K120</f>
        <v>0</v>
      </c>
    </row>
    <row r="121" spans="1:15" ht="39" x14ac:dyDescent="0.25">
      <c r="A121" s="145"/>
      <c r="B121" s="150" t="s">
        <v>221</v>
      </c>
      <c r="C121" s="539"/>
      <c r="D121" s="157"/>
      <c r="E121" s="157"/>
      <c r="F121" s="157"/>
      <c r="G121" s="157"/>
      <c r="H121" s="158"/>
      <c r="I121" s="158"/>
      <c r="J121" s="158"/>
      <c r="K121" s="158"/>
      <c r="L121" s="159"/>
      <c r="M121" s="159"/>
      <c r="N121" s="159"/>
      <c r="O121" s="159"/>
    </row>
    <row r="122" spans="1:15" ht="15.95" customHeight="1" x14ac:dyDescent="0.25">
      <c r="A122" s="20" t="s">
        <v>102</v>
      </c>
      <c r="B122" s="27" t="s">
        <v>179</v>
      </c>
      <c r="C122" s="25"/>
      <c r="D122" s="23">
        <f>SUM(D98:D121)</f>
        <v>387.09999999999991</v>
      </c>
      <c r="E122" s="23">
        <f>SUM(E98:E121)</f>
        <v>387.09999999999991</v>
      </c>
      <c r="F122" s="23">
        <f>SUM(F98:F121)</f>
        <v>124.60000000000001</v>
      </c>
      <c r="G122" s="23">
        <f>SUM(G98:G121)</f>
        <v>0</v>
      </c>
      <c r="H122" s="24">
        <f t="shared" ref="H122:O122" si="20">SUM(H98:H121)</f>
        <v>0</v>
      </c>
      <c r="I122" s="24">
        <f t="shared" si="20"/>
        <v>0</v>
      </c>
      <c r="J122" s="24">
        <f t="shared" si="20"/>
        <v>0</v>
      </c>
      <c r="K122" s="24">
        <f t="shared" si="20"/>
        <v>0</v>
      </c>
      <c r="L122" s="21">
        <f t="shared" si="20"/>
        <v>387.09999999999991</v>
      </c>
      <c r="M122" s="21">
        <f t="shared" si="20"/>
        <v>387.09999999999991</v>
      </c>
      <c r="N122" s="21">
        <f t="shared" si="20"/>
        <v>124.60000000000001</v>
      </c>
      <c r="O122" s="21">
        <f t="shared" si="20"/>
        <v>0</v>
      </c>
    </row>
    <row r="123" spans="1:15" ht="15.95" customHeight="1" x14ac:dyDescent="0.25">
      <c r="A123" s="19" t="s">
        <v>103</v>
      </c>
      <c r="B123" s="486" t="s">
        <v>69</v>
      </c>
      <c r="C123" s="487"/>
      <c r="D123" s="487"/>
      <c r="E123" s="487"/>
      <c r="F123" s="487"/>
      <c r="G123" s="487"/>
      <c r="H123" s="487"/>
      <c r="I123" s="487"/>
      <c r="J123" s="487"/>
      <c r="K123" s="487"/>
      <c r="L123" s="487"/>
      <c r="M123" s="487"/>
      <c r="N123" s="487"/>
      <c r="O123" s="488"/>
    </row>
    <row r="124" spans="1:15" ht="15" customHeight="1" x14ac:dyDescent="0.25">
      <c r="A124" s="540" t="s">
        <v>104</v>
      </c>
      <c r="B124" s="76" t="s">
        <v>20</v>
      </c>
      <c r="C124" s="166"/>
      <c r="D124" s="143">
        <f>SUM(D126:D129)</f>
        <v>956.2</v>
      </c>
      <c r="E124" s="143">
        <f>SUM(E126:E129)</f>
        <v>956.2</v>
      </c>
      <c r="F124" s="143">
        <f>SUM(F126:F129)</f>
        <v>0</v>
      </c>
      <c r="G124" s="143">
        <f>SUM(G126:G129)</f>
        <v>0</v>
      </c>
      <c r="H124" s="144">
        <f t="shared" ref="H124:O124" si="21">SUM(H126:H129)</f>
        <v>0</v>
      </c>
      <c r="I124" s="144">
        <f t="shared" si="21"/>
        <v>0</v>
      </c>
      <c r="J124" s="144">
        <f t="shared" si="21"/>
        <v>0</v>
      </c>
      <c r="K124" s="144">
        <f t="shared" si="21"/>
        <v>0</v>
      </c>
      <c r="L124" s="76">
        <f t="shared" si="21"/>
        <v>956.2</v>
      </c>
      <c r="M124" s="76">
        <f t="shared" si="21"/>
        <v>956.2</v>
      </c>
      <c r="N124" s="76">
        <f t="shared" si="21"/>
        <v>0</v>
      </c>
      <c r="O124" s="76">
        <f t="shared" si="21"/>
        <v>0</v>
      </c>
    </row>
    <row r="125" spans="1:15" ht="15" customHeight="1" x14ac:dyDescent="0.25">
      <c r="A125" s="541"/>
      <c r="B125" s="146" t="s">
        <v>196</v>
      </c>
      <c r="C125" s="167"/>
      <c r="D125" s="148"/>
      <c r="E125" s="148"/>
      <c r="F125" s="148"/>
      <c r="G125" s="148"/>
      <c r="H125" s="75"/>
      <c r="I125" s="75"/>
      <c r="J125" s="75"/>
      <c r="K125" s="75"/>
      <c r="L125" s="35"/>
      <c r="M125" s="35"/>
      <c r="N125" s="35"/>
      <c r="O125" s="29"/>
    </row>
    <row r="126" spans="1:15" ht="26.25" hidden="1" x14ac:dyDescent="0.25">
      <c r="A126" s="541"/>
      <c r="B126" s="149" t="s">
        <v>223</v>
      </c>
      <c r="C126" s="39" t="s">
        <v>24</v>
      </c>
      <c r="D126" s="8">
        <f>E126+G126</f>
        <v>0</v>
      </c>
      <c r="E126" s="8"/>
      <c r="F126" s="8"/>
      <c r="G126" s="8"/>
      <c r="H126" s="9">
        <f>I126+K126</f>
        <v>0</v>
      </c>
      <c r="I126" s="9"/>
      <c r="J126" s="9"/>
      <c r="K126" s="9"/>
      <c r="L126" s="169">
        <f>M126+O126</f>
        <v>0</v>
      </c>
      <c r="M126" s="170">
        <f t="shared" ref="M126:O130" si="22">E126+I126</f>
        <v>0</v>
      </c>
      <c r="N126" s="170">
        <f t="shared" si="22"/>
        <v>0</v>
      </c>
      <c r="O126" s="171">
        <f t="shared" si="22"/>
        <v>0</v>
      </c>
    </row>
    <row r="127" spans="1:15" ht="26.25" x14ac:dyDescent="0.25">
      <c r="A127" s="541"/>
      <c r="B127" s="479" t="s">
        <v>201</v>
      </c>
      <c r="C127" s="39" t="s">
        <v>24</v>
      </c>
      <c r="D127" s="16">
        <f>E127+G127</f>
        <v>205.8</v>
      </c>
      <c r="E127" s="16">
        <v>205.8</v>
      </c>
      <c r="F127" s="16"/>
      <c r="G127" s="16"/>
      <c r="H127" s="10">
        <f>I127+K127</f>
        <v>0</v>
      </c>
      <c r="I127" s="10"/>
      <c r="J127" s="10"/>
      <c r="K127" s="10"/>
      <c r="L127" s="12">
        <f>M127+O127</f>
        <v>205.8</v>
      </c>
      <c r="M127" s="384">
        <f t="shared" si="22"/>
        <v>205.8</v>
      </c>
      <c r="N127" s="384">
        <f t="shared" si="22"/>
        <v>0</v>
      </c>
      <c r="O127" s="384">
        <f t="shared" si="22"/>
        <v>0</v>
      </c>
    </row>
    <row r="128" spans="1:15" x14ac:dyDescent="0.25">
      <c r="A128" s="541"/>
      <c r="B128" s="479" t="s">
        <v>224</v>
      </c>
      <c r="C128" s="30" t="s">
        <v>24</v>
      </c>
      <c r="D128" s="16">
        <f>E128+G128</f>
        <v>337.6</v>
      </c>
      <c r="E128" s="43">
        <v>337.6</v>
      </c>
      <c r="F128" s="43"/>
      <c r="G128" s="43"/>
      <c r="H128" s="10">
        <f>I128+K128</f>
        <v>0</v>
      </c>
      <c r="I128" s="97"/>
      <c r="J128" s="97"/>
      <c r="K128" s="97"/>
      <c r="L128" s="12">
        <f>M128+O128</f>
        <v>337.6</v>
      </c>
      <c r="M128" s="156">
        <f t="shared" si="22"/>
        <v>337.6</v>
      </c>
      <c r="N128" s="156">
        <f t="shared" si="22"/>
        <v>0</v>
      </c>
      <c r="O128" s="156">
        <f t="shared" si="22"/>
        <v>0</v>
      </c>
    </row>
    <row r="129" spans="1:15" ht="26.25" x14ac:dyDescent="0.25">
      <c r="A129" s="541"/>
      <c r="B129" s="173" t="s">
        <v>225</v>
      </c>
      <c r="C129" s="30" t="s">
        <v>24</v>
      </c>
      <c r="D129" s="16">
        <f>E129+G129</f>
        <v>412.8</v>
      </c>
      <c r="E129" s="16">
        <v>412.8</v>
      </c>
      <c r="F129" s="16"/>
      <c r="G129" s="16"/>
      <c r="H129" s="10">
        <f>I129+K129</f>
        <v>0</v>
      </c>
      <c r="I129" s="10"/>
      <c r="J129" s="10"/>
      <c r="K129" s="10"/>
      <c r="L129" s="12">
        <f>M129+O129</f>
        <v>412.8</v>
      </c>
      <c r="M129" s="160">
        <f t="shared" si="22"/>
        <v>412.8</v>
      </c>
      <c r="N129" s="156">
        <f t="shared" si="22"/>
        <v>0</v>
      </c>
      <c r="O129" s="156">
        <f t="shared" si="22"/>
        <v>0</v>
      </c>
    </row>
    <row r="130" spans="1:15" ht="15" customHeight="1" x14ac:dyDescent="0.25">
      <c r="A130" s="542" t="s">
        <v>105</v>
      </c>
      <c r="B130" s="76" t="s">
        <v>53</v>
      </c>
      <c r="C130" s="538" t="s">
        <v>24</v>
      </c>
      <c r="D130" s="154">
        <f>E130+G130</f>
        <v>117.5</v>
      </c>
      <c r="E130" s="154">
        <v>117.5</v>
      </c>
      <c r="F130" s="154">
        <v>87.9</v>
      </c>
      <c r="G130" s="154"/>
      <c r="H130" s="155">
        <f>I130+K130</f>
        <v>0</v>
      </c>
      <c r="I130" s="155"/>
      <c r="J130" s="155"/>
      <c r="K130" s="155"/>
      <c r="L130" s="156">
        <f>M130+O130</f>
        <v>117.5</v>
      </c>
      <c r="M130" s="156">
        <f t="shared" si="22"/>
        <v>117.5</v>
      </c>
      <c r="N130" s="156">
        <f t="shared" si="22"/>
        <v>87.9</v>
      </c>
      <c r="O130" s="156">
        <f t="shared" si="22"/>
        <v>0</v>
      </c>
    </row>
    <row r="131" spans="1:15" s="37" customFormat="1" ht="25.5" x14ac:dyDescent="0.2">
      <c r="A131" s="543"/>
      <c r="B131" s="150" t="s">
        <v>226</v>
      </c>
      <c r="C131" s="539"/>
      <c r="D131" s="157"/>
      <c r="E131" s="157"/>
      <c r="F131" s="157"/>
      <c r="G131" s="157"/>
      <c r="H131" s="158"/>
      <c r="I131" s="158"/>
      <c r="J131" s="158"/>
      <c r="K131" s="158"/>
      <c r="L131" s="159"/>
      <c r="M131" s="159"/>
      <c r="N131" s="159"/>
      <c r="O131" s="159"/>
    </row>
    <row r="132" spans="1:15" ht="15.95" customHeight="1" x14ac:dyDescent="0.25">
      <c r="A132" s="54" t="s">
        <v>106</v>
      </c>
      <c r="B132" s="44" t="s">
        <v>181</v>
      </c>
      <c r="C132" s="74"/>
      <c r="D132" s="23">
        <f>D124+D130</f>
        <v>1073.7</v>
      </c>
      <c r="E132" s="23">
        <f>E124+E130</f>
        <v>1073.7</v>
      </c>
      <c r="F132" s="23">
        <f>F124+F130</f>
        <v>87.9</v>
      </c>
      <c r="G132" s="23">
        <f>G124+G130</f>
        <v>0</v>
      </c>
      <c r="H132" s="24">
        <f t="shared" ref="H132:O132" si="23">H124+H130</f>
        <v>0</v>
      </c>
      <c r="I132" s="24">
        <f t="shared" si="23"/>
        <v>0</v>
      </c>
      <c r="J132" s="24">
        <f t="shared" si="23"/>
        <v>0</v>
      </c>
      <c r="K132" s="24">
        <f t="shared" si="23"/>
        <v>0</v>
      </c>
      <c r="L132" s="21">
        <f t="shared" si="23"/>
        <v>1073.7</v>
      </c>
      <c r="M132" s="21">
        <f t="shared" si="23"/>
        <v>1073.7</v>
      </c>
      <c r="N132" s="21">
        <f t="shared" si="23"/>
        <v>87.9</v>
      </c>
      <c r="O132" s="21">
        <f t="shared" si="23"/>
        <v>0</v>
      </c>
    </row>
    <row r="133" spans="1:15" ht="15.95" customHeight="1" x14ac:dyDescent="0.25">
      <c r="A133" s="98" t="s">
        <v>107</v>
      </c>
      <c r="B133" s="363" t="s">
        <v>173</v>
      </c>
      <c r="C133" s="361"/>
      <c r="D133" s="365">
        <f>SUM(D135:D154)</f>
        <v>2439.6999999999998</v>
      </c>
      <c r="E133" s="175">
        <f>SUM(E135:E154)</f>
        <v>2439.6999999999998</v>
      </c>
      <c r="F133" s="175">
        <f>SUM(F135:F154)</f>
        <v>849.2</v>
      </c>
      <c r="G133" s="175">
        <f>SUM(G135:G154)</f>
        <v>0</v>
      </c>
      <c r="H133" s="176">
        <f t="shared" ref="H133:O133" si="24">SUM(H135:H154)</f>
        <v>0</v>
      </c>
      <c r="I133" s="176">
        <f t="shared" si="24"/>
        <v>0</v>
      </c>
      <c r="J133" s="176">
        <f t="shared" si="24"/>
        <v>-0.60000000000000009</v>
      </c>
      <c r="K133" s="176">
        <f t="shared" si="24"/>
        <v>0</v>
      </c>
      <c r="L133" s="177">
        <f t="shared" si="24"/>
        <v>2439.6999999999998</v>
      </c>
      <c r="M133" s="177">
        <f t="shared" si="24"/>
        <v>2439.6999999999998</v>
      </c>
      <c r="N133" s="177">
        <f t="shared" si="24"/>
        <v>848.59999999999991</v>
      </c>
      <c r="O133" s="177">
        <f t="shared" si="24"/>
        <v>0</v>
      </c>
    </row>
    <row r="134" spans="1:15" ht="15" customHeight="1" x14ac:dyDescent="0.25">
      <c r="A134" s="91"/>
      <c r="B134" s="94" t="s">
        <v>196</v>
      </c>
      <c r="C134" s="352"/>
      <c r="D134" s="366"/>
      <c r="E134" s="178"/>
      <c r="F134" s="179"/>
      <c r="G134" s="179"/>
      <c r="H134" s="180"/>
      <c r="I134" s="180"/>
      <c r="J134" s="181"/>
      <c r="K134" s="181"/>
      <c r="L134" s="182"/>
      <c r="M134" s="182"/>
      <c r="N134" s="183"/>
      <c r="O134" s="183"/>
    </row>
    <row r="135" spans="1:15" ht="26.25" x14ac:dyDescent="0.25">
      <c r="A135" s="91"/>
      <c r="B135" s="184" t="s">
        <v>207</v>
      </c>
      <c r="C135" s="352"/>
      <c r="D135" s="367">
        <f>E135+G135</f>
        <v>0.8</v>
      </c>
      <c r="E135" s="186">
        <f t="shared" ref="E135:G145" si="25">E30</f>
        <v>0.8</v>
      </c>
      <c r="F135" s="186">
        <f t="shared" si="25"/>
        <v>0.6</v>
      </c>
      <c r="G135" s="186">
        <f t="shared" si="25"/>
        <v>0</v>
      </c>
      <c r="H135" s="187">
        <f t="shared" ref="H135:H154" si="26">I135+K135</f>
        <v>0</v>
      </c>
      <c r="I135" s="187">
        <f t="shared" ref="I135:K145" si="27">I30</f>
        <v>0</v>
      </c>
      <c r="J135" s="187">
        <f t="shared" si="27"/>
        <v>0</v>
      </c>
      <c r="K135" s="187">
        <f t="shared" si="27"/>
        <v>0</v>
      </c>
      <c r="L135" s="188">
        <f t="shared" ref="L135:L154" si="28">M135+O135</f>
        <v>0.8</v>
      </c>
      <c r="M135" s="188">
        <f t="shared" ref="M135:O145" si="29">M30</f>
        <v>0.8</v>
      </c>
      <c r="N135" s="188">
        <f t="shared" si="29"/>
        <v>0.6</v>
      </c>
      <c r="O135" s="188">
        <f t="shared" si="29"/>
        <v>0</v>
      </c>
    </row>
    <row r="136" spans="1:15" x14ac:dyDescent="0.25">
      <c r="A136" s="189"/>
      <c r="B136" s="184" t="s">
        <v>203</v>
      </c>
      <c r="C136" s="368"/>
      <c r="D136" s="350">
        <f t="shared" ref="D136:D154" si="30">E136+G136</f>
        <v>30.6</v>
      </c>
      <c r="E136" s="88">
        <f t="shared" si="25"/>
        <v>30.6</v>
      </c>
      <c r="F136" s="88">
        <f t="shared" si="25"/>
        <v>23.4</v>
      </c>
      <c r="G136" s="88">
        <f t="shared" si="25"/>
        <v>0</v>
      </c>
      <c r="H136" s="92">
        <f t="shared" si="26"/>
        <v>0</v>
      </c>
      <c r="I136" s="92">
        <f t="shared" si="27"/>
        <v>0</v>
      </c>
      <c r="J136" s="92">
        <f t="shared" si="27"/>
        <v>0</v>
      </c>
      <c r="K136" s="92">
        <f t="shared" si="27"/>
        <v>0</v>
      </c>
      <c r="L136" s="93">
        <f t="shared" si="28"/>
        <v>30.6</v>
      </c>
      <c r="M136" s="93">
        <f t="shared" si="29"/>
        <v>30.6</v>
      </c>
      <c r="N136" s="93">
        <f t="shared" si="29"/>
        <v>23.4</v>
      </c>
      <c r="O136" s="93">
        <f t="shared" si="29"/>
        <v>0</v>
      </c>
    </row>
    <row r="137" spans="1:15" ht="26.25" x14ac:dyDescent="0.25">
      <c r="A137" s="189"/>
      <c r="B137" s="184" t="s">
        <v>209</v>
      </c>
      <c r="C137" s="368"/>
      <c r="D137" s="350">
        <f t="shared" si="30"/>
        <v>8</v>
      </c>
      <c r="E137" s="88">
        <f t="shared" si="25"/>
        <v>8</v>
      </c>
      <c r="F137" s="88">
        <f t="shared" si="25"/>
        <v>6.1</v>
      </c>
      <c r="G137" s="88">
        <f t="shared" si="25"/>
        <v>0</v>
      </c>
      <c r="H137" s="92">
        <f t="shared" si="26"/>
        <v>0</v>
      </c>
      <c r="I137" s="92">
        <f t="shared" si="27"/>
        <v>0</v>
      </c>
      <c r="J137" s="92">
        <f t="shared" si="27"/>
        <v>0</v>
      </c>
      <c r="K137" s="92">
        <f t="shared" si="27"/>
        <v>0</v>
      </c>
      <c r="L137" s="93">
        <f t="shared" si="28"/>
        <v>8</v>
      </c>
      <c r="M137" s="93">
        <f t="shared" si="29"/>
        <v>8</v>
      </c>
      <c r="N137" s="93">
        <f t="shared" si="29"/>
        <v>6.1</v>
      </c>
      <c r="O137" s="93">
        <f t="shared" si="29"/>
        <v>0</v>
      </c>
    </row>
    <row r="138" spans="1:15" ht="26.25" x14ac:dyDescent="0.25">
      <c r="A138" s="189"/>
      <c r="B138" s="184" t="s">
        <v>205</v>
      </c>
      <c r="C138" s="368"/>
      <c r="D138" s="350">
        <f t="shared" si="30"/>
        <v>26.1</v>
      </c>
      <c r="E138" s="88">
        <f t="shared" si="25"/>
        <v>26.1</v>
      </c>
      <c r="F138" s="88">
        <f t="shared" si="25"/>
        <v>17.2</v>
      </c>
      <c r="G138" s="88">
        <f t="shared" si="25"/>
        <v>0</v>
      </c>
      <c r="H138" s="92">
        <f t="shared" si="26"/>
        <v>0</v>
      </c>
      <c r="I138" s="92">
        <f t="shared" si="27"/>
        <v>0</v>
      </c>
      <c r="J138" s="92">
        <f t="shared" si="27"/>
        <v>0</v>
      </c>
      <c r="K138" s="92">
        <f t="shared" si="27"/>
        <v>0</v>
      </c>
      <c r="L138" s="93">
        <f t="shared" si="28"/>
        <v>26.1</v>
      </c>
      <c r="M138" s="93">
        <f t="shared" si="29"/>
        <v>26.1</v>
      </c>
      <c r="N138" s="93">
        <f t="shared" si="29"/>
        <v>17.2</v>
      </c>
      <c r="O138" s="93">
        <f t="shared" si="29"/>
        <v>0</v>
      </c>
    </row>
    <row r="139" spans="1:15" x14ac:dyDescent="0.25">
      <c r="A139" s="189"/>
      <c r="B139" s="184" t="s">
        <v>210</v>
      </c>
      <c r="C139" s="368"/>
      <c r="D139" s="350">
        <f t="shared" si="30"/>
        <v>94.3</v>
      </c>
      <c r="E139" s="88">
        <f t="shared" si="25"/>
        <v>94.3</v>
      </c>
      <c r="F139" s="88">
        <f t="shared" si="25"/>
        <v>68.599999999999994</v>
      </c>
      <c r="G139" s="88">
        <f t="shared" si="25"/>
        <v>0</v>
      </c>
      <c r="H139" s="92">
        <f t="shared" si="26"/>
        <v>0</v>
      </c>
      <c r="I139" s="92">
        <f t="shared" si="27"/>
        <v>0</v>
      </c>
      <c r="J139" s="92">
        <f t="shared" si="27"/>
        <v>0</v>
      </c>
      <c r="K139" s="92">
        <f t="shared" si="27"/>
        <v>0</v>
      </c>
      <c r="L139" s="93">
        <f t="shared" si="28"/>
        <v>94.3</v>
      </c>
      <c r="M139" s="93">
        <f t="shared" si="29"/>
        <v>94.3</v>
      </c>
      <c r="N139" s="93">
        <f t="shared" si="29"/>
        <v>68.599999999999994</v>
      </c>
      <c r="O139" s="93">
        <f t="shared" si="29"/>
        <v>0</v>
      </c>
    </row>
    <row r="140" spans="1:15" x14ac:dyDescent="0.25">
      <c r="A140" s="189"/>
      <c r="B140" s="184" t="s">
        <v>211</v>
      </c>
      <c r="C140" s="368"/>
      <c r="D140" s="350">
        <f t="shared" si="30"/>
        <v>13.7</v>
      </c>
      <c r="E140" s="88">
        <f t="shared" si="25"/>
        <v>13.7</v>
      </c>
      <c r="F140" s="88">
        <f t="shared" si="25"/>
        <v>9.9</v>
      </c>
      <c r="G140" s="88">
        <f t="shared" si="25"/>
        <v>0</v>
      </c>
      <c r="H140" s="92">
        <f t="shared" si="26"/>
        <v>0</v>
      </c>
      <c r="I140" s="92">
        <f t="shared" si="27"/>
        <v>0</v>
      </c>
      <c r="J140" s="92">
        <f t="shared" si="27"/>
        <v>0</v>
      </c>
      <c r="K140" s="92">
        <f t="shared" si="27"/>
        <v>0</v>
      </c>
      <c r="L140" s="93">
        <f t="shared" si="28"/>
        <v>13.7</v>
      </c>
      <c r="M140" s="93">
        <f t="shared" si="29"/>
        <v>13.7</v>
      </c>
      <c r="N140" s="93">
        <f t="shared" si="29"/>
        <v>9.9</v>
      </c>
      <c r="O140" s="93">
        <f t="shared" si="29"/>
        <v>0</v>
      </c>
    </row>
    <row r="141" spans="1:15" ht="26.25" x14ac:dyDescent="0.25">
      <c r="A141" s="189"/>
      <c r="B141" s="184" t="s">
        <v>204</v>
      </c>
      <c r="C141" s="368"/>
      <c r="D141" s="350">
        <f t="shared" si="30"/>
        <v>9</v>
      </c>
      <c r="E141" s="88">
        <f t="shared" si="25"/>
        <v>9</v>
      </c>
      <c r="F141" s="88">
        <f t="shared" si="25"/>
        <v>6.9</v>
      </c>
      <c r="G141" s="88">
        <f t="shared" si="25"/>
        <v>0</v>
      </c>
      <c r="H141" s="92">
        <f t="shared" si="26"/>
        <v>0</v>
      </c>
      <c r="I141" s="92">
        <f t="shared" si="27"/>
        <v>0</v>
      </c>
      <c r="J141" s="92">
        <f t="shared" si="27"/>
        <v>0</v>
      </c>
      <c r="K141" s="92">
        <f t="shared" si="27"/>
        <v>0</v>
      </c>
      <c r="L141" s="93">
        <f t="shared" si="28"/>
        <v>9</v>
      </c>
      <c r="M141" s="93">
        <f t="shared" si="29"/>
        <v>9</v>
      </c>
      <c r="N141" s="93">
        <f t="shared" si="29"/>
        <v>6.9</v>
      </c>
      <c r="O141" s="93">
        <f t="shared" si="29"/>
        <v>0</v>
      </c>
    </row>
    <row r="142" spans="1:15" x14ac:dyDescent="0.25">
      <c r="A142" s="189"/>
      <c r="B142" s="184" t="s">
        <v>212</v>
      </c>
      <c r="C142" s="368"/>
      <c r="D142" s="350">
        <f t="shared" si="30"/>
        <v>12.1</v>
      </c>
      <c r="E142" s="88">
        <f t="shared" si="25"/>
        <v>12.1</v>
      </c>
      <c r="F142" s="88">
        <f t="shared" si="25"/>
        <v>2.9</v>
      </c>
      <c r="G142" s="88">
        <f t="shared" si="25"/>
        <v>0</v>
      </c>
      <c r="H142" s="92">
        <f t="shared" si="26"/>
        <v>0</v>
      </c>
      <c r="I142" s="92">
        <f t="shared" si="27"/>
        <v>0</v>
      </c>
      <c r="J142" s="92">
        <f t="shared" si="27"/>
        <v>0</v>
      </c>
      <c r="K142" s="92">
        <f t="shared" si="27"/>
        <v>0</v>
      </c>
      <c r="L142" s="93">
        <f t="shared" si="28"/>
        <v>12.1</v>
      </c>
      <c r="M142" s="93">
        <f t="shared" si="29"/>
        <v>12.1</v>
      </c>
      <c r="N142" s="93">
        <f t="shared" si="29"/>
        <v>2.9</v>
      </c>
      <c r="O142" s="93">
        <f t="shared" si="29"/>
        <v>0</v>
      </c>
    </row>
    <row r="143" spans="1:15" ht="26.25" x14ac:dyDescent="0.25">
      <c r="A143" s="189"/>
      <c r="B143" s="184" t="s">
        <v>227</v>
      </c>
      <c r="C143" s="368"/>
      <c r="D143" s="350">
        <f t="shared" si="30"/>
        <v>0.6</v>
      </c>
      <c r="E143" s="88">
        <f t="shared" si="25"/>
        <v>0.6</v>
      </c>
      <c r="F143" s="88">
        <f t="shared" si="25"/>
        <v>0.5</v>
      </c>
      <c r="G143" s="88">
        <f t="shared" si="25"/>
        <v>0</v>
      </c>
      <c r="H143" s="92">
        <f t="shared" si="26"/>
        <v>0</v>
      </c>
      <c r="I143" s="92">
        <f t="shared" si="27"/>
        <v>0</v>
      </c>
      <c r="J143" s="92">
        <f t="shared" si="27"/>
        <v>0</v>
      </c>
      <c r="K143" s="92">
        <f t="shared" si="27"/>
        <v>0</v>
      </c>
      <c r="L143" s="93">
        <f t="shared" si="28"/>
        <v>0.6</v>
      </c>
      <c r="M143" s="93">
        <f t="shared" si="29"/>
        <v>0.6</v>
      </c>
      <c r="N143" s="93">
        <f t="shared" si="29"/>
        <v>0.5</v>
      </c>
      <c r="O143" s="93">
        <f t="shared" si="29"/>
        <v>0</v>
      </c>
    </row>
    <row r="144" spans="1:15" x14ac:dyDescent="0.25">
      <c r="A144" s="189"/>
      <c r="B144" s="184" t="s">
        <v>208</v>
      </c>
      <c r="C144" s="368"/>
      <c r="D144" s="350">
        <f t="shared" si="30"/>
        <v>16.3</v>
      </c>
      <c r="E144" s="88">
        <f t="shared" si="25"/>
        <v>16.3</v>
      </c>
      <c r="F144" s="88">
        <f t="shared" si="25"/>
        <v>11.4</v>
      </c>
      <c r="G144" s="88">
        <f t="shared" si="25"/>
        <v>0</v>
      </c>
      <c r="H144" s="92">
        <f t="shared" si="26"/>
        <v>0</v>
      </c>
      <c r="I144" s="92">
        <f t="shared" si="27"/>
        <v>0</v>
      </c>
      <c r="J144" s="92">
        <f t="shared" si="27"/>
        <v>-0.9</v>
      </c>
      <c r="K144" s="92">
        <f t="shared" si="27"/>
        <v>0</v>
      </c>
      <c r="L144" s="93">
        <f t="shared" si="28"/>
        <v>16.3</v>
      </c>
      <c r="M144" s="93">
        <f t="shared" si="29"/>
        <v>16.3</v>
      </c>
      <c r="N144" s="93">
        <f t="shared" si="29"/>
        <v>10.5</v>
      </c>
      <c r="O144" s="93">
        <f t="shared" si="29"/>
        <v>0</v>
      </c>
    </row>
    <row r="145" spans="1:15" x14ac:dyDescent="0.25">
      <c r="A145" s="189"/>
      <c r="B145" s="184" t="s">
        <v>200</v>
      </c>
      <c r="C145" s="368"/>
      <c r="D145" s="350">
        <f t="shared" si="30"/>
        <v>7.6</v>
      </c>
      <c r="E145" s="88">
        <f t="shared" si="25"/>
        <v>7.6</v>
      </c>
      <c r="F145" s="88">
        <f t="shared" si="25"/>
        <v>5.2</v>
      </c>
      <c r="G145" s="88">
        <f t="shared" si="25"/>
        <v>0</v>
      </c>
      <c r="H145" s="92">
        <f t="shared" si="26"/>
        <v>0</v>
      </c>
      <c r="I145" s="92">
        <f t="shared" si="27"/>
        <v>0</v>
      </c>
      <c r="J145" s="92">
        <f t="shared" si="27"/>
        <v>0</v>
      </c>
      <c r="K145" s="92">
        <f t="shared" si="27"/>
        <v>0</v>
      </c>
      <c r="L145" s="93">
        <f t="shared" si="28"/>
        <v>7.6</v>
      </c>
      <c r="M145" s="93">
        <f t="shared" si="29"/>
        <v>7.6</v>
      </c>
      <c r="N145" s="93">
        <f t="shared" si="29"/>
        <v>5.2</v>
      </c>
      <c r="O145" s="93">
        <f t="shared" si="29"/>
        <v>0</v>
      </c>
    </row>
    <row r="146" spans="1:15" x14ac:dyDescent="0.25">
      <c r="A146" s="189"/>
      <c r="B146" s="184" t="s">
        <v>215</v>
      </c>
      <c r="C146" s="368"/>
      <c r="D146" s="350">
        <f t="shared" si="30"/>
        <v>204.99999999999997</v>
      </c>
      <c r="E146" s="88">
        <f>E41+E48+E52+E56+E60+E64+E68+E72+E76+E80+E84</f>
        <v>204.99999999999997</v>
      </c>
      <c r="F146" s="88">
        <f>F41+F48+F52+F56+F60+F64+F68+F72+F76+F80+F84</f>
        <v>132.69999999999999</v>
      </c>
      <c r="G146" s="88">
        <f>G41+G48+G52+G56+G60+G64+G68+G72+G76+G80+G84</f>
        <v>0</v>
      </c>
      <c r="H146" s="92">
        <f t="shared" si="26"/>
        <v>0</v>
      </c>
      <c r="I146" s="92">
        <f>I41+I48+I52+I56+I60+I64+I68+I72+I76+I80+I84</f>
        <v>0</v>
      </c>
      <c r="J146" s="92">
        <f>J41+J48+J52+J56+J60+J64+J68+J72+J76+J80+J84</f>
        <v>9.9999999999999978E-2</v>
      </c>
      <c r="K146" s="92">
        <f>K41+K48+K52+K56+K60+K64+K68+K72+K76+K80+K84</f>
        <v>0</v>
      </c>
      <c r="L146" s="93">
        <f t="shared" si="28"/>
        <v>204.99999999999997</v>
      </c>
      <c r="M146" s="93">
        <f>M41+M48+M52+M56+M60+M64+M68+M72+M76+M80+M84</f>
        <v>204.99999999999997</v>
      </c>
      <c r="N146" s="93">
        <f>N41+N48+N52+N56+N60+N64+N68+N72+N76+N80+N84</f>
        <v>132.79999999999998</v>
      </c>
      <c r="O146" s="93">
        <f>O41+O48+O52+O56+O60+O64+O68+O72+O76+O80+O84</f>
        <v>0</v>
      </c>
    </row>
    <row r="147" spans="1:15" ht="40.5" customHeight="1" x14ac:dyDescent="0.25">
      <c r="A147" s="189"/>
      <c r="B147" s="184" t="s">
        <v>222</v>
      </c>
      <c r="C147" s="368"/>
      <c r="D147" s="350">
        <f t="shared" si="30"/>
        <v>204</v>
      </c>
      <c r="E147" s="88">
        <f>E98</f>
        <v>204</v>
      </c>
      <c r="F147" s="88">
        <f>F98</f>
        <v>0</v>
      </c>
      <c r="G147" s="88">
        <f>G98</f>
        <v>0</v>
      </c>
      <c r="H147" s="92">
        <f t="shared" si="26"/>
        <v>0</v>
      </c>
      <c r="I147" s="92">
        <f>I98</f>
        <v>0</v>
      </c>
      <c r="J147" s="92">
        <f>J98</f>
        <v>0</v>
      </c>
      <c r="K147" s="92">
        <f>K98</f>
        <v>0</v>
      </c>
      <c r="L147" s="93">
        <f t="shared" si="28"/>
        <v>204</v>
      </c>
      <c r="M147" s="93">
        <f>M98</f>
        <v>204</v>
      </c>
      <c r="N147" s="93">
        <f>N98</f>
        <v>0</v>
      </c>
      <c r="O147" s="93">
        <f>O98</f>
        <v>0</v>
      </c>
    </row>
    <row r="148" spans="1:15" x14ac:dyDescent="0.25">
      <c r="A148" s="189"/>
      <c r="B148" s="184" t="s">
        <v>220</v>
      </c>
      <c r="C148" s="368"/>
      <c r="D148" s="350">
        <f t="shared" si="30"/>
        <v>360.4</v>
      </c>
      <c r="E148" s="88">
        <f>E88</f>
        <v>360.4</v>
      </c>
      <c r="F148" s="88">
        <f>F88</f>
        <v>239.1</v>
      </c>
      <c r="G148" s="88">
        <f>G88</f>
        <v>0</v>
      </c>
      <c r="H148" s="92">
        <f t="shared" si="26"/>
        <v>0</v>
      </c>
      <c r="I148" s="92">
        <f>I88</f>
        <v>0</v>
      </c>
      <c r="J148" s="92">
        <f>J88</f>
        <v>0</v>
      </c>
      <c r="K148" s="92">
        <f>K88</f>
        <v>0</v>
      </c>
      <c r="L148" s="93">
        <f t="shared" si="28"/>
        <v>360.4</v>
      </c>
      <c r="M148" s="93">
        <f>M88</f>
        <v>360.4</v>
      </c>
      <c r="N148" s="93">
        <f>N88</f>
        <v>239.1</v>
      </c>
      <c r="O148" s="93">
        <f>O88</f>
        <v>0</v>
      </c>
    </row>
    <row r="149" spans="1:15" ht="26.25" x14ac:dyDescent="0.25">
      <c r="A149" s="189"/>
      <c r="B149" s="184" t="s">
        <v>202</v>
      </c>
      <c r="C149" s="368"/>
      <c r="D149" s="350">
        <f t="shared" si="30"/>
        <v>151.5</v>
      </c>
      <c r="E149" s="88">
        <f>E94+E95</f>
        <v>151.5</v>
      </c>
      <c r="F149" s="88">
        <f>F94+F95</f>
        <v>87.1</v>
      </c>
      <c r="G149" s="88">
        <f>G94+G95</f>
        <v>0</v>
      </c>
      <c r="H149" s="92">
        <f t="shared" si="26"/>
        <v>0</v>
      </c>
      <c r="I149" s="92">
        <f>I94+I95</f>
        <v>0</v>
      </c>
      <c r="J149" s="92">
        <f>J94+J95</f>
        <v>0</v>
      </c>
      <c r="K149" s="92">
        <f>K94+K95</f>
        <v>0</v>
      </c>
      <c r="L149" s="93">
        <f t="shared" si="28"/>
        <v>151.5</v>
      </c>
      <c r="M149" s="93">
        <f>M94+M95</f>
        <v>151.5</v>
      </c>
      <c r="N149" s="93">
        <f>N94+N95</f>
        <v>87.1</v>
      </c>
      <c r="O149" s="93">
        <f>O94+O95</f>
        <v>0</v>
      </c>
    </row>
    <row r="150" spans="1:15" ht="26.25" hidden="1" x14ac:dyDescent="0.25">
      <c r="A150" s="189"/>
      <c r="B150" s="184" t="s">
        <v>223</v>
      </c>
      <c r="C150" s="368"/>
      <c r="D150" s="350">
        <f t="shared" si="30"/>
        <v>0</v>
      </c>
      <c r="E150" s="88">
        <f t="shared" ref="E150:G152" si="31">E42+E126</f>
        <v>0</v>
      </c>
      <c r="F150" s="88">
        <f t="shared" si="31"/>
        <v>0</v>
      </c>
      <c r="G150" s="88">
        <f t="shared" si="31"/>
        <v>0</v>
      </c>
      <c r="H150" s="92">
        <f t="shared" si="26"/>
        <v>0</v>
      </c>
      <c r="I150" s="92">
        <f t="shared" ref="I150:K152" si="32">I42+I126</f>
        <v>0</v>
      </c>
      <c r="J150" s="92">
        <f t="shared" si="32"/>
        <v>0</v>
      </c>
      <c r="K150" s="92">
        <f t="shared" si="32"/>
        <v>0</v>
      </c>
      <c r="L150" s="93">
        <f t="shared" si="28"/>
        <v>0</v>
      </c>
      <c r="M150" s="93">
        <f t="shared" ref="M150:O152" si="33">M42+M126</f>
        <v>0</v>
      </c>
      <c r="N150" s="93">
        <f t="shared" si="33"/>
        <v>0</v>
      </c>
      <c r="O150" s="93">
        <f t="shared" si="33"/>
        <v>0</v>
      </c>
    </row>
    <row r="151" spans="1:15" ht="26.25" x14ac:dyDescent="0.25">
      <c r="A151" s="189"/>
      <c r="B151" s="184" t="s">
        <v>201</v>
      </c>
      <c r="C151" s="368"/>
      <c r="D151" s="350">
        <f t="shared" si="30"/>
        <v>210.9</v>
      </c>
      <c r="E151" s="88">
        <f t="shared" si="31"/>
        <v>210.9</v>
      </c>
      <c r="F151" s="88">
        <f t="shared" si="31"/>
        <v>0</v>
      </c>
      <c r="G151" s="88">
        <f t="shared" si="31"/>
        <v>0</v>
      </c>
      <c r="H151" s="92">
        <f t="shared" si="26"/>
        <v>0</v>
      </c>
      <c r="I151" s="92">
        <f t="shared" si="32"/>
        <v>0</v>
      </c>
      <c r="J151" s="92">
        <f t="shared" si="32"/>
        <v>0</v>
      </c>
      <c r="K151" s="92">
        <f t="shared" si="32"/>
        <v>0</v>
      </c>
      <c r="L151" s="93">
        <f t="shared" si="28"/>
        <v>210.9</v>
      </c>
      <c r="M151" s="93">
        <f t="shared" si="33"/>
        <v>210.9</v>
      </c>
      <c r="N151" s="93">
        <f t="shared" si="33"/>
        <v>0</v>
      </c>
      <c r="O151" s="93">
        <f t="shared" si="33"/>
        <v>0</v>
      </c>
    </row>
    <row r="152" spans="1:15" x14ac:dyDescent="0.25">
      <c r="A152" s="189"/>
      <c r="B152" s="184" t="s">
        <v>224</v>
      </c>
      <c r="C152" s="368"/>
      <c r="D152" s="350">
        <f t="shared" si="30"/>
        <v>351.1</v>
      </c>
      <c r="E152" s="88">
        <f t="shared" si="31"/>
        <v>351.1</v>
      </c>
      <c r="F152" s="88">
        <f t="shared" si="31"/>
        <v>10.3</v>
      </c>
      <c r="G152" s="88">
        <f t="shared" si="31"/>
        <v>0</v>
      </c>
      <c r="H152" s="92">
        <f t="shared" si="26"/>
        <v>0</v>
      </c>
      <c r="I152" s="92">
        <f t="shared" si="32"/>
        <v>0</v>
      </c>
      <c r="J152" s="92">
        <f t="shared" si="32"/>
        <v>0</v>
      </c>
      <c r="K152" s="92">
        <f t="shared" si="32"/>
        <v>0</v>
      </c>
      <c r="L152" s="93">
        <f t="shared" si="28"/>
        <v>351.1</v>
      </c>
      <c r="M152" s="93">
        <f t="shared" si="33"/>
        <v>351.1</v>
      </c>
      <c r="N152" s="93">
        <f t="shared" si="33"/>
        <v>10.3</v>
      </c>
      <c r="O152" s="93">
        <f t="shared" si="33"/>
        <v>0</v>
      </c>
    </row>
    <row r="153" spans="1:15" x14ac:dyDescent="0.25">
      <c r="A153" s="189"/>
      <c r="B153" s="184" t="s">
        <v>228</v>
      </c>
      <c r="C153" s="368"/>
      <c r="D153" s="350">
        <f t="shared" si="30"/>
        <v>542.70000000000005</v>
      </c>
      <c r="E153" s="88">
        <f>E45+E129+E130</f>
        <v>542.70000000000005</v>
      </c>
      <c r="F153" s="88">
        <f>F45+F129+F130</f>
        <v>95</v>
      </c>
      <c r="G153" s="88">
        <f>G45+G129+G130</f>
        <v>0</v>
      </c>
      <c r="H153" s="92">
        <f t="shared" si="26"/>
        <v>0</v>
      </c>
      <c r="I153" s="92">
        <f>I45+I129+I130</f>
        <v>0</v>
      </c>
      <c r="J153" s="92">
        <f>J45+J129+J130</f>
        <v>0</v>
      </c>
      <c r="K153" s="92">
        <f>K45+K129+K130</f>
        <v>0</v>
      </c>
      <c r="L153" s="93">
        <f t="shared" si="28"/>
        <v>542.70000000000005</v>
      </c>
      <c r="M153" s="93">
        <f>M45+M129+M130</f>
        <v>542.70000000000005</v>
      </c>
      <c r="N153" s="93">
        <f>N45+N129+N130</f>
        <v>95</v>
      </c>
      <c r="O153" s="93">
        <f>O45+O129+O130</f>
        <v>0</v>
      </c>
    </row>
    <row r="154" spans="1:15" ht="39" x14ac:dyDescent="0.25">
      <c r="A154" s="190"/>
      <c r="B154" s="364" t="s">
        <v>221</v>
      </c>
      <c r="C154" s="369"/>
      <c r="D154" s="350">
        <f t="shared" si="30"/>
        <v>195</v>
      </c>
      <c r="E154" s="88">
        <f>E49+E53+E57+E61+E65+E69+E73+E77+E81+E85+E86+E100+E102+E104+E106+E108+E110+E112+E114+E116+E118+E120</f>
        <v>195</v>
      </c>
      <c r="F154" s="88">
        <f>F49+F53+F57+F61+F65+F69+F73+F77+F81+F85+F86+F100+F102+F104+F106+F108+F110+F112+F114+F116+F118+F120</f>
        <v>132.30000000000001</v>
      </c>
      <c r="G154" s="88">
        <f>G49+G53+G57+G61+G65+G69+G73+G77+G81+G85+G86+G100+G102+G104+G106+G108+G110+G112+G114+G116+G118+G120</f>
        <v>0</v>
      </c>
      <c r="H154" s="92">
        <f t="shared" si="26"/>
        <v>0</v>
      </c>
      <c r="I154" s="92">
        <f>I49+I53+I57+I61+I65+I69+I73+I77+I81+I85+I86+I100+I102+I104+I106+I108+I110+I112+I114+I116+I118+I120</f>
        <v>0</v>
      </c>
      <c r="J154" s="92">
        <f>J49+J53+J57+J61+J65+J69+J73+J77+J81+J85+J86+J100+J102+J104+J106+J108+J110+J112+J114+J116+J118+J120</f>
        <v>0.2</v>
      </c>
      <c r="K154" s="92">
        <f>K49+K53+K57+K61+K65+K69+K73+K77+K81+K85+K86+K100+K102+K104+K106+K108+K110+K112+K114+K116+K118+K120</f>
        <v>0</v>
      </c>
      <c r="L154" s="93">
        <f t="shared" si="28"/>
        <v>195</v>
      </c>
      <c r="M154" s="93">
        <f>M49+M53+M57+M61+M65+M69+M73+M77+M81+M85+M86+M100+M102+M104+M106+M108+M110+M112+M114+M116+M118+M120</f>
        <v>195</v>
      </c>
      <c r="N154" s="93">
        <f>N49+N53+N57+N61+N65+N69+N73+N77+N81+N85+N86+N100+N102+N104+N106+N108+N110+N112+N114+N116+N118+N120</f>
        <v>132.5</v>
      </c>
      <c r="O154" s="93">
        <f>O49+O53+O57+O61+O65+O69+O73+O77+O81+O85+O86+O100+O102+O104+O106+O108+O110+O112+O114+O116+O118+O120</f>
        <v>0</v>
      </c>
    </row>
    <row r="155" spans="1:15" x14ac:dyDescent="0.25">
      <c r="A155" s="6"/>
      <c r="B155" s="50"/>
      <c r="C155" s="126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6"/>
    </row>
    <row r="156" spans="1:15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</row>
    <row r="157" spans="1:15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</row>
    <row r="158" spans="1:15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</row>
    <row r="159" spans="1:15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</row>
    <row r="160" spans="1:15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</row>
    <row r="161" spans="1:15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</row>
    <row r="162" spans="1:15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</row>
    <row r="163" spans="1:15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</row>
    <row r="164" spans="1:15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</row>
    <row r="165" spans="1:15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</row>
    <row r="166" spans="1:15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</row>
    <row r="167" spans="1:15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</row>
    <row r="168" spans="1:15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</row>
    <row r="169" spans="1:15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</row>
    <row r="170" spans="1:15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</row>
    <row r="171" spans="1:15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</row>
    <row r="172" spans="1:15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</row>
    <row r="173" spans="1:15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</row>
    <row r="174" spans="1:15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</row>
    <row r="175" spans="1:15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</row>
    <row r="176" spans="1:15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</row>
    <row r="177" spans="1:15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</row>
    <row r="178" spans="1:15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</row>
    <row r="179" spans="1:15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</row>
    <row r="180" spans="1:15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</row>
    <row r="181" spans="1:15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</row>
    <row r="182" spans="1:15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</row>
    <row r="183" spans="1:15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</row>
    <row r="184" spans="1:15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</row>
    <row r="185" spans="1:15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</row>
    <row r="186" spans="1:15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</row>
    <row r="187" spans="1:15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</row>
    <row r="188" spans="1:15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 spans="1:15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 spans="1:15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 spans="1:15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 spans="1:15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 spans="1:15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 spans="1:15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 spans="1:15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 spans="1:15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 spans="1:15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 spans="1:15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 spans="1:15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 spans="1:15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 spans="1:15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 spans="1:15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spans="1:15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spans="1:15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spans="1:15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spans="1:15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spans="1:15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spans="1:15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spans="1:15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spans="1:15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spans="1:15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spans="1:15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spans="1:15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spans="1:15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spans="1:15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spans="1:15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spans="1:15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spans="1:15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1:15" x14ac:dyDescent="0.25">
      <c r="A219" s="6"/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1:15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1:15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5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5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5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2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2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C250" s="53"/>
    </row>
    <row r="251" spans="1:15" x14ac:dyDescent="0.25">
      <c r="C251" s="53"/>
    </row>
    <row r="252" spans="1:15" x14ac:dyDescent="0.25">
      <c r="C252" s="53"/>
    </row>
    <row r="253" spans="1:15" x14ac:dyDescent="0.25">
      <c r="C253" s="53"/>
    </row>
    <row r="254" spans="1:15" x14ac:dyDescent="0.25">
      <c r="C254" s="53"/>
    </row>
    <row r="255" spans="1:15" x14ac:dyDescent="0.25">
      <c r="C255" s="53"/>
    </row>
    <row r="256" spans="1:15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  <row r="573" spans="3:3" x14ac:dyDescent="0.25">
      <c r="C573" s="53"/>
    </row>
    <row r="574" spans="3:3" x14ac:dyDescent="0.25">
      <c r="C574" s="53"/>
    </row>
    <row r="575" spans="3:3" x14ac:dyDescent="0.25">
      <c r="C575" s="53"/>
    </row>
    <row r="576" spans="3:3" x14ac:dyDescent="0.25">
      <c r="C576" s="53"/>
    </row>
    <row r="577" spans="3:3" x14ac:dyDescent="0.25">
      <c r="C577" s="53"/>
    </row>
    <row r="578" spans="3:3" x14ac:dyDescent="0.25">
      <c r="C578" s="53"/>
    </row>
  </sheetData>
  <mergeCells count="58">
    <mergeCell ref="C118:C119"/>
    <mergeCell ref="C100:C101"/>
    <mergeCell ref="C98:C99"/>
    <mergeCell ref="C102:C103"/>
    <mergeCell ref="C104:C105"/>
    <mergeCell ref="C112:C113"/>
    <mergeCell ref="C116:C117"/>
    <mergeCell ref="C114:C115"/>
    <mergeCell ref="C106:C107"/>
    <mergeCell ref="C110:C111"/>
    <mergeCell ref="C108:C109"/>
    <mergeCell ref="B1:O1"/>
    <mergeCell ref="B2:O2"/>
    <mergeCell ref="B3:O3"/>
    <mergeCell ref="B4:O4"/>
    <mergeCell ref="B9:O9"/>
    <mergeCell ref="B5:O5"/>
    <mergeCell ref="B6:O6"/>
    <mergeCell ref="B11:O11"/>
    <mergeCell ref="B12:O12"/>
    <mergeCell ref="B13:O13"/>
    <mergeCell ref="B10:O10"/>
    <mergeCell ref="A22:O22"/>
    <mergeCell ref="A24:A26"/>
    <mergeCell ref="B24:B26"/>
    <mergeCell ref="C24:C26"/>
    <mergeCell ref="B7:O7"/>
    <mergeCell ref="B8:O8"/>
    <mergeCell ref="B14:O14"/>
    <mergeCell ref="B15:O15"/>
    <mergeCell ref="B16:O16"/>
    <mergeCell ref="B18:O18"/>
    <mergeCell ref="B19:O19"/>
    <mergeCell ref="B20:O20"/>
    <mergeCell ref="D24:D26"/>
    <mergeCell ref="E24:G24"/>
    <mergeCell ref="B17:O17"/>
    <mergeCell ref="H24:H26"/>
    <mergeCell ref="I24:K24"/>
    <mergeCell ref="L24:L26"/>
    <mergeCell ref="M24:O24"/>
    <mergeCell ref="E25:F25"/>
    <mergeCell ref="G25:G26"/>
    <mergeCell ref="I25:J25"/>
    <mergeCell ref="K25:K26"/>
    <mergeCell ref="M25:N25"/>
    <mergeCell ref="O25:O26"/>
    <mergeCell ref="B27:O27"/>
    <mergeCell ref="C88:C89"/>
    <mergeCell ref="B91:O91"/>
    <mergeCell ref="A92:A95"/>
    <mergeCell ref="B97:O97"/>
    <mergeCell ref="C86:C87"/>
    <mergeCell ref="C120:C121"/>
    <mergeCell ref="B123:O123"/>
    <mergeCell ref="A124:A129"/>
    <mergeCell ref="A130:A131"/>
    <mergeCell ref="C130:C131"/>
  </mergeCells>
  <phoneticPr fontId="2" type="noConversion"/>
  <pageMargins left="1.1811023622047245" right="0.39370078740157483" top="0.78740157480314965" bottom="0.70866141732283472" header="0" footer="0"/>
  <pageSetup paperSize="9" scale="50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02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5" x14ac:dyDescent="0.25">
      <c r="B1" s="551" t="s">
        <v>350</v>
      </c>
      <c r="C1" s="551"/>
      <c r="D1" s="551"/>
      <c r="E1" s="551"/>
      <c r="F1" s="551"/>
      <c r="G1" s="551"/>
      <c r="H1" s="551"/>
      <c r="I1" s="551"/>
      <c r="J1" s="551"/>
      <c r="K1" s="551"/>
      <c r="L1" s="551"/>
      <c r="M1" s="551"/>
      <c r="N1" s="551"/>
      <c r="O1" s="551"/>
    </row>
    <row r="2" spans="1:15" x14ac:dyDescent="0.25">
      <c r="B2" s="551" t="s">
        <v>436</v>
      </c>
      <c r="C2" s="551"/>
      <c r="D2" s="551"/>
      <c r="E2" s="551"/>
      <c r="F2" s="551"/>
      <c r="G2" s="551"/>
      <c r="H2" s="551"/>
      <c r="I2" s="551"/>
      <c r="J2" s="551"/>
      <c r="K2" s="551"/>
      <c r="L2" s="551"/>
      <c r="M2" s="551"/>
      <c r="N2" s="551"/>
      <c r="O2" s="551"/>
    </row>
    <row r="3" spans="1:15" x14ac:dyDescent="0.25">
      <c r="B3" s="551" t="s">
        <v>455</v>
      </c>
      <c r="C3" s="551"/>
      <c r="D3" s="551"/>
      <c r="E3" s="551"/>
      <c r="F3" s="551"/>
      <c r="G3" s="551"/>
      <c r="H3" s="551"/>
      <c r="I3" s="551"/>
      <c r="J3" s="551"/>
      <c r="K3" s="551"/>
      <c r="L3" s="551"/>
      <c r="M3" s="551"/>
      <c r="N3" s="551"/>
      <c r="O3" s="551"/>
    </row>
    <row r="4" spans="1:15" x14ac:dyDescent="0.25">
      <c r="B4" s="551" t="s">
        <v>363</v>
      </c>
      <c r="C4" s="551"/>
      <c r="D4" s="551"/>
      <c r="E4" s="551"/>
      <c r="F4" s="551"/>
      <c r="G4" s="551"/>
      <c r="H4" s="551"/>
      <c r="I4" s="551"/>
      <c r="J4" s="551"/>
      <c r="K4" s="551"/>
      <c r="L4" s="551"/>
      <c r="M4" s="551"/>
      <c r="N4" s="551"/>
      <c r="O4" s="551"/>
    </row>
    <row r="5" spans="1:15" x14ac:dyDescent="0.25">
      <c r="B5" s="521" t="s">
        <v>463</v>
      </c>
      <c r="C5" s="521"/>
      <c r="D5" s="521"/>
      <c r="E5" s="521"/>
      <c r="F5" s="521"/>
      <c r="G5" s="521"/>
      <c r="H5" s="521"/>
      <c r="I5" s="521"/>
      <c r="J5" s="521"/>
      <c r="K5" s="521"/>
      <c r="L5" s="521"/>
      <c r="M5" s="521"/>
      <c r="N5" s="521"/>
      <c r="O5" s="521"/>
    </row>
    <row r="6" spans="1:15" x14ac:dyDescent="0.25">
      <c r="B6" s="521" t="s">
        <v>521</v>
      </c>
      <c r="C6" s="521"/>
      <c r="D6" s="521"/>
      <c r="E6" s="521"/>
      <c r="F6" s="521"/>
      <c r="G6" s="521"/>
      <c r="H6" s="521"/>
      <c r="I6" s="521"/>
      <c r="J6" s="521"/>
      <c r="K6" s="521"/>
      <c r="L6" s="521"/>
      <c r="M6" s="521"/>
      <c r="N6" s="521"/>
      <c r="O6" s="521"/>
    </row>
    <row r="7" spans="1:15" x14ac:dyDescent="0.25">
      <c r="B7" s="521" t="s">
        <v>508</v>
      </c>
      <c r="C7" s="521"/>
      <c r="D7" s="521"/>
      <c r="E7" s="521"/>
      <c r="F7" s="521"/>
      <c r="G7" s="521"/>
      <c r="H7" s="521"/>
      <c r="I7" s="521"/>
      <c r="J7" s="521"/>
      <c r="K7" s="521"/>
      <c r="L7" s="521"/>
      <c r="M7" s="521"/>
      <c r="N7" s="521"/>
      <c r="O7" s="521"/>
    </row>
    <row r="8" spans="1:15" x14ac:dyDescent="0.25">
      <c r="B8" s="521" t="s">
        <v>518</v>
      </c>
      <c r="C8" s="521"/>
      <c r="D8" s="521"/>
      <c r="E8" s="521"/>
      <c r="F8" s="521"/>
      <c r="G8" s="521"/>
      <c r="H8" s="521"/>
      <c r="I8" s="521"/>
      <c r="J8" s="521"/>
      <c r="K8" s="521"/>
      <c r="L8" s="521"/>
      <c r="M8" s="521"/>
      <c r="N8" s="521"/>
      <c r="O8" s="521"/>
    </row>
    <row r="9" spans="1:15" x14ac:dyDescent="0.25">
      <c r="B9" s="521" t="s">
        <v>550</v>
      </c>
      <c r="C9" s="521"/>
      <c r="D9" s="521"/>
      <c r="E9" s="521"/>
      <c r="F9" s="521"/>
      <c r="G9" s="521"/>
      <c r="H9" s="521"/>
      <c r="I9" s="521"/>
      <c r="J9" s="521"/>
      <c r="K9" s="521"/>
      <c r="L9" s="521"/>
      <c r="M9" s="521"/>
      <c r="N9" s="521"/>
      <c r="O9" s="521"/>
    </row>
    <row r="10" spans="1:15" x14ac:dyDescent="0.25">
      <c r="B10" s="521" t="s">
        <v>576</v>
      </c>
      <c r="C10" s="521"/>
      <c r="D10" s="521"/>
      <c r="E10" s="521"/>
      <c r="F10" s="521"/>
      <c r="G10" s="521"/>
      <c r="H10" s="521"/>
      <c r="I10" s="521"/>
      <c r="J10" s="521"/>
      <c r="K10" s="521"/>
      <c r="L10" s="521"/>
      <c r="M10" s="521"/>
      <c r="N10" s="521"/>
      <c r="O10" s="521"/>
    </row>
    <row r="11" spans="1:15" x14ac:dyDescent="0.25">
      <c r="B11" s="521" t="s">
        <v>577</v>
      </c>
      <c r="C11" s="521"/>
      <c r="D11" s="521"/>
      <c r="E11" s="521"/>
      <c r="F11" s="521"/>
      <c r="G11" s="521"/>
      <c r="H11" s="521"/>
      <c r="I11" s="521"/>
      <c r="J11" s="521"/>
      <c r="K11" s="521"/>
      <c r="L11" s="521"/>
      <c r="M11" s="521"/>
      <c r="N11" s="521"/>
      <c r="O11" s="521"/>
    </row>
    <row r="12" spans="1:15" x14ac:dyDescent="0.25">
      <c r="B12" s="521" t="s">
        <v>575</v>
      </c>
      <c r="C12" s="521"/>
      <c r="D12" s="521"/>
      <c r="E12" s="521"/>
      <c r="F12" s="521"/>
      <c r="G12" s="521"/>
      <c r="H12" s="521"/>
      <c r="I12" s="521"/>
      <c r="J12" s="521"/>
      <c r="K12" s="521"/>
      <c r="L12" s="521"/>
      <c r="M12" s="521"/>
      <c r="N12" s="521"/>
      <c r="O12" s="521"/>
    </row>
    <row r="13" spans="1:15" x14ac:dyDescent="0.25">
      <c r="A13" s="6"/>
      <c r="B13" s="6"/>
      <c r="C13" s="134"/>
      <c r="D13" s="6"/>
      <c r="E13" s="134"/>
      <c r="F13" s="134"/>
      <c r="G13" s="134"/>
      <c r="H13" s="134"/>
      <c r="I13" s="134"/>
      <c r="J13" s="134"/>
      <c r="K13" s="134"/>
      <c r="L13" s="134"/>
      <c r="M13" s="134"/>
      <c r="N13" s="134"/>
      <c r="O13" s="6"/>
    </row>
    <row r="14" spans="1:15" ht="32.25" customHeight="1" x14ac:dyDescent="0.25">
      <c r="A14" s="556" t="s">
        <v>557</v>
      </c>
      <c r="B14" s="556"/>
      <c r="C14" s="556"/>
      <c r="D14" s="556"/>
      <c r="E14" s="556"/>
      <c r="F14" s="556"/>
      <c r="G14" s="556"/>
      <c r="H14" s="556"/>
      <c r="I14" s="556"/>
      <c r="J14" s="556"/>
      <c r="K14" s="556"/>
      <c r="L14" s="556"/>
      <c r="M14" s="556"/>
      <c r="N14" s="556"/>
      <c r="O14" s="556"/>
    </row>
    <row r="15" spans="1:15" x14ac:dyDescent="0.25">
      <c r="A15" s="475"/>
      <c r="B15" s="475"/>
      <c r="C15" s="475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4" t="s">
        <v>446</v>
      </c>
    </row>
    <row r="16" spans="1:15" ht="15" customHeight="1" x14ac:dyDescent="0.25">
      <c r="A16" s="493" t="s">
        <v>5</v>
      </c>
      <c r="B16" s="496" t="s">
        <v>347</v>
      </c>
      <c r="C16" s="496" t="s">
        <v>54</v>
      </c>
      <c r="D16" s="499" t="s">
        <v>358</v>
      </c>
      <c r="E16" s="503" t="s">
        <v>196</v>
      </c>
      <c r="F16" s="503"/>
      <c r="G16" s="504"/>
      <c r="H16" s="505" t="s">
        <v>360</v>
      </c>
      <c r="I16" s="508" t="s">
        <v>196</v>
      </c>
      <c r="J16" s="509"/>
      <c r="K16" s="510"/>
      <c r="L16" s="553" t="s">
        <v>0</v>
      </c>
      <c r="M16" s="512" t="s">
        <v>196</v>
      </c>
      <c r="N16" s="513"/>
      <c r="O16" s="514"/>
    </row>
    <row r="17" spans="1:17" x14ac:dyDescent="0.25">
      <c r="A17" s="494"/>
      <c r="B17" s="497"/>
      <c r="C17" s="497"/>
      <c r="D17" s="500"/>
      <c r="E17" s="504" t="s">
        <v>1</v>
      </c>
      <c r="F17" s="527"/>
      <c r="G17" s="515" t="s">
        <v>2</v>
      </c>
      <c r="H17" s="506"/>
      <c r="I17" s="528" t="s">
        <v>1</v>
      </c>
      <c r="J17" s="528"/>
      <c r="K17" s="518" t="s">
        <v>2</v>
      </c>
      <c r="L17" s="554"/>
      <c r="M17" s="511" t="s">
        <v>1</v>
      </c>
      <c r="N17" s="511"/>
      <c r="O17" s="489" t="s">
        <v>2</v>
      </c>
    </row>
    <row r="18" spans="1:17" ht="28.5" customHeight="1" x14ac:dyDescent="0.25">
      <c r="A18" s="495"/>
      <c r="B18" s="498"/>
      <c r="C18" s="498"/>
      <c r="D18" s="501"/>
      <c r="E18" s="464" t="s">
        <v>3</v>
      </c>
      <c r="F18" s="465" t="s">
        <v>4</v>
      </c>
      <c r="G18" s="515"/>
      <c r="H18" s="507"/>
      <c r="I18" s="469" t="s">
        <v>3</v>
      </c>
      <c r="J18" s="458" t="s">
        <v>4</v>
      </c>
      <c r="K18" s="518"/>
      <c r="L18" s="555"/>
      <c r="M18" s="462" t="s">
        <v>3</v>
      </c>
      <c r="N18" s="457" t="s">
        <v>4</v>
      </c>
      <c r="O18" s="489"/>
    </row>
    <row r="19" spans="1:17" ht="15.95" customHeight="1" x14ac:dyDescent="0.25">
      <c r="A19" s="19" t="s">
        <v>72</v>
      </c>
      <c r="B19" s="486" t="s">
        <v>172</v>
      </c>
      <c r="C19" s="487"/>
      <c r="D19" s="487"/>
      <c r="E19" s="487"/>
      <c r="F19" s="487"/>
      <c r="G19" s="487"/>
      <c r="H19" s="487"/>
      <c r="I19" s="487"/>
      <c r="J19" s="487"/>
      <c r="K19" s="487"/>
      <c r="L19" s="487"/>
      <c r="M19" s="487"/>
      <c r="N19" s="487"/>
      <c r="O19" s="488"/>
    </row>
    <row r="20" spans="1:17" ht="15" customHeight="1" x14ac:dyDescent="0.25">
      <c r="A20" s="5" t="s">
        <v>183</v>
      </c>
      <c r="B20" s="135" t="s">
        <v>20</v>
      </c>
      <c r="C20" s="77"/>
      <c r="D20" s="8">
        <f t="shared" ref="D20:O20" si="0">D21+D22</f>
        <v>766.09999999999991</v>
      </c>
      <c r="E20" s="8">
        <f t="shared" si="0"/>
        <v>766.09999999999991</v>
      </c>
      <c r="F20" s="8">
        <f t="shared" si="0"/>
        <v>518.6</v>
      </c>
      <c r="G20" s="8">
        <f t="shared" si="0"/>
        <v>0</v>
      </c>
      <c r="H20" s="9">
        <f t="shared" si="0"/>
        <v>0</v>
      </c>
      <c r="I20" s="9">
        <f t="shared" si="0"/>
        <v>0</v>
      </c>
      <c r="J20" s="9">
        <f t="shared" si="0"/>
        <v>0</v>
      </c>
      <c r="K20" s="9">
        <f t="shared" si="0"/>
        <v>0</v>
      </c>
      <c r="L20" s="11">
        <f t="shared" si="0"/>
        <v>766.09999999999991</v>
      </c>
      <c r="M20" s="11">
        <f t="shared" si="0"/>
        <v>766.09999999999991</v>
      </c>
      <c r="N20" s="11">
        <f t="shared" si="0"/>
        <v>518.6</v>
      </c>
      <c r="O20" s="11">
        <f t="shared" si="0"/>
        <v>0</v>
      </c>
      <c r="P20" s="66" t="s">
        <v>325</v>
      </c>
      <c r="Q20" s="67"/>
    </row>
    <row r="21" spans="1:17" ht="15" customHeight="1" x14ac:dyDescent="0.25">
      <c r="A21" s="19"/>
      <c r="B21" s="135"/>
      <c r="C21" s="30" t="s">
        <v>30</v>
      </c>
      <c r="D21" s="16">
        <f>E21+G21</f>
        <v>3.3</v>
      </c>
      <c r="E21" s="16">
        <v>3.3</v>
      </c>
      <c r="F21" s="16"/>
      <c r="G21" s="16"/>
      <c r="H21" s="10">
        <f t="shared" ref="H21:H59" si="1">I21+K21</f>
        <v>0</v>
      </c>
      <c r="I21" s="10"/>
      <c r="J21" s="10"/>
      <c r="K21" s="10"/>
      <c r="L21" s="12">
        <f t="shared" ref="L21:L59" si="2">M21+O21</f>
        <v>3.3</v>
      </c>
      <c r="M21" s="12">
        <f t="shared" ref="M21:O36" si="3">E21+I21</f>
        <v>3.3</v>
      </c>
      <c r="N21" s="12">
        <f t="shared" si="3"/>
        <v>0</v>
      </c>
      <c r="O21" s="12">
        <f t="shared" si="3"/>
        <v>0</v>
      </c>
      <c r="P21" s="66" t="s">
        <v>326</v>
      </c>
      <c r="Q21" s="67"/>
    </row>
    <row r="22" spans="1:17" ht="15" customHeight="1" x14ac:dyDescent="0.25">
      <c r="A22" s="137"/>
      <c r="B22" s="138"/>
      <c r="C22" s="30" t="s">
        <v>51</v>
      </c>
      <c r="D22" s="16">
        <f>E22+G22</f>
        <v>762.8</v>
      </c>
      <c r="E22" s="16">
        <v>762.8</v>
      </c>
      <c r="F22" s="16">
        <v>518.6</v>
      </c>
      <c r="G22" s="16"/>
      <c r="H22" s="10">
        <f t="shared" si="1"/>
        <v>0</v>
      </c>
      <c r="I22" s="10"/>
      <c r="J22" s="10"/>
      <c r="K22" s="10"/>
      <c r="L22" s="12">
        <f t="shared" si="2"/>
        <v>762.8</v>
      </c>
      <c r="M22" s="12">
        <f t="shared" si="3"/>
        <v>762.8</v>
      </c>
      <c r="N22" s="12">
        <f t="shared" si="3"/>
        <v>518.6</v>
      </c>
      <c r="O22" s="12">
        <f t="shared" si="3"/>
        <v>0</v>
      </c>
      <c r="P22" s="66" t="s">
        <v>327</v>
      </c>
      <c r="Q22" s="67"/>
    </row>
    <row r="23" spans="1:17" ht="15" customHeight="1" x14ac:dyDescent="0.25">
      <c r="A23" s="19" t="s">
        <v>73</v>
      </c>
      <c r="B23" s="135" t="s">
        <v>55</v>
      </c>
      <c r="C23" s="30" t="s">
        <v>51</v>
      </c>
      <c r="D23" s="16">
        <f>E23+G23</f>
        <v>427</v>
      </c>
      <c r="E23" s="16">
        <v>427</v>
      </c>
      <c r="F23" s="16">
        <v>317.5</v>
      </c>
      <c r="G23" s="16"/>
      <c r="H23" s="10">
        <f t="shared" si="1"/>
        <v>0</v>
      </c>
      <c r="I23" s="10"/>
      <c r="J23" s="10">
        <v>-0.3</v>
      </c>
      <c r="K23" s="10"/>
      <c r="L23" s="12">
        <f t="shared" si="2"/>
        <v>427</v>
      </c>
      <c r="M23" s="12">
        <f t="shared" si="3"/>
        <v>427</v>
      </c>
      <c r="N23" s="12">
        <f t="shared" si="3"/>
        <v>317.2</v>
      </c>
      <c r="O23" s="12">
        <f t="shared" si="3"/>
        <v>0</v>
      </c>
      <c r="P23" s="66" t="s">
        <v>328</v>
      </c>
      <c r="Q23" s="67"/>
    </row>
    <row r="24" spans="1:17" ht="15" customHeight="1" x14ac:dyDescent="0.25">
      <c r="A24" s="5" t="s">
        <v>74</v>
      </c>
      <c r="B24" s="29" t="s">
        <v>33</v>
      </c>
      <c r="C24" s="30" t="s">
        <v>51</v>
      </c>
      <c r="D24" s="16">
        <f t="shared" ref="D24:D59" si="4">E24+G24</f>
        <v>493.5</v>
      </c>
      <c r="E24" s="16">
        <v>493.5</v>
      </c>
      <c r="F24" s="16">
        <v>366.1</v>
      </c>
      <c r="G24" s="16"/>
      <c r="H24" s="10">
        <f t="shared" si="1"/>
        <v>0</v>
      </c>
      <c r="I24" s="10"/>
      <c r="J24" s="10"/>
      <c r="K24" s="10"/>
      <c r="L24" s="12">
        <f t="shared" si="2"/>
        <v>493.5</v>
      </c>
      <c r="M24" s="12">
        <f t="shared" si="3"/>
        <v>493.5</v>
      </c>
      <c r="N24" s="12">
        <f t="shared" si="3"/>
        <v>366.1</v>
      </c>
      <c r="O24" s="12">
        <f t="shared" si="3"/>
        <v>0</v>
      </c>
      <c r="P24" s="66" t="s">
        <v>331</v>
      </c>
      <c r="Q24" s="67"/>
    </row>
    <row r="25" spans="1:17" ht="15" customHeight="1" x14ac:dyDescent="0.25">
      <c r="A25" s="5" t="s">
        <v>75</v>
      </c>
      <c r="B25" s="29" t="s">
        <v>161</v>
      </c>
      <c r="C25" s="30" t="s">
        <v>51</v>
      </c>
      <c r="D25" s="16">
        <f t="shared" si="4"/>
        <v>742.1</v>
      </c>
      <c r="E25" s="16">
        <v>742.1</v>
      </c>
      <c r="F25" s="16">
        <v>550.29999999999995</v>
      </c>
      <c r="G25" s="16"/>
      <c r="H25" s="10">
        <f t="shared" si="1"/>
        <v>0</v>
      </c>
      <c r="I25" s="10"/>
      <c r="J25" s="10"/>
      <c r="K25" s="10"/>
      <c r="L25" s="12">
        <f t="shared" si="2"/>
        <v>742.1</v>
      </c>
      <c r="M25" s="12">
        <f t="shared" si="3"/>
        <v>742.1</v>
      </c>
      <c r="N25" s="12">
        <f t="shared" si="3"/>
        <v>550.29999999999995</v>
      </c>
      <c r="O25" s="12">
        <f t="shared" si="3"/>
        <v>0</v>
      </c>
      <c r="P25" s="66" t="s">
        <v>329</v>
      </c>
      <c r="Q25" s="67"/>
    </row>
    <row r="26" spans="1:17" ht="15" customHeight="1" x14ac:dyDescent="0.25">
      <c r="A26" s="5" t="s">
        <v>76</v>
      </c>
      <c r="B26" s="29" t="s">
        <v>502</v>
      </c>
      <c r="C26" s="30" t="s">
        <v>51</v>
      </c>
      <c r="D26" s="16">
        <f t="shared" si="4"/>
        <v>402.6</v>
      </c>
      <c r="E26" s="16">
        <v>402.6</v>
      </c>
      <c r="F26" s="16">
        <v>299.60000000000002</v>
      </c>
      <c r="G26" s="16"/>
      <c r="H26" s="10">
        <f t="shared" si="1"/>
        <v>0</v>
      </c>
      <c r="I26" s="10"/>
      <c r="J26" s="10"/>
      <c r="K26" s="10"/>
      <c r="L26" s="12">
        <f t="shared" si="2"/>
        <v>402.6</v>
      </c>
      <c r="M26" s="12">
        <f t="shared" si="3"/>
        <v>402.6</v>
      </c>
      <c r="N26" s="12">
        <f t="shared" si="3"/>
        <v>299.60000000000002</v>
      </c>
      <c r="O26" s="12">
        <f t="shared" si="3"/>
        <v>0</v>
      </c>
      <c r="P26" s="66" t="s">
        <v>330</v>
      </c>
      <c r="Q26" s="67"/>
    </row>
    <row r="27" spans="1:17" ht="15" customHeight="1" x14ac:dyDescent="0.25">
      <c r="A27" s="13" t="s">
        <v>77</v>
      </c>
      <c r="B27" s="18" t="s">
        <v>153</v>
      </c>
      <c r="C27" s="30" t="s">
        <v>51</v>
      </c>
      <c r="D27" s="16">
        <f t="shared" si="4"/>
        <v>283.7</v>
      </c>
      <c r="E27" s="16">
        <v>283.7</v>
      </c>
      <c r="F27" s="16">
        <v>210.8</v>
      </c>
      <c r="G27" s="16"/>
      <c r="H27" s="10">
        <f t="shared" si="1"/>
        <v>0</v>
      </c>
      <c r="I27" s="10"/>
      <c r="J27" s="10"/>
      <c r="K27" s="10"/>
      <c r="L27" s="12">
        <f t="shared" si="2"/>
        <v>283.7</v>
      </c>
      <c r="M27" s="12">
        <f t="shared" si="3"/>
        <v>283.7</v>
      </c>
      <c r="N27" s="12">
        <f t="shared" si="3"/>
        <v>210.8</v>
      </c>
      <c r="O27" s="12">
        <f t="shared" si="3"/>
        <v>0</v>
      </c>
      <c r="P27" s="66" t="s">
        <v>332</v>
      </c>
      <c r="Q27" s="67">
        <f>L21+L59</f>
        <v>11.1</v>
      </c>
    </row>
    <row r="28" spans="1:17" ht="15" customHeight="1" x14ac:dyDescent="0.25">
      <c r="A28" s="19" t="s">
        <v>78</v>
      </c>
      <c r="B28" s="31" t="s">
        <v>364</v>
      </c>
      <c r="C28" s="30" t="s">
        <v>51</v>
      </c>
      <c r="D28" s="16">
        <f t="shared" si="4"/>
        <v>397.3</v>
      </c>
      <c r="E28" s="16">
        <v>397.3</v>
      </c>
      <c r="F28" s="16">
        <v>296</v>
      </c>
      <c r="G28" s="16"/>
      <c r="H28" s="10">
        <f t="shared" si="1"/>
        <v>0</v>
      </c>
      <c r="I28" s="10"/>
      <c r="J28" s="10">
        <v>-1.9</v>
      </c>
      <c r="K28" s="10"/>
      <c r="L28" s="12">
        <f t="shared" si="2"/>
        <v>397.3</v>
      </c>
      <c r="M28" s="12">
        <f t="shared" si="3"/>
        <v>397.3</v>
      </c>
      <c r="N28" s="12">
        <f t="shared" si="3"/>
        <v>294.10000000000002</v>
      </c>
      <c r="O28" s="12">
        <f t="shared" si="3"/>
        <v>0</v>
      </c>
      <c r="P28" s="66" t="s">
        <v>333</v>
      </c>
      <c r="Q28" s="67">
        <f>SUM(L22:L58)</f>
        <v>9121.5</v>
      </c>
    </row>
    <row r="29" spans="1:17" ht="15" customHeight="1" x14ac:dyDescent="0.25">
      <c r="A29" s="5" t="s">
        <v>79</v>
      </c>
      <c r="B29" s="29" t="s">
        <v>503</v>
      </c>
      <c r="C29" s="15" t="s">
        <v>51</v>
      </c>
      <c r="D29" s="16">
        <f t="shared" si="4"/>
        <v>453.2</v>
      </c>
      <c r="E29" s="16">
        <v>453.2</v>
      </c>
      <c r="F29" s="16">
        <v>335.7</v>
      </c>
      <c r="G29" s="16"/>
      <c r="H29" s="10">
        <f t="shared" si="1"/>
        <v>0</v>
      </c>
      <c r="I29" s="10"/>
      <c r="J29" s="10">
        <v>-0.9</v>
      </c>
      <c r="K29" s="10"/>
      <c r="L29" s="12">
        <f t="shared" si="2"/>
        <v>453.2</v>
      </c>
      <c r="M29" s="12">
        <f t="shared" si="3"/>
        <v>453.2</v>
      </c>
      <c r="N29" s="12">
        <f t="shared" si="3"/>
        <v>334.8</v>
      </c>
      <c r="O29" s="12">
        <f t="shared" si="3"/>
        <v>0</v>
      </c>
      <c r="P29" s="66" t="s">
        <v>334</v>
      </c>
      <c r="Q29" s="67"/>
    </row>
    <row r="30" spans="1:17" ht="15" customHeight="1" x14ac:dyDescent="0.25">
      <c r="A30" s="5" t="s">
        <v>80</v>
      </c>
      <c r="B30" s="29" t="s">
        <v>504</v>
      </c>
      <c r="C30" s="15" t="s">
        <v>51</v>
      </c>
      <c r="D30" s="16">
        <f t="shared" si="4"/>
        <v>553.20000000000005</v>
      </c>
      <c r="E30" s="16">
        <v>551</v>
      </c>
      <c r="F30" s="16">
        <v>409.3</v>
      </c>
      <c r="G30" s="16">
        <v>2.2000000000000002</v>
      </c>
      <c r="H30" s="10">
        <f t="shared" si="1"/>
        <v>0</v>
      </c>
      <c r="I30" s="10">
        <v>-1.1000000000000001</v>
      </c>
      <c r="J30" s="10">
        <v>-7</v>
      </c>
      <c r="K30" s="10">
        <v>1.1000000000000001</v>
      </c>
      <c r="L30" s="12">
        <f t="shared" si="2"/>
        <v>553.19999999999993</v>
      </c>
      <c r="M30" s="12">
        <f t="shared" si="3"/>
        <v>549.9</v>
      </c>
      <c r="N30" s="12">
        <f t="shared" si="3"/>
        <v>402.3</v>
      </c>
      <c r="O30" s="12">
        <f t="shared" si="3"/>
        <v>3.3000000000000003</v>
      </c>
      <c r="P30" s="71" t="s">
        <v>173</v>
      </c>
      <c r="Q30" s="72">
        <f>SUM(Q20:Q29)</f>
        <v>9132.6</v>
      </c>
    </row>
    <row r="31" spans="1:17" ht="15" customHeight="1" x14ac:dyDescent="0.25">
      <c r="A31" s="5" t="s">
        <v>81</v>
      </c>
      <c r="B31" s="29" t="s">
        <v>505</v>
      </c>
      <c r="C31" s="15" t="s">
        <v>51</v>
      </c>
      <c r="D31" s="16">
        <f t="shared" si="4"/>
        <v>540</v>
      </c>
      <c r="E31" s="16">
        <v>540</v>
      </c>
      <c r="F31" s="16">
        <v>398.6</v>
      </c>
      <c r="G31" s="16"/>
      <c r="H31" s="10">
        <f t="shared" si="1"/>
        <v>0</v>
      </c>
      <c r="I31" s="10"/>
      <c r="J31" s="10"/>
      <c r="K31" s="10"/>
      <c r="L31" s="12">
        <f t="shared" si="2"/>
        <v>540</v>
      </c>
      <c r="M31" s="12">
        <f t="shared" si="3"/>
        <v>540</v>
      </c>
      <c r="N31" s="12">
        <f t="shared" si="3"/>
        <v>398.6</v>
      </c>
      <c r="O31" s="12">
        <f t="shared" si="3"/>
        <v>0</v>
      </c>
      <c r="P31" s="73"/>
      <c r="Q31" s="73"/>
    </row>
    <row r="32" spans="1:17" ht="15" customHeight="1" x14ac:dyDescent="0.25">
      <c r="A32" s="5" t="s">
        <v>82</v>
      </c>
      <c r="B32" s="29" t="s">
        <v>419</v>
      </c>
      <c r="C32" s="15" t="s">
        <v>51</v>
      </c>
      <c r="D32" s="16">
        <f t="shared" si="4"/>
        <v>581</v>
      </c>
      <c r="E32" s="16">
        <v>581</v>
      </c>
      <c r="F32" s="16">
        <v>428.8</v>
      </c>
      <c r="G32" s="16"/>
      <c r="H32" s="10">
        <f t="shared" si="1"/>
        <v>0</v>
      </c>
      <c r="I32" s="10"/>
      <c r="J32" s="10">
        <v>-2.5</v>
      </c>
      <c r="K32" s="10"/>
      <c r="L32" s="12">
        <f t="shared" si="2"/>
        <v>581</v>
      </c>
      <c r="M32" s="12">
        <f t="shared" si="3"/>
        <v>581</v>
      </c>
      <c r="N32" s="12">
        <f t="shared" si="3"/>
        <v>426.3</v>
      </c>
      <c r="O32" s="12">
        <f t="shared" si="3"/>
        <v>0</v>
      </c>
      <c r="P32" s="73"/>
      <c r="Q32" s="73">
        <f>Q30-L60</f>
        <v>0</v>
      </c>
    </row>
    <row r="33" spans="1:17" ht="15" customHeight="1" x14ac:dyDescent="0.25">
      <c r="A33" s="5" t="s">
        <v>83</v>
      </c>
      <c r="B33" s="85" t="s">
        <v>46</v>
      </c>
      <c r="C33" s="30" t="s">
        <v>51</v>
      </c>
      <c r="D33" s="16">
        <f t="shared" si="4"/>
        <v>147.9</v>
      </c>
      <c r="E33" s="16">
        <v>147.9</v>
      </c>
      <c r="F33" s="16">
        <v>110.8</v>
      </c>
      <c r="G33" s="16"/>
      <c r="H33" s="10">
        <f t="shared" si="1"/>
        <v>0</v>
      </c>
      <c r="I33" s="10"/>
      <c r="J33" s="10"/>
      <c r="K33" s="10"/>
      <c r="L33" s="12">
        <f t="shared" si="2"/>
        <v>147.9</v>
      </c>
      <c r="M33" s="12">
        <f t="shared" si="3"/>
        <v>147.9</v>
      </c>
      <c r="N33" s="12">
        <f t="shared" si="3"/>
        <v>110.8</v>
      </c>
      <c r="O33" s="12">
        <f t="shared" si="3"/>
        <v>0</v>
      </c>
    </row>
    <row r="34" spans="1:17" ht="15" customHeight="1" x14ac:dyDescent="0.25">
      <c r="A34" s="5" t="s">
        <v>84</v>
      </c>
      <c r="B34" s="29" t="s">
        <v>43</v>
      </c>
      <c r="C34" s="30" t="s">
        <v>51</v>
      </c>
      <c r="D34" s="16">
        <f t="shared" si="4"/>
        <v>197.7</v>
      </c>
      <c r="E34" s="16">
        <v>197.7</v>
      </c>
      <c r="F34" s="16">
        <v>148.4</v>
      </c>
      <c r="G34" s="16"/>
      <c r="H34" s="10">
        <f t="shared" si="1"/>
        <v>0</v>
      </c>
      <c r="I34" s="10"/>
      <c r="J34" s="10">
        <v>-1.4</v>
      </c>
      <c r="K34" s="10"/>
      <c r="L34" s="12">
        <f t="shared" si="2"/>
        <v>197.7</v>
      </c>
      <c r="M34" s="12">
        <f t="shared" si="3"/>
        <v>197.7</v>
      </c>
      <c r="N34" s="12">
        <f t="shared" si="3"/>
        <v>147</v>
      </c>
      <c r="O34" s="12">
        <f t="shared" si="3"/>
        <v>0</v>
      </c>
      <c r="Q34" s="2">
        <f>L60-Q30</f>
        <v>0</v>
      </c>
    </row>
    <row r="35" spans="1:17" ht="15" customHeight="1" x14ac:dyDescent="0.25">
      <c r="A35" s="5" t="s">
        <v>85</v>
      </c>
      <c r="B35" s="29" t="s">
        <v>45</v>
      </c>
      <c r="C35" s="30" t="s">
        <v>51</v>
      </c>
      <c r="D35" s="16">
        <f t="shared" si="4"/>
        <v>181.8</v>
      </c>
      <c r="E35" s="16">
        <v>181.8</v>
      </c>
      <c r="F35" s="16">
        <v>136.6</v>
      </c>
      <c r="G35" s="16"/>
      <c r="H35" s="10">
        <f t="shared" si="1"/>
        <v>0</v>
      </c>
      <c r="I35" s="10"/>
      <c r="J35" s="10">
        <v>-3.5</v>
      </c>
      <c r="K35" s="10"/>
      <c r="L35" s="12">
        <f t="shared" si="2"/>
        <v>181.8</v>
      </c>
      <c r="M35" s="12">
        <f t="shared" si="3"/>
        <v>181.8</v>
      </c>
      <c r="N35" s="12">
        <f t="shared" si="3"/>
        <v>133.1</v>
      </c>
      <c r="O35" s="12">
        <f t="shared" si="3"/>
        <v>0</v>
      </c>
    </row>
    <row r="36" spans="1:17" ht="15" customHeight="1" x14ac:dyDescent="0.25">
      <c r="A36" s="5" t="s">
        <v>86</v>
      </c>
      <c r="B36" s="29" t="s">
        <v>166</v>
      </c>
      <c r="C36" s="30" t="s">
        <v>51</v>
      </c>
      <c r="D36" s="16">
        <f t="shared" si="4"/>
        <v>287.89999999999998</v>
      </c>
      <c r="E36" s="16">
        <v>287.89999999999998</v>
      </c>
      <c r="F36" s="16">
        <v>215</v>
      </c>
      <c r="G36" s="16"/>
      <c r="H36" s="10">
        <f t="shared" si="1"/>
        <v>0</v>
      </c>
      <c r="I36" s="10"/>
      <c r="J36" s="10">
        <v>0.1</v>
      </c>
      <c r="K36" s="10"/>
      <c r="L36" s="12">
        <f t="shared" si="2"/>
        <v>287.89999999999998</v>
      </c>
      <c r="M36" s="12">
        <f t="shared" si="3"/>
        <v>287.89999999999998</v>
      </c>
      <c r="N36" s="12">
        <f t="shared" si="3"/>
        <v>215.1</v>
      </c>
      <c r="O36" s="12">
        <f t="shared" si="3"/>
        <v>0</v>
      </c>
    </row>
    <row r="37" spans="1:17" ht="15" customHeight="1" x14ac:dyDescent="0.25">
      <c r="A37" s="5" t="s">
        <v>87</v>
      </c>
      <c r="B37" s="29" t="s">
        <v>44</v>
      </c>
      <c r="C37" s="30" t="s">
        <v>51</v>
      </c>
      <c r="D37" s="16">
        <f t="shared" si="4"/>
        <v>118.3</v>
      </c>
      <c r="E37" s="16">
        <v>118.3</v>
      </c>
      <c r="F37" s="16">
        <v>89</v>
      </c>
      <c r="G37" s="16"/>
      <c r="H37" s="10">
        <f t="shared" si="1"/>
        <v>0</v>
      </c>
      <c r="I37" s="10"/>
      <c r="J37" s="10"/>
      <c r="K37" s="10"/>
      <c r="L37" s="12">
        <f t="shared" si="2"/>
        <v>118.3</v>
      </c>
      <c r="M37" s="12">
        <f t="shared" ref="M37:O59" si="5">E37+I37</f>
        <v>118.3</v>
      </c>
      <c r="N37" s="12">
        <f t="shared" si="5"/>
        <v>89</v>
      </c>
      <c r="O37" s="12">
        <f t="shared" si="5"/>
        <v>0</v>
      </c>
    </row>
    <row r="38" spans="1:17" ht="15" customHeight="1" x14ac:dyDescent="0.25">
      <c r="A38" s="5" t="s">
        <v>88</v>
      </c>
      <c r="B38" s="85" t="s">
        <v>47</v>
      </c>
      <c r="C38" s="30" t="s">
        <v>51</v>
      </c>
      <c r="D38" s="16">
        <f t="shared" si="4"/>
        <v>253.6</v>
      </c>
      <c r="E38" s="16">
        <v>253.6</v>
      </c>
      <c r="F38" s="16">
        <v>189.6</v>
      </c>
      <c r="G38" s="16"/>
      <c r="H38" s="10">
        <f t="shared" si="1"/>
        <v>0</v>
      </c>
      <c r="I38" s="10"/>
      <c r="J38" s="10">
        <v>-2.2999999999999998</v>
      </c>
      <c r="K38" s="10"/>
      <c r="L38" s="12">
        <f t="shared" si="2"/>
        <v>253.6</v>
      </c>
      <c r="M38" s="12">
        <f t="shared" si="5"/>
        <v>253.6</v>
      </c>
      <c r="N38" s="12">
        <f t="shared" si="5"/>
        <v>187.29999999999998</v>
      </c>
      <c r="O38" s="12">
        <f t="shared" si="5"/>
        <v>0</v>
      </c>
    </row>
    <row r="39" spans="1:17" ht="15" customHeight="1" x14ac:dyDescent="0.25">
      <c r="A39" s="5" t="s">
        <v>89</v>
      </c>
      <c r="B39" s="33" t="s">
        <v>420</v>
      </c>
      <c r="C39" s="30" t="s">
        <v>51</v>
      </c>
      <c r="D39" s="16">
        <f t="shared" si="4"/>
        <v>201.3</v>
      </c>
      <c r="E39" s="16">
        <v>201.3</v>
      </c>
      <c r="F39" s="16">
        <v>151</v>
      </c>
      <c r="G39" s="16"/>
      <c r="H39" s="10">
        <f t="shared" si="1"/>
        <v>0</v>
      </c>
      <c r="I39" s="10"/>
      <c r="J39" s="10"/>
      <c r="K39" s="10"/>
      <c r="L39" s="12">
        <f t="shared" si="2"/>
        <v>201.3</v>
      </c>
      <c r="M39" s="12">
        <f>E39+I39</f>
        <v>201.3</v>
      </c>
      <c r="N39" s="12">
        <f>F39+J39</f>
        <v>151</v>
      </c>
      <c r="O39" s="12"/>
    </row>
    <row r="40" spans="1:17" ht="15" customHeight="1" x14ac:dyDescent="0.25">
      <c r="A40" s="5" t="s">
        <v>90</v>
      </c>
      <c r="B40" s="29" t="s">
        <v>64</v>
      </c>
      <c r="C40" s="30" t="s">
        <v>51</v>
      </c>
      <c r="D40" s="16">
        <f t="shared" si="4"/>
        <v>48.8</v>
      </c>
      <c r="E40" s="16">
        <v>48.8</v>
      </c>
      <c r="F40" s="16">
        <v>36.1</v>
      </c>
      <c r="G40" s="16"/>
      <c r="H40" s="10">
        <f t="shared" si="1"/>
        <v>0</v>
      </c>
      <c r="I40" s="10"/>
      <c r="J40" s="10"/>
      <c r="K40" s="10"/>
      <c r="L40" s="12">
        <f t="shared" si="2"/>
        <v>48.8</v>
      </c>
      <c r="M40" s="12">
        <f t="shared" si="5"/>
        <v>48.8</v>
      </c>
      <c r="N40" s="12">
        <f t="shared" si="5"/>
        <v>36.1</v>
      </c>
      <c r="O40" s="12">
        <f t="shared" si="5"/>
        <v>0</v>
      </c>
    </row>
    <row r="41" spans="1:17" ht="15" customHeight="1" x14ac:dyDescent="0.25">
      <c r="A41" s="5" t="s">
        <v>91</v>
      </c>
      <c r="B41" s="29" t="s">
        <v>42</v>
      </c>
      <c r="C41" s="30" t="s">
        <v>51</v>
      </c>
      <c r="D41" s="16">
        <f t="shared" si="4"/>
        <v>197.8</v>
      </c>
      <c r="E41" s="16">
        <v>197.8</v>
      </c>
      <c r="F41" s="16">
        <v>145</v>
      </c>
      <c r="G41" s="16"/>
      <c r="H41" s="10">
        <f t="shared" si="1"/>
        <v>0</v>
      </c>
      <c r="I41" s="10"/>
      <c r="J41" s="10">
        <v>-0.1</v>
      </c>
      <c r="K41" s="10"/>
      <c r="L41" s="12">
        <f t="shared" si="2"/>
        <v>197.8</v>
      </c>
      <c r="M41" s="12">
        <f t="shared" si="5"/>
        <v>197.8</v>
      </c>
      <c r="N41" s="12">
        <f t="shared" si="5"/>
        <v>144.9</v>
      </c>
      <c r="O41" s="12">
        <f t="shared" si="5"/>
        <v>0</v>
      </c>
    </row>
    <row r="42" spans="1:17" ht="15" customHeight="1" x14ac:dyDescent="0.25">
      <c r="A42" s="32" t="s">
        <v>92</v>
      </c>
      <c r="B42" s="34" t="s">
        <v>421</v>
      </c>
      <c r="C42" s="30" t="s">
        <v>51</v>
      </c>
      <c r="D42" s="16">
        <f>E42+G42</f>
        <v>90.8</v>
      </c>
      <c r="E42" s="16">
        <v>90.8</v>
      </c>
      <c r="F42" s="16">
        <v>67.8</v>
      </c>
      <c r="G42" s="16"/>
      <c r="H42" s="10">
        <f>I42+K42</f>
        <v>0</v>
      </c>
      <c r="I42" s="10"/>
      <c r="J42" s="10">
        <v>-0.2</v>
      </c>
      <c r="K42" s="10"/>
      <c r="L42" s="12">
        <f>M42+O42</f>
        <v>90.8</v>
      </c>
      <c r="M42" s="12">
        <f>E42+I42</f>
        <v>90.8</v>
      </c>
      <c r="N42" s="12">
        <f>F42+J42</f>
        <v>67.599999999999994</v>
      </c>
      <c r="O42" s="12">
        <f>G42+K42</f>
        <v>0</v>
      </c>
    </row>
    <row r="43" spans="1:17" ht="15" customHeight="1" x14ac:dyDescent="0.25">
      <c r="A43" s="5" t="s">
        <v>93</v>
      </c>
      <c r="B43" s="85" t="s">
        <v>41</v>
      </c>
      <c r="C43" s="30" t="s">
        <v>51</v>
      </c>
      <c r="D43" s="16">
        <f t="shared" si="4"/>
        <v>100.5</v>
      </c>
      <c r="E43" s="16">
        <v>100.5</v>
      </c>
      <c r="F43" s="16">
        <v>74.5</v>
      </c>
      <c r="G43" s="16"/>
      <c r="H43" s="10">
        <f t="shared" si="1"/>
        <v>0</v>
      </c>
      <c r="I43" s="10"/>
      <c r="J43" s="10"/>
      <c r="K43" s="10"/>
      <c r="L43" s="12">
        <f t="shared" si="2"/>
        <v>100.5</v>
      </c>
      <c r="M43" s="12">
        <f t="shared" si="5"/>
        <v>100.5</v>
      </c>
      <c r="N43" s="12">
        <f t="shared" si="5"/>
        <v>74.5</v>
      </c>
      <c r="O43" s="12">
        <f t="shared" si="5"/>
        <v>0</v>
      </c>
    </row>
    <row r="44" spans="1:17" ht="15" customHeight="1" x14ac:dyDescent="0.25">
      <c r="A44" s="5" t="s">
        <v>94</v>
      </c>
      <c r="B44" s="29" t="s">
        <v>162</v>
      </c>
      <c r="C44" s="30" t="s">
        <v>51</v>
      </c>
      <c r="D44" s="16">
        <f t="shared" si="4"/>
        <v>81.3</v>
      </c>
      <c r="E44" s="16">
        <v>81.3</v>
      </c>
      <c r="F44" s="16">
        <v>60.8</v>
      </c>
      <c r="G44" s="16"/>
      <c r="H44" s="10">
        <f t="shared" si="1"/>
        <v>0</v>
      </c>
      <c r="I44" s="10"/>
      <c r="J44" s="10">
        <v>-0.2</v>
      </c>
      <c r="K44" s="10"/>
      <c r="L44" s="12">
        <f t="shared" si="2"/>
        <v>81.3</v>
      </c>
      <c r="M44" s="12">
        <f t="shared" si="5"/>
        <v>81.3</v>
      </c>
      <c r="N44" s="12">
        <f t="shared" si="5"/>
        <v>60.599999999999994</v>
      </c>
      <c r="O44" s="12">
        <f t="shared" si="5"/>
        <v>0</v>
      </c>
    </row>
    <row r="45" spans="1:17" ht="15" customHeight="1" x14ac:dyDescent="0.25">
      <c r="A45" s="32" t="s">
        <v>95</v>
      </c>
      <c r="B45" s="29" t="s">
        <v>154</v>
      </c>
      <c r="C45" s="30" t="s">
        <v>51</v>
      </c>
      <c r="D45" s="16">
        <f t="shared" si="4"/>
        <v>181</v>
      </c>
      <c r="E45" s="16">
        <v>181</v>
      </c>
      <c r="F45" s="16">
        <v>132.30000000000001</v>
      </c>
      <c r="G45" s="16"/>
      <c r="H45" s="10">
        <f t="shared" si="1"/>
        <v>0</v>
      </c>
      <c r="I45" s="10">
        <v>-1.1000000000000001</v>
      </c>
      <c r="J45" s="10"/>
      <c r="K45" s="10">
        <v>1.1000000000000001</v>
      </c>
      <c r="L45" s="12">
        <f t="shared" si="2"/>
        <v>181</v>
      </c>
      <c r="M45" s="12">
        <f t="shared" si="5"/>
        <v>179.9</v>
      </c>
      <c r="N45" s="12">
        <f t="shared" si="5"/>
        <v>132.30000000000001</v>
      </c>
      <c r="O45" s="12">
        <f t="shared" si="5"/>
        <v>1.1000000000000001</v>
      </c>
    </row>
    <row r="46" spans="1:17" ht="15" customHeight="1" x14ac:dyDescent="0.25">
      <c r="A46" s="5" t="s">
        <v>96</v>
      </c>
      <c r="B46" s="29" t="s">
        <v>34</v>
      </c>
      <c r="C46" s="30" t="s">
        <v>51</v>
      </c>
      <c r="D46" s="16">
        <f t="shared" si="4"/>
        <v>109.2</v>
      </c>
      <c r="E46" s="16">
        <v>109.2</v>
      </c>
      <c r="F46" s="16">
        <v>80</v>
      </c>
      <c r="G46" s="16"/>
      <c r="H46" s="10">
        <f t="shared" si="1"/>
        <v>0</v>
      </c>
      <c r="I46" s="10"/>
      <c r="J46" s="10"/>
      <c r="K46" s="10"/>
      <c r="L46" s="12">
        <f t="shared" si="2"/>
        <v>109.2</v>
      </c>
      <c r="M46" s="12">
        <f t="shared" si="5"/>
        <v>109.2</v>
      </c>
      <c r="N46" s="12">
        <f t="shared" si="5"/>
        <v>80</v>
      </c>
      <c r="O46" s="12">
        <f t="shared" si="5"/>
        <v>0</v>
      </c>
    </row>
    <row r="47" spans="1:17" ht="15" customHeight="1" x14ac:dyDescent="0.25">
      <c r="A47" s="5" t="s">
        <v>97</v>
      </c>
      <c r="B47" s="29" t="s">
        <v>36</v>
      </c>
      <c r="C47" s="30" t="s">
        <v>51</v>
      </c>
      <c r="D47" s="16">
        <f t="shared" si="4"/>
        <v>114.8</v>
      </c>
      <c r="E47" s="16">
        <v>114.8</v>
      </c>
      <c r="F47" s="16">
        <v>84.2</v>
      </c>
      <c r="G47" s="16"/>
      <c r="H47" s="10">
        <f t="shared" si="1"/>
        <v>0</v>
      </c>
      <c r="I47" s="10"/>
      <c r="J47" s="10">
        <v>-0.5</v>
      </c>
      <c r="K47" s="10"/>
      <c r="L47" s="12">
        <f t="shared" si="2"/>
        <v>114.8</v>
      </c>
      <c r="M47" s="12">
        <f t="shared" si="5"/>
        <v>114.8</v>
      </c>
      <c r="N47" s="12">
        <f t="shared" si="5"/>
        <v>83.7</v>
      </c>
      <c r="O47" s="12">
        <f t="shared" si="5"/>
        <v>0</v>
      </c>
    </row>
    <row r="48" spans="1:17" ht="15" customHeight="1" x14ac:dyDescent="0.25">
      <c r="A48" s="5" t="s">
        <v>98</v>
      </c>
      <c r="B48" s="29" t="s">
        <v>38</v>
      </c>
      <c r="C48" s="30" t="s">
        <v>51</v>
      </c>
      <c r="D48" s="16">
        <f t="shared" si="4"/>
        <v>206.7</v>
      </c>
      <c r="E48" s="16">
        <v>206.7</v>
      </c>
      <c r="F48" s="16">
        <v>151.19999999999999</v>
      </c>
      <c r="G48" s="16"/>
      <c r="H48" s="10">
        <f t="shared" si="1"/>
        <v>0</v>
      </c>
      <c r="I48" s="10"/>
      <c r="J48" s="10"/>
      <c r="K48" s="10"/>
      <c r="L48" s="12">
        <f t="shared" si="2"/>
        <v>206.7</v>
      </c>
      <c r="M48" s="12">
        <f t="shared" si="5"/>
        <v>206.7</v>
      </c>
      <c r="N48" s="12">
        <f t="shared" si="5"/>
        <v>151.19999999999999</v>
      </c>
      <c r="O48" s="12">
        <f t="shared" si="5"/>
        <v>0</v>
      </c>
    </row>
    <row r="49" spans="1:15" ht="15" customHeight="1" x14ac:dyDescent="0.25">
      <c r="A49" s="5" t="s">
        <v>99</v>
      </c>
      <c r="B49" s="29" t="s">
        <v>37</v>
      </c>
      <c r="C49" s="30" t="s">
        <v>51</v>
      </c>
      <c r="D49" s="16">
        <f t="shared" si="4"/>
        <v>129.19999999999999</v>
      </c>
      <c r="E49" s="16">
        <v>129.19999999999999</v>
      </c>
      <c r="F49" s="16">
        <v>95.3</v>
      </c>
      <c r="G49" s="16"/>
      <c r="H49" s="10">
        <f t="shared" si="1"/>
        <v>0</v>
      </c>
      <c r="I49" s="10"/>
      <c r="J49" s="10">
        <v>-0.2</v>
      </c>
      <c r="K49" s="10"/>
      <c r="L49" s="12">
        <f t="shared" si="2"/>
        <v>129.19999999999999</v>
      </c>
      <c r="M49" s="12">
        <f t="shared" si="5"/>
        <v>129.19999999999999</v>
      </c>
      <c r="N49" s="12">
        <f t="shared" si="5"/>
        <v>95.1</v>
      </c>
      <c r="O49" s="12">
        <f t="shared" si="5"/>
        <v>0</v>
      </c>
    </row>
    <row r="50" spans="1:15" ht="15" customHeight="1" x14ac:dyDescent="0.25">
      <c r="A50" s="5" t="s">
        <v>100</v>
      </c>
      <c r="B50" s="35" t="s">
        <v>35</v>
      </c>
      <c r="C50" s="15" t="s">
        <v>51</v>
      </c>
      <c r="D50" s="16">
        <f t="shared" si="4"/>
        <v>180.2</v>
      </c>
      <c r="E50" s="16">
        <v>180.2</v>
      </c>
      <c r="F50" s="16">
        <v>132.1</v>
      </c>
      <c r="G50" s="16"/>
      <c r="H50" s="10">
        <f t="shared" si="1"/>
        <v>0</v>
      </c>
      <c r="I50" s="10"/>
      <c r="J50" s="10"/>
      <c r="K50" s="10"/>
      <c r="L50" s="12">
        <f t="shared" si="2"/>
        <v>180.2</v>
      </c>
      <c r="M50" s="12">
        <f t="shared" si="5"/>
        <v>180.2</v>
      </c>
      <c r="N50" s="12">
        <f t="shared" si="5"/>
        <v>132.1</v>
      </c>
      <c r="O50" s="12">
        <f t="shared" si="5"/>
        <v>0</v>
      </c>
    </row>
    <row r="51" spans="1:15" ht="15" customHeight="1" x14ac:dyDescent="0.25">
      <c r="A51" s="5" t="s">
        <v>101</v>
      </c>
      <c r="B51" s="36" t="s">
        <v>39</v>
      </c>
      <c r="C51" s="15" t="s">
        <v>51</v>
      </c>
      <c r="D51" s="16">
        <f t="shared" si="4"/>
        <v>43.6</v>
      </c>
      <c r="E51" s="16">
        <v>43.6</v>
      </c>
      <c r="F51" s="16">
        <v>32.5</v>
      </c>
      <c r="G51" s="16"/>
      <c r="H51" s="10">
        <f t="shared" si="1"/>
        <v>0</v>
      </c>
      <c r="I51" s="10"/>
      <c r="J51" s="10">
        <v>-0.2</v>
      </c>
      <c r="K51" s="10"/>
      <c r="L51" s="12">
        <f t="shared" si="2"/>
        <v>43.6</v>
      </c>
      <c r="M51" s="12">
        <f t="shared" si="5"/>
        <v>43.6</v>
      </c>
      <c r="N51" s="12">
        <f t="shared" si="5"/>
        <v>32.299999999999997</v>
      </c>
      <c r="O51" s="12">
        <f t="shared" si="5"/>
        <v>0</v>
      </c>
    </row>
    <row r="52" spans="1:15" ht="15" customHeight="1" x14ac:dyDescent="0.25">
      <c r="A52" s="5" t="s">
        <v>102</v>
      </c>
      <c r="B52" s="36" t="s">
        <v>40</v>
      </c>
      <c r="C52" s="15" t="s">
        <v>51</v>
      </c>
      <c r="D52" s="16">
        <f t="shared" si="4"/>
        <v>56</v>
      </c>
      <c r="E52" s="16">
        <v>56</v>
      </c>
      <c r="F52" s="16">
        <v>41.3</v>
      </c>
      <c r="G52" s="16"/>
      <c r="H52" s="10">
        <f t="shared" si="1"/>
        <v>0</v>
      </c>
      <c r="I52" s="10"/>
      <c r="J52" s="10"/>
      <c r="K52" s="10"/>
      <c r="L52" s="12">
        <f t="shared" si="2"/>
        <v>56</v>
      </c>
      <c r="M52" s="12">
        <f t="shared" si="5"/>
        <v>56</v>
      </c>
      <c r="N52" s="12">
        <f t="shared" si="5"/>
        <v>41.3</v>
      </c>
      <c r="O52" s="12">
        <f t="shared" si="5"/>
        <v>0</v>
      </c>
    </row>
    <row r="53" spans="1:15" ht="15" customHeight="1" x14ac:dyDescent="0.25">
      <c r="A53" s="5" t="s">
        <v>103</v>
      </c>
      <c r="B53" s="35" t="s">
        <v>49</v>
      </c>
      <c r="C53" s="15" t="s">
        <v>51</v>
      </c>
      <c r="D53" s="16">
        <f t="shared" si="4"/>
        <v>0.8</v>
      </c>
      <c r="E53" s="16">
        <v>0.8</v>
      </c>
      <c r="F53" s="16">
        <v>0.6</v>
      </c>
      <c r="G53" s="16"/>
      <c r="H53" s="10">
        <f t="shared" si="1"/>
        <v>0</v>
      </c>
      <c r="I53" s="10"/>
      <c r="J53" s="10"/>
      <c r="K53" s="10"/>
      <c r="L53" s="12">
        <f t="shared" si="2"/>
        <v>0.8</v>
      </c>
      <c r="M53" s="12">
        <f t="shared" si="5"/>
        <v>0.8</v>
      </c>
      <c r="N53" s="12">
        <f t="shared" si="5"/>
        <v>0.6</v>
      </c>
      <c r="O53" s="12">
        <f t="shared" si="5"/>
        <v>0</v>
      </c>
    </row>
    <row r="54" spans="1:15" ht="15" customHeight="1" x14ac:dyDescent="0.25">
      <c r="A54" s="5" t="s">
        <v>104</v>
      </c>
      <c r="B54" s="35" t="s">
        <v>48</v>
      </c>
      <c r="C54" s="15" t="s">
        <v>51</v>
      </c>
      <c r="D54" s="16">
        <f t="shared" si="4"/>
        <v>7.9</v>
      </c>
      <c r="E54" s="16">
        <v>7.9</v>
      </c>
      <c r="F54" s="16">
        <v>6</v>
      </c>
      <c r="G54" s="16"/>
      <c r="H54" s="10">
        <f t="shared" si="1"/>
        <v>0</v>
      </c>
      <c r="I54" s="10"/>
      <c r="J54" s="10"/>
      <c r="K54" s="10"/>
      <c r="L54" s="12">
        <f t="shared" si="2"/>
        <v>7.9</v>
      </c>
      <c r="M54" s="12">
        <f t="shared" si="5"/>
        <v>7.9</v>
      </c>
      <c r="N54" s="12">
        <f t="shared" si="5"/>
        <v>6</v>
      </c>
      <c r="O54" s="12">
        <f t="shared" si="5"/>
        <v>0</v>
      </c>
    </row>
    <row r="55" spans="1:15" ht="15" customHeight="1" x14ac:dyDescent="0.25">
      <c r="A55" s="5" t="s">
        <v>105</v>
      </c>
      <c r="B55" s="35" t="s">
        <v>66</v>
      </c>
      <c r="C55" s="15" t="s">
        <v>51</v>
      </c>
      <c r="D55" s="16">
        <f t="shared" si="4"/>
        <v>1.6</v>
      </c>
      <c r="E55" s="16">
        <v>1.6</v>
      </c>
      <c r="F55" s="16">
        <v>1.2</v>
      </c>
      <c r="G55" s="16"/>
      <c r="H55" s="10">
        <f t="shared" si="1"/>
        <v>0</v>
      </c>
      <c r="I55" s="10"/>
      <c r="J55" s="10"/>
      <c r="K55" s="10"/>
      <c r="L55" s="12">
        <f t="shared" si="2"/>
        <v>1.6</v>
      </c>
      <c r="M55" s="12">
        <f t="shared" si="5"/>
        <v>1.6</v>
      </c>
      <c r="N55" s="12">
        <f t="shared" si="5"/>
        <v>1.2</v>
      </c>
      <c r="O55" s="12">
        <f t="shared" si="5"/>
        <v>0</v>
      </c>
    </row>
    <row r="56" spans="1:15" ht="15" customHeight="1" x14ac:dyDescent="0.25">
      <c r="A56" s="5" t="s">
        <v>106</v>
      </c>
      <c r="B56" s="35" t="s">
        <v>50</v>
      </c>
      <c r="C56" s="15" t="s">
        <v>51</v>
      </c>
      <c r="D56" s="16">
        <f t="shared" si="4"/>
        <v>67.599999999999994</v>
      </c>
      <c r="E56" s="16">
        <v>67.599999999999994</v>
      </c>
      <c r="F56" s="16">
        <v>51.6</v>
      </c>
      <c r="G56" s="16"/>
      <c r="H56" s="10">
        <f t="shared" si="1"/>
        <v>0</v>
      </c>
      <c r="I56" s="10"/>
      <c r="J56" s="10">
        <v>0.1</v>
      </c>
      <c r="K56" s="10"/>
      <c r="L56" s="12">
        <f t="shared" si="2"/>
        <v>67.599999999999994</v>
      </c>
      <c r="M56" s="12">
        <f t="shared" si="5"/>
        <v>67.599999999999994</v>
      </c>
      <c r="N56" s="12">
        <f t="shared" si="5"/>
        <v>51.7</v>
      </c>
      <c r="O56" s="12">
        <f t="shared" si="5"/>
        <v>0</v>
      </c>
    </row>
    <row r="57" spans="1:15" ht="15" customHeight="1" x14ac:dyDescent="0.25">
      <c r="A57" s="5" t="s">
        <v>107</v>
      </c>
      <c r="B57" s="35" t="s">
        <v>168</v>
      </c>
      <c r="C57" s="15" t="s">
        <v>51</v>
      </c>
      <c r="D57" s="16">
        <f t="shared" si="4"/>
        <v>284.5</v>
      </c>
      <c r="E57" s="16">
        <v>284.5</v>
      </c>
      <c r="F57" s="16">
        <v>215.1</v>
      </c>
      <c r="G57" s="16"/>
      <c r="H57" s="10">
        <f t="shared" si="1"/>
        <v>0</v>
      </c>
      <c r="I57" s="10">
        <v>-3.7</v>
      </c>
      <c r="J57" s="10">
        <v>-3.9</v>
      </c>
      <c r="K57" s="10">
        <v>3.7</v>
      </c>
      <c r="L57" s="12">
        <f t="shared" si="2"/>
        <v>284.5</v>
      </c>
      <c r="M57" s="12">
        <f t="shared" si="5"/>
        <v>280.8</v>
      </c>
      <c r="N57" s="12">
        <f t="shared" si="5"/>
        <v>211.2</v>
      </c>
      <c r="O57" s="12">
        <f t="shared" si="5"/>
        <v>3.7</v>
      </c>
    </row>
    <row r="58" spans="1:15" s="37" customFormat="1" ht="15" customHeight="1" x14ac:dyDescent="0.25">
      <c r="A58" s="5" t="s">
        <v>108</v>
      </c>
      <c r="B58" s="35" t="s">
        <v>169</v>
      </c>
      <c r="C58" s="15" t="s">
        <v>51</v>
      </c>
      <c r="D58" s="16">
        <f t="shared" si="4"/>
        <v>194.29999999999998</v>
      </c>
      <c r="E58" s="16">
        <v>189.6</v>
      </c>
      <c r="F58" s="16">
        <v>143.5</v>
      </c>
      <c r="G58" s="16">
        <v>4.7</v>
      </c>
      <c r="H58" s="10">
        <f t="shared" si="1"/>
        <v>0</v>
      </c>
      <c r="I58" s="10"/>
      <c r="J58" s="10"/>
      <c r="K58" s="10"/>
      <c r="L58" s="12">
        <f t="shared" si="2"/>
        <v>194.29999999999998</v>
      </c>
      <c r="M58" s="12">
        <f t="shared" si="5"/>
        <v>189.6</v>
      </c>
      <c r="N58" s="12">
        <f t="shared" si="5"/>
        <v>143.5</v>
      </c>
      <c r="O58" s="12">
        <f t="shared" si="5"/>
        <v>4.7</v>
      </c>
    </row>
    <row r="59" spans="1:15" s="37" customFormat="1" ht="15" customHeight="1" x14ac:dyDescent="0.25">
      <c r="A59" s="5" t="s">
        <v>109</v>
      </c>
      <c r="B59" s="35" t="s">
        <v>65</v>
      </c>
      <c r="C59" s="15" t="s">
        <v>30</v>
      </c>
      <c r="D59" s="16">
        <f t="shared" si="4"/>
        <v>7.8</v>
      </c>
      <c r="E59" s="16">
        <v>7.8</v>
      </c>
      <c r="F59" s="16">
        <v>6</v>
      </c>
      <c r="G59" s="16"/>
      <c r="H59" s="10">
        <f t="shared" si="1"/>
        <v>0</v>
      </c>
      <c r="I59" s="10"/>
      <c r="J59" s="10"/>
      <c r="K59" s="10"/>
      <c r="L59" s="12">
        <f t="shared" si="2"/>
        <v>7.8</v>
      </c>
      <c r="M59" s="12">
        <f t="shared" si="5"/>
        <v>7.8</v>
      </c>
      <c r="N59" s="12">
        <f t="shared" si="5"/>
        <v>6</v>
      </c>
      <c r="O59" s="12">
        <f t="shared" si="5"/>
        <v>0</v>
      </c>
    </row>
    <row r="60" spans="1:15" ht="15.95" customHeight="1" x14ac:dyDescent="0.25">
      <c r="A60" s="20" t="s">
        <v>110</v>
      </c>
      <c r="B60" s="27" t="s">
        <v>173</v>
      </c>
      <c r="C60" s="25"/>
      <c r="D60" s="23">
        <f t="shared" ref="D60:O60" si="6">D20+SUM(D23:D59)</f>
        <v>9132.6</v>
      </c>
      <c r="E60" s="23">
        <f t="shared" si="6"/>
        <v>9125.7000000000007</v>
      </c>
      <c r="F60" s="23">
        <f t="shared" si="6"/>
        <v>6728.8000000000029</v>
      </c>
      <c r="G60" s="23">
        <f t="shared" si="6"/>
        <v>6.9</v>
      </c>
      <c r="H60" s="24">
        <f t="shared" si="6"/>
        <v>0</v>
      </c>
      <c r="I60" s="24">
        <f t="shared" si="6"/>
        <v>-5.9</v>
      </c>
      <c r="J60" s="24">
        <f t="shared" si="6"/>
        <v>-24.899999999999995</v>
      </c>
      <c r="K60" s="24">
        <f t="shared" si="6"/>
        <v>5.9</v>
      </c>
      <c r="L60" s="21">
        <f t="shared" si="6"/>
        <v>9132.6</v>
      </c>
      <c r="M60" s="21">
        <f t="shared" si="6"/>
        <v>9119.7999999999993</v>
      </c>
      <c r="N60" s="21">
        <f t="shared" si="6"/>
        <v>6703.9000000000024</v>
      </c>
      <c r="O60" s="21">
        <f t="shared" si="6"/>
        <v>12.8</v>
      </c>
    </row>
    <row r="61" spans="1:15" ht="15" customHeight="1" x14ac:dyDescent="0.25">
      <c r="A61" s="101"/>
      <c r="B61" s="50"/>
      <c r="C61" s="102"/>
      <c r="D61" s="50"/>
      <c r="E61" s="50"/>
      <c r="F61" s="103"/>
      <c r="G61" s="103"/>
      <c r="H61" s="103"/>
      <c r="I61" s="103"/>
      <c r="J61" s="103"/>
      <c r="K61" s="103"/>
      <c r="L61" s="103"/>
      <c r="M61" s="103"/>
      <c r="N61" s="103"/>
    </row>
    <row r="62" spans="1:15" x14ac:dyDescent="0.25">
      <c r="A62" s="101"/>
      <c r="B62" s="6"/>
      <c r="C62" s="104"/>
      <c r="D62" s="6"/>
      <c r="E62" s="6"/>
      <c r="F62" s="105"/>
      <c r="G62" s="6"/>
      <c r="H62" s="6"/>
      <c r="I62" s="6"/>
      <c r="J62" s="6"/>
      <c r="K62" s="6"/>
      <c r="L62" s="6"/>
      <c r="M62" s="6"/>
      <c r="N62" s="6"/>
    </row>
    <row r="63" spans="1:15" x14ac:dyDescent="0.25">
      <c r="A63" s="6"/>
      <c r="B63" s="6"/>
      <c r="C63" s="52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5" x14ac:dyDescent="0.25">
      <c r="A64" s="6"/>
      <c r="B64" s="6"/>
      <c r="C64" s="52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C174" s="53"/>
    </row>
    <row r="175" spans="1:14" x14ac:dyDescent="0.25">
      <c r="C175" s="53"/>
    </row>
    <row r="176" spans="1:14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</sheetData>
  <mergeCells count="29">
    <mergeCell ref="B12:O12"/>
    <mergeCell ref="A14:O14"/>
    <mergeCell ref="A16:A18"/>
    <mergeCell ref="B16:B18"/>
    <mergeCell ref="B7:O7"/>
    <mergeCell ref="B8:O8"/>
    <mergeCell ref="B9:O9"/>
    <mergeCell ref="B10:O10"/>
    <mergeCell ref="B11:O11"/>
    <mergeCell ref="B5:O5"/>
    <mergeCell ref="B6:O6"/>
    <mergeCell ref="B1:O1"/>
    <mergeCell ref="B2:O2"/>
    <mergeCell ref="B3:O3"/>
    <mergeCell ref="B4:O4"/>
    <mergeCell ref="B19:O19"/>
    <mergeCell ref="L16:L18"/>
    <mergeCell ref="M16:O16"/>
    <mergeCell ref="E17:F17"/>
    <mergeCell ref="G17:G18"/>
    <mergeCell ref="I17:J17"/>
    <mergeCell ref="K17:K18"/>
    <mergeCell ref="M17:N17"/>
    <mergeCell ref="O17:O18"/>
    <mergeCell ref="C16:C18"/>
    <mergeCell ref="D16:D18"/>
    <mergeCell ref="E16:G16"/>
    <mergeCell ref="H16:H18"/>
    <mergeCell ref="I16:K16"/>
  </mergeCells>
  <phoneticPr fontId="2" type="noConversion"/>
  <pageMargins left="1.1811023622047245" right="0.39370078740157483" top="0.39370078740157483" bottom="0" header="0" footer="0"/>
  <pageSetup paperSize="9" scale="51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714"/>
  <sheetViews>
    <sheetView showZeros="0" topLeftCell="B1" workbookViewId="0">
      <selection activeCell="B1" sqref="A1:XFD1048576"/>
    </sheetView>
  </sheetViews>
  <sheetFormatPr defaultRowHeight="15" x14ac:dyDescent="0.25"/>
  <cols>
    <col min="1" max="1" width="5" style="2" customWidth="1"/>
    <col min="2" max="2" width="41.140625" style="2" customWidth="1"/>
    <col min="3" max="3" width="6.7109375" style="194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5" width="9.7109375" style="2" customWidth="1"/>
    <col min="16" max="19" width="9.140625" style="2" hidden="1" customWidth="1"/>
    <col min="20" max="23" width="9.140625" style="2" customWidth="1"/>
    <col min="24" max="16384" width="9.140625" style="2"/>
  </cols>
  <sheetData>
    <row r="1" spans="2:15" x14ac:dyDescent="0.25">
      <c r="B1" s="551" t="s">
        <v>350</v>
      </c>
      <c r="C1" s="551"/>
      <c r="D1" s="551"/>
      <c r="E1" s="551"/>
      <c r="F1" s="551"/>
      <c r="G1" s="551"/>
      <c r="H1" s="551"/>
      <c r="I1" s="551"/>
      <c r="J1" s="551"/>
      <c r="K1" s="551"/>
      <c r="L1" s="551"/>
      <c r="M1" s="551"/>
      <c r="N1" s="551"/>
      <c r="O1" s="551"/>
    </row>
    <row r="2" spans="2:15" x14ac:dyDescent="0.25">
      <c r="B2" s="551" t="s">
        <v>436</v>
      </c>
      <c r="C2" s="551"/>
      <c r="D2" s="551"/>
      <c r="E2" s="551"/>
      <c r="F2" s="551"/>
      <c r="G2" s="551"/>
      <c r="H2" s="551"/>
      <c r="I2" s="551"/>
      <c r="J2" s="551"/>
      <c r="K2" s="551"/>
      <c r="L2" s="551"/>
      <c r="M2" s="551"/>
      <c r="N2" s="551"/>
      <c r="O2" s="551"/>
    </row>
    <row r="3" spans="2:15" x14ac:dyDescent="0.25">
      <c r="B3" s="551" t="s">
        <v>455</v>
      </c>
      <c r="C3" s="551"/>
      <c r="D3" s="551"/>
      <c r="E3" s="551"/>
      <c r="F3" s="551"/>
      <c r="G3" s="551"/>
      <c r="H3" s="551"/>
      <c r="I3" s="551"/>
      <c r="J3" s="551"/>
      <c r="K3" s="551"/>
      <c r="L3" s="551"/>
      <c r="M3" s="551"/>
      <c r="N3" s="551"/>
      <c r="O3" s="551"/>
    </row>
    <row r="4" spans="2:15" x14ac:dyDescent="0.25">
      <c r="B4" s="551" t="s">
        <v>365</v>
      </c>
      <c r="C4" s="551"/>
      <c r="D4" s="551"/>
      <c r="E4" s="551"/>
      <c r="F4" s="551"/>
      <c r="G4" s="551"/>
      <c r="H4" s="551"/>
      <c r="I4" s="551"/>
      <c r="J4" s="551"/>
      <c r="K4" s="551"/>
      <c r="L4" s="551"/>
      <c r="M4" s="551"/>
      <c r="N4" s="551"/>
      <c r="O4" s="551"/>
    </row>
    <row r="5" spans="2:15" s="371" customFormat="1" ht="15" customHeight="1" x14ac:dyDescent="0.25">
      <c r="B5" s="521" t="s">
        <v>457</v>
      </c>
      <c r="C5" s="521"/>
      <c r="D5" s="521"/>
      <c r="E5" s="521"/>
      <c r="F5" s="521"/>
      <c r="G5" s="521"/>
      <c r="H5" s="521"/>
      <c r="I5" s="521"/>
      <c r="J5" s="521"/>
      <c r="K5" s="521"/>
      <c r="L5" s="521"/>
      <c r="M5" s="521"/>
      <c r="N5" s="521"/>
      <c r="O5" s="521"/>
    </row>
    <row r="6" spans="2:15" s="371" customFormat="1" x14ac:dyDescent="0.25">
      <c r="B6" s="521" t="s">
        <v>464</v>
      </c>
      <c r="C6" s="521"/>
      <c r="D6" s="521"/>
      <c r="E6" s="521"/>
      <c r="F6" s="521"/>
      <c r="G6" s="521"/>
      <c r="H6" s="521"/>
      <c r="I6" s="521"/>
      <c r="J6" s="521"/>
      <c r="K6" s="521"/>
      <c r="L6" s="521"/>
      <c r="M6" s="521"/>
      <c r="N6" s="521"/>
      <c r="O6" s="521"/>
    </row>
    <row r="7" spans="2:15" s="371" customFormat="1" x14ac:dyDescent="0.25">
      <c r="B7" s="521" t="s">
        <v>463</v>
      </c>
      <c r="C7" s="521"/>
      <c r="D7" s="521"/>
      <c r="E7" s="521"/>
      <c r="F7" s="521"/>
      <c r="G7" s="521"/>
      <c r="H7" s="521"/>
      <c r="I7" s="521"/>
      <c r="J7" s="521"/>
      <c r="K7" s="521"/>
      <c r="L7" s="521"/>
      <c r="M7" s="521"/>
      <c r="N7" s="521"/>
      <c r="O7" s="521"/>
    </row>
    <row r="8" spans="2:15" s="371" customFormat="1" x14ac:dyDescent="0.25">
      <c r="B8" s="521" t="s">
        <v>521</v>
      </c>
      <c r="C8" s="521"/>
      <c r="D8" s="521"/>
      <c r="E8" s="521"/>
      <c r="F8" s="521"/>
      <c r="G8" s="521"/>
      <c r="H8" s="521"/>
      <c r="I8" s="521"/>
      <c r="J8" s="521"/>
      <c r="K8" s="521"/>
      <c r="L8" s="521"/>
      <c r="M8" s="521"/>
      <c r="N8" s="521"/>
      <c r="O8" s="521"/>
    </row>
    <row r="9" spans="2:15" s="371" customFormat="1" x14ac:dyDescent="0.25">
      <c r="B9" s="521" t="s">
        <v>480</v>
      </c>
      <c r="C9" s="521"/>
      <c r="D9" s="521"/>
      <c r="E9" s="521"/>
      <c r="F9" s="521"/>
      <c r="G9" s="521"/>
      <c r="H9" s="521"/>
      <c r="I9" s="521"/>
      <c r="J9" s="521"/>
      <c r="K9" s="521"/>
      <c r="L9" s="521"/>
      <c r="M9" s="521"/>
      <c r="N9" s="521"/>
      <c r="O9" s="521"/>
    </row>
    <row r="10" spans="2:15" s="371" customFormat="1" x14ac:dyDescent="0.25">
      <c r="B10" s="521" t="s">
        <v>485</v>
      </c>
      <c r="C10" s="521"/>
      <c r="D10" s="521"/>
      <c r="E10" s="521"/>
      <c r="F10" s="521"/>
      <c r="G10" s="521"/>
      <c r="H10" s="521"/>
      <c r="I10" s="521"/>
      <c r="J10" s="521"/>
      <c r="K10" s="521"/>
      <c r="L10" s="521"/>
      <c r="M10" s="521"/>
      <c r="N10" s="521"/>
      <c r="O10" s="521"/>
    </row>
    <row r="11" spans="2:15" s="371" customFormat="1" x14ac:dyDescent="0.25">
      <c r="B11" s="521" t="s">
        <v>491</v>
      </c>
      <c r="C11" s="521"/>
      <c r="D11" s="521"/>
      <c r="E11" s="521"/>
      <c r="F11" s="521"/>
      <c r="G11" s="521"/>
      <c r="H11" s="521"/>
      <c r="I11" s="521"/>
      <c r="J11" s="521"/>
      <c r="K11" s="521"/>
      <c r="L11" s="521"/>
      <c r="M11" s="521"/>
      <c r="N11" s="521"/>
      <c r="O11" s="521"/>
    </row>
    <row r="12" spans="2:15" s="371" customFormat="1" x14ac:dyDescent="0.25">
      <c r="B12" s="521" t="s">
        <v>519</v>
      </c>
      <c r="C12" s="521"/>
      <c r="D12" s="521"/>
      <c r="E12" s="521"/>
      <c r="F12" s="521"/>
      <c r="G12" s="521"/>
      <c r="H12" s="521"/>
      <c r="I12" s="521"/>
      <c r="J12" s="521"/>
      <c r="K12" s="521"/>
      <c r="L12" s="521"/>
      <c r="M12" s="521"/>
      <c r="N12" s="521"/>
      <c r="O12" s="521"/>
    </row>
    <row r="13" spans="2:15" s="371" customFormat="1" x14ac:dyDescent="0.25">
      <c r="B13" s="521" t="s">
        <v>508</v>
      </c>
      <c r="C13" s="521"/>
      <c r="D13" s="521"/>
      <c r="E13" s="521"/>
      <c r="F13" s="521"/>
      <c r="G13" s="521"/>
      <c r="H13" s="521"/>
      <c r="I13" s="521"/>
      <c r="J13" s="521"/>
      <c r="K13" s="521"/>
      <c r="L13" s="521"/>
      <c r="M13" s="521"/>
      <c r="N13" s="521"/>
      <c r="O13" s="521"/>
    </row>
    <row r="14" spans="2:15" s="371" customFormat="1" x14ac:dyDescent="0.25">
      <c r="B14" s="521" t="s">
        <v>518</v>
      </c>
      <c r="C14" s="521"/>
      <c r="D14" s="521"/>
      <c r="E14" s="521"/>
      <c r="F14" s="521"/>
      <c r="G14" s="521"/>
      <c r="H14" s="521"/>
      <c r="I14" s="521"/>
      <c r="J14" s="521"/>
      <c r="K14" s="521"/>
      <c r="L14" s="521"/>
      <c r="M14" s="521"/>
      <c r="N14" s="521"/>
      <c r="O14" s="521"/>
    </row>
    <row r="15" spans="2:15" s="371" customFormat="1" x14ac:dyDescent="0.25">
      <c r="B15" s="521" t="s">
        <v>538</v>
      </c>
      <c r="C15" s="521"/>
      <c r="D15" s="521"/>
      <c r="E15" s="521"/>
      <c r="F15" s="521"/>
      <c r="G15" s="521"/>
      <c r="H15" s="521"/>
      <c r="I15" s="521"/>
      <c r="J15" s="521"/>
      <c r="K15" s="521"/>
      <c r="L15" s="521"/>
      <c r="M15" s="521"/>
      <c r="N15" s="521"/>
      <c r="O15" s="521"/>
    </row>
    <row r="16" spans="2:15" s="371" customFormat="1" x14ac:dyDescent="0.25">
      <c r="B16" s="521" t="s">
        <v>546</v>
      </c>
      <c r="C16" s="521"/>
      <c r="D16" s="521"/>
      <c r="E16" s="521"/>
      <c r="F16" s="521"/>
      <c r="G16" s="521"/>
      <c r="H16" s="521"/>
      <c r="I16" s="521"/>
      <c r="J16" s="521"/>
      <c r="K16" s="521"/>
      <c r="L16" s="521"/>
      <c r="M16" s="521"/>
      <c r="N16" s="521"/>
      <c r="O16" s="521"/>
    </row>
    <row r="17" spans="1:18" s="371" customFormat="1" x14ac:dyDescent="0.25">
      <c r="B17" s="521" t="s">
        <v>550</v>
      </c>
      <c r="C17" s="521"/>
      <c r="D17" s="521"/>
      <c r="E17" s="521"/>
      <c r="F17" s="521"/>
      <c r="G17" s="521"/>
      <c r="H17" s="521"/>
      <c r="I17" s="521"/>
      <c r="J17" s="521"/>
      <c r="K17" s="521"/>
      <c r="L17" s="521"/>
      <c r="M17" s="521"/>
      <c r="N17" s="521"/>
      <c r="O17" s="521"/>
    </row>
    <row r="18" spans="1:18" s="371" customFormat="1" x14ac:dyDescent="0.25">
      <c r="B18" s="521" t="s">
        <v>564</v>
      </c>
      <c r="C18" s="521"/>
      <c r="D18" s="521"/>
      <c r="E18" s="521"/>
      <c r="F18" s="521"/>
      <c r="G18" s="521"/>
      <c r="H18" s="521"/>
      <c r="I18" s="521"/>
      <c r="J18" s="521"/>
      <c r="K18" s="521"/>
      <c r="L18" s="521"/>
      <c r="M18" s="521"/>
      <c r="N18" s="521"/>
      <c r="O18" s="521"/>
    </row>
    <row r="19" spans="1:18" s="371" customFormat="1" x14ac:dyDescent="0.25">
      <c r="B19" s="521" t="s">
        <v>574</v>
      </c>
      <c r="C19" s="521"/>
      <c r="D19" s="521"/>
      <c r="E19" s="521"/>
      <c r="F19" s="521"/>
      <c r="G19" s="521"/>
      <c r="H19" s="521"/>
      <c r="I19" s="521"/>
      <c r="J19" s="521"/>
      <c r="K19" s="521"/>
      <c r="L19" s="521"/>
      <c r="M19" s="521"/>
      <c r="N19" s="521"/>
      <c r="O19" s="521"/>
    </row>
    <row r="20" spans="1:18" s="371" customFormat="1" x14ac:dyDescent="0.25">
      <c r="B20" s="521" t="s">
        <v>575</v>
      </c>
      <c r="C20" s="521"/>
      <c r="D20" s="521"/>
      <c r="E20" s="521"/>
      <c r="F20" s="521"/>
      <c r="G20" s="521"/>
      <c r="H20" s="521"/>
      <c r="I20" s="521"/>
      <c r="J20" s="521"/>
      <c r="K20" s="521"/>
      <c r="L20" s="521"/>
      <c r="M20" s="521"/>
      <c r="N20" s="521"/>
      <c r="O20" s="521"/>
    </row>
    <row r="21" spans="1:18" s="371" customFormat="1" x14ac:dyDescent="0.25">
      <c r="B21" s="456"/>
      <c r="C21" s="456"/>
      <c r="D21" s="456"/>
      <c r="E21" s="456"/>
      <c r="F21" s="456"/>
      <c r="G21" s="456"/>
      <c r="H21" s="456"/>
      <c r="I21" s="456"/>
      <c r="J21" s="456"/>
      <c r="K21" s="456"/>
      <c r="L21" s="456"/>
      <c r="M21" s="456"/>
      <c r="N21" s="456"/>
      <c r="O21" s="456"/>
    </row>
    <row r="22" spans="1:18" ht="15" customHeight="1" x14ac:dyDescent="0.25">
      <c r="A22" s="492" t="s">
        <v>440</v>
      </c>
      <c r="B22" s="492"/>
      <c r="C22" s="492"/>
      <c r="D22" s="492"/>
      <c r="E22" s="492"/>
      <c r="F22" s="492"/>
      <c r="G22" s="492"/>
      <c r="H22" s="492"/>
      <c r="I22" s="492"/>
      <c r="J22" s="492"/>
      <c r="K22" s="492"/>
      <c r="L22" s="492"/>
      <c r="M22" s="492"/>
      <c r="N22" s="492"/>
      <c r="O22" s="492"/>
    </row>
    <row r="23" spans="1:18" ht="17.25" customHeight="1" x14ac:dyDescent="0.25">
      <c r="A23" s="475"/>
      <c r="B23" s="475"/>
      <c r="C23" s="195"/>
      <c r="D23" s="475"/>
      <c r="E23" s="475"/>
      <c r="F23" s="475"/>
      <c r="G23" s="475"/>
      <c r="H23" s="59"/>
      <c r="I23" s="59"/>
      <c r="J23" s="59"/>
      <c r="K23" s="59"/>
      <c r="L23" s="475"/>
      <c r="M23" s="475"/>
      <c r="N23" s="475"/>
      <c r="O23" s="4" t="s">
        <v>446</v>
      </c>
    </row>
    <row r="24" spans="1:18" ht="15" customHeight="1" x14ac:dyDescent="0.25">
      <c r="A24" s="493" t="s">
        <v>5</v>
      </c>
      <c r="B24" s="496" t="s">
        <v>347</v>
      </c>
      <c r="C24" s="563" t="s">
        <v>54</v>
      </c>
      <c r="D24" s="499" t="s">
        <v>358</v>
      </c>
      <c r="E24" s="502" t="s">
        <v>196</v>
      </c>
      <c r="F24" s="503"/>
      <c r="G24" s="504"/>
      <c r="H24" s="505" t="s">
        <v>360</v>
      </c>
      <c r="I24" s="508" t="s">
        <v>196</v>
      </c>
      <c r="J24" s="509"/>
      <c r="K24" s="510"/>
      <c r="L24" s="553" t="s">
        <v>0</v>
      </c>
      <c r="M24" s="511" t="s">
        <v>196</v>
      </c>
      <c r="N24" s="511"/>
      <c r="O24" s="511"/>
    </row>
    <row r="25" spans="1:18" ht="15" customHeight="1" x14ac:dyDescent="0.25">
      <c r="A25" s="494"/>
      <c r="B25" s="497"/>
      <c r="C25" s="564"/>
      <c r="D25" s="500"/>
      <c r="E25" s="502" t="s">
        <v>1</v>
      </c>
      <c r="F25" s="504"/>
      <c r="G25" s="499" t="s">
        <v>2</v>
      </c>
      <c r="H25" s="506"/>
      <c r="I25" s="508" t="s">
        <v>1</v>
      </c>
      <c r="J25" s="510"/>
      <c r="K25" s="505" t="s">
        <v>2</v>
      </c>
      <c r="L25" s="554"/>
      <c r="M25" s="511" t="s">
        <v>1</v>
      </c>
      <c r="N25" s="511"/>
      <c r="O25" s="489" t="s">
        <v>2</v>
      </c>
    </row>
    <row r="26" spans="1:18" ht="27.75" customHeight="1" x14ac:dyDescent="0.25">
      <c r="A26" s="495"/>
      <c r="B26" s="498"/>
      <c r="C26" s="565"/>
      <c r="D26" s="501"/>
      <c r="E26" s="466" t="s">
        <v>3</v>
      </c>
      <c r="F26" s="465" t="s">
        <v>4</v>
      </c>
      <c r="G26" s="501"/>
      <c r="H26" s="507"/>
      <c r="I26" s="469" t="s">
        <v>3</v>
      </c>
      <c r="J26" s="458" t="s">
        <v>4</v>
      </c>
      <c r="K26" s="507"/>
      <c r="L26" s="555"/>
      <c r="M26" s="462" t="s">
        <v>3</v>
      </c>
      <c r="N26" s="457" t="s">
        <v>4</v>
      </c>
      <c r="O26" s="489"/>
    </row>
    <row r="27" spans="1:18" ht="15.95" customHeight="1" x14ac:dyDescent="0.25">
      <c r="A27" s="141" t="s">
        <v>72</v>
      </c>
      <c r="B27" s="530" t="s">
        <v>6</v>
      </c>
      <c r="C27" s="562"/>
      <c r="D27" s="562"/>
      <c r="E27" s="562"/>
      <c r="F27" s="562"/>
      <c r="G27" s="562"/>
      <c r="H27" s="562"/>
      <c r="I27" s="562"/>
      <c r="J27" s="562"/>
      <c r="K27" s="562"/>
      <c r="L27" s="562"/>
      <c r="M27" s="562"/>
      <c r="N27" s="562"/>
      <c r="O27" s="562"/>
    </row>
    <row r="28" spans="1:18" ht="15" customHeight="1" x14ac:dyDescent="0.25">
      <c r="A28" s="5" t="s">
        <v>183</v>
      </c>
      <c r="B28" s="35" t="s">
        <v>20</v>
      </c>
      <c r="C28" s="474"/>
      <c r="D28" s="154">
        <f>E28+G28</f>
        <v>111.3</v>
      </c>
      <c r="E28" s="154">
        <f>E30+E31</f>
        <v>0.3</v>
      </c>
      <c r="F28" s="154">
        <f t="shared" ref="F28:G28" si="0">F30+F31</f>
        <v>0.2</v>
      </c>
      <c r="G28" s="154">
        <f t="shared" si="0"/>
        <v>111</v>
      </c>
      <c r="H28" s="155">
        <f>I28+K28</f>
        <v>0</v>
      </c>
      <c r="I28" s="155">
        <f>I30+I31</f>
        <v>0</v>
      </c>
      <c r="J28" s="155">
        <f t="shared" ref="J28:K28" si="1">J30+J31</f>
        <v>0</v>
      </c>
      <c r="K28" s="155">
        <f t="shared" si="1"/>
        <v>0</v>
      </c>
      <c r="L28" s="156">
        <f>M28+O28</f>
        <v>111.3</v>
      </c>
      <c r="M28" s="224">
        <f t="shared" ref="M28:N28" si="2">E28+I28</f>
        <v>0.3</v>
      </c>
      <c r="N28" s="156">
        <f t="shared" si="2"/>
        <v>0.2</v>
      </c>
      <c r="O28" s="156">
        <f>G28+K28</f>
        <v>111</v>
      </c>
      <c r="P28" s="286">
        <f t="shared" ref="P28:R28" si="3">P30+P31</f>
        <v>0</v>
      </c>
      <c r="Q28" s="388">
        <f t="shared" si="3"/>
        <v>0</v>
      </c>
      <c r="R28" s="65">
        <f t="shared" si="3"/>
        <v>0</v>
      </c>
    </row>
    <row r="29" spans="1:18" ht="15" customHeight="1" x14ac:dyDescent="0.25">
      <c r="A29" s="19"/>
      <c r="B29" s="146" t="s">
        <v>196</v>
      </c>
      <c r="C29" s="473"/>
      <c r="D29" s="157"/>
      <c r="E29" s="157"/>
      <c r="F29" s="157"/>
      <c r="G29" s="157"/>
      <c r="H29" s="158"/>
      <c r="I29" s="158"/>
      <c r="J29" s="158"/>
      <c r="K29" s="158"/>
      <c r="L29" s="159"/>
      <c r="M29" s="159"/>
      <c r="N29" s="159"/>
      <c r="O29" s="159"/>
      <c r="P29" s="196"/>
      <c r="Q29" s="90"/>
    </row>
    <row r="30" spans="1:18" ht="26.25" customHeight="1" x14ac:dyDescent="0.25">
      <c r="A30" s="19"/>
      <c r="B30" s="479" t="s">
        <v>338</v>
      </c>
      <c r="C30" s="386" t="s">
        <v>9</v>
      </c>
      <c r="D30" s="390">
        <f>E30+G30</f>
        <v>111</v>
      </c>
      <c r="E30" s="157"/>
      <c r="F30" s="157"/>
      <c r="G30" s="387">
        <v>111</v>
      </c>
      <c r="H30" s="155">
        <f t="shared" ref="H30:H71" si="4">I30+K30</f>
        <v>0</v>
      </c>
      <c r="I30" s="158"/>
      <c r="J30" s="158"/>
      <c r="K30" s="158"/>
      <c r="L30" s="171">
        <f t="shared" ref="L30:L76" si="5">M30+O30</f>
        <v>111</v>
      </c>
      <c r="M30" s="224">
        <f t="shared" ref="M30:O31" si="6">E30+I30</f>
        <v>0</v>
      </c>
      <c r="N30" s="156">
        <f t="shared" si="6"/>
        <v>0</v>
      </c>
      <c r="O30" s="389">
        <f t="shared" si="6"/>
        <v>111</v>
      </c>
      <c r="P30" s="196"/>
      <c r="Q30" s="90"/>
    </row>
    <row r="31" spans="1:18" x14ac:dyDescent="0.25">
      <c r="A31" s="137"/>
      <c r="B31" s="173" t="s">
        <v>415</v>
      </c>
      <c r="C31" s="385" t="s">
        <v>9</v>
      </c>
      <c r="D31" s="390">
        <f>E31+G31</f>
        <v>0.3</v>
      </c>
      <c r="E31" s="63">
        <v>0.3</v>
      </c>
      <c r="F31" s="63">
        <v>0.2</v>
      </c>
      <c r="G31" s="63"/>
      <c r="H31" s="155">
        <f t="shared" si="4"/>
        <v>0</v>
      </c>
      <c r="I31" s="64"/>
      <c r="J31" s="64"/>
      <c r="K31" s="64"/>
      <c r="L31" s="65">
        <f t="shared" si="5"/>
        <v>0.3</v>
      </c>
      <c r="M31" s="224">
        <f t="shared" si="6"/>
        <v>0.3</v>
      </c>
      <c r="N31" s="156">
        <f t="shared" si="6"/>
        <v>0.2</v>
      </c>
      <c r="O31" s="210">
        <f t="shared" si="6"/>
        <v>0</v>
      </c>
      <c r="P31" s="196"/>
      <c r="Q31" s="90"/>
    </row>
    <row r="32" spans="1:18" ht="15" customHeight="1" x14ac:dyDescent="0.25">
      <c r="A32" s="5" t="s">
        <v>73</v>
      </c>
      <c r="B32" s="17" t="s">
        <v>7</v>
      </c>
      <c r="C32" s="197"/>
      <c r="D32" s="390">
        <f>E32+G32</f>
        <v>0.89999999999999991</v>
      </c>
      <c r="E32" s="16">
        <f>E33+E34+E35</f>
        <v>0.89999999999999991</v>
      </c>
      <c r="F32" s="16">
        <f>F33+F34+F35</f>
        <v>0.7</v>
      </c>
      <c r="G32" s="16">
        <f>G33+G34+G35</f>
        <v>0</v>
      </c>
      <c r="H32" s="155">
        <f>I32+K32</f>
        <v>0</v>
      </c>
      <c r="I32" s="10">
        <f>I33+I34+I35</f>
        <v>0</v>
      </c>
      <c r="J32" s="10">
        <f>J33+J34+J35</f>
        <v>0</v>
      </c>
      <c r="K32" s="10">
        <f>K33+K34+K35</f>
        <v>0</v>
      </c>
      <c r="L32" s="156">
        <f t="shared" si="5"/>
        <v>0.89999999999999991</v>
      </c>
      <c r="M32" s="12">
        <f>M33+M34+M35</f>
        <v>0.89999999999999991</v>
      </c>
      <c r="N32" s="12">
        <f>N33+N34+N35</f>
        <v>0.7</v>
      </c>
      <c r="O32" s="12">
        <f>O33+O34+O35</f>
        <v>0</v>
      </c>
      <c r="P32" s="196"/>
      <c r="Q32" s="90"/>
    </row>
    <row r="33" spans="1:17" ht="15" customHeight="1" x14ac:dyDescent="0.25">
      <c r="A33" s="19"/>
      <c r="B33" s="559" t="s">
        <v>415</v>
      </c>
      <c r="C33" s="197" t="s">
        <v>9</v>
      </c>
      <c r="D33" s="16">
        <f t="shared" ref="D33:D76" si="7">E33+G33</f>
        <v>0.1</v>
      </c>
      <c r="E33" s="16">
        <v>0.1</v>
      </c>
      <c r="F33" s="16">
        <v>0.1</v>
      </c>
      <c r="G33" s="16"/>
      <c r="H33" s="155">
        <f t="shared" si="4"/>
        <v>0</v>
      </c>
      <c r="I33" s="10"/>
      <c r="J33" s="10"/>
      <c r="K33" s="198"/>
      <c r="L33" s="156">
        <f t="shared" si="5"/>
        <v>0.1</v>
      </c>
      <c r="M33" s="156">
        <f t="shared" ref="M33:O35" si="8">E33+I33</f>
        <v>0.1</v>
      </c>
      <c r="N33" s="156">
        <f t="shared" si="8"/>
        <v>0.1</v>
      </c>
      <c r="O33" s="156">
        <f t="shared" si="8"/>
        <v>0</v>
      </c>
      <c r="P33" s="196"/>
      <c r="Q33" s="90"/>
    </row>
    <row r="34" spans="1:17" ht="15" customHeight="1" x14ac:dyDescent="0.25">
      <c r="A34" s="19"/>
      <c r="B34" s="559"/>
      <c r="C34" s="197" t="s">
        <v>31</v>
      </c>
      <c r="D34" s="16">
        <f t="shared" si="7"/>
        <v>0.1</v>
      </c>
      <c r="E34" s="16">
        <v>0.1</v>
      </c>
      <c r="F34" s="16">
        <v>0.1</v>
      </c>
      <c r="G34" s="16"/>
      <c r="H34" s="155">
        <f t="shared" si="4"/>
        <v>0</v>
      </c>
      <c r="I34" s="10"/>
      <c r="J34" s="10"/>
      <c r="K34" s="198"/>
      <c r="L34" s="156">
        <f t="shared" si="5"/>
        <v>0.1</v>
      </c>
      <c r="M34" s="156">
        <f t="shared" si="8"/>
        <v>0.1</v>
      </c>
      <c r="N34" s="156">
        <f t="shared" si="8"/>
        <v>0.1</v>
      </c>
      <c r="O34" s="156">
        <f t="shared" si="8"/>
        <v>0</v>
      </c>
      <c r="P34" s="196"/>
      <c r="Q34" s="90"/>
    </row>
    <row r="35" spans="1:17" ht="15" customHeight="1" x14ac:dyDescent="0.25">
      <c r="A35" s="19"/>
      <c r="B35" s="560"/>
      <c r="C35" s="197" t="s">
        <v>22</v>
      </c>
      <c r="D35" s="16">
        <f t="shared" si="7"/>
        <v>0.7</v>
      </c>
      <c r="E35" s="16">
        <v>0.7</v>
      </c>
      <c r="F35" s="16">
        <v>0.5</v>
      </c>
      <c r="G35" s="16"/>
      <c r="H35" s="155">
        <f t="shared" si="4"/>
        <v>0</v>
      </c>
      <c r="I35" s="10"/>
      <c r="J35" s="10"/>
      <c r="K35" s="198"/>
      <c r="L35" s="156">
        <f t="shared" si="5"/>
        <v>0.7</v>
      </c>
      <c r="M35" s="156">
        <f t="shared" si="8"/>
        <v>0.7</v>
      </c>
      <c r="N35" s="156">
        <f t="shared" si="8"/>
        <v>0.5</v>
      </c>
      <c r="O35" s="156">
        <f t="shared" si="8"/>
        <v>0</v>
      </c>
      <c r="P35" s="196"/>
      <c r="Q35" s="90"/>
    </row>
    <row r="36" spans="1:17" ht="15" customHeight="1" x14ac:dyDescent="0.25">
      <c r="A36" s="5" t="s">
        <v>74</v>
      </c>
      <c r="B36" s="17" t="s">
        <v>10</v>
      </c>
      <c r="C36" s="197"/>
      <c r="D36" s="390">
        <f>E36+G36</f>
        <v>1.6</v>
      </c>
      <c r="E36" s="16">
        <f>E37+E38+E39</f>
        <v>1.6</v>
      </c>
      <c r="F36" s="16">
        <f>F37+F38+F39</f>
        <v>1.2</v>
      </c>
      <c r="G36" s="16">
        <f>G37+G38+G39</f>
        <v>0</v>
      </c>
      <c r="H36" s="155">
        <f t="shared" si="4"/>
        <v>0</v>
      </c>
      <c r="I36" s="10">
        <f>I37+I38+I39</f>
        <v>0</v>
      </c>
      <c r="J36" s="10">
        <f>J37+J38+J39</f>
        <v>0</v>
      </c>
      <c r="K36" s="10">
        <f>K37+K38+K39</f>
        <v>0</v>
      </c>
      <c r="L36" s="156">
        <f t="shared" si="5"/>
        <v>1.6</v>
      </c>
      <c r="M36" s="12">
        <f>M37+M38+M39</f>
        <v>1.6</v>
      </c>
      <c r="N36" s="12">
        <f>N37+N38+N39</f>
        <v>1.2</v>
      </c>
      <c r="O36" s="12">
        <f>O37+O38+O39</f>
        <v>0</v>
      </c>
      <c r="P36" s="196"/>
      <c r="Q36" s="90"/>
    </row>
    <row r="37" spans="1:17" ht="15" customHeight="1" x14ac:dyDescent="0.25">
      <c r="A37" s="19"/>
      <c r="B37" s="559" t="s">
        <v>415</v>
      </c>
      <c r="C37" s="197" t="s">
        <v>9</v>
      </c>
      <c r="D37" s="16">
        <f t="shared" si="7"/>
        <v>0.8</v>
      </c>
      <c r="E37" s="16">
        <v>0.8</v>
      </c>
      <c r="F37" s="16">
        <v>0.6</v>
      </c>
      <c r="G37" s="16"/>
      <c r="H37" s="155">
        <f t="shared" si="4"/>
        <v>0</v>
      </c>
      <c r="I37" s="10"/>
      <c r="J37" s="10"/>
      <c r="K37" s="198"/>
      <c r="L37" s="156">
        <f t="shared" si="5"/>
        <v>0.8</v>
      </c>
      <c r="M37" s="156">
        <f t="shared" ref="M37:O39" si="9">E37+I37</f>
        <v>0.8</v>
      </c>
      <c r="N37" s="156">
        <f t="shared" si="9"/>
        <v>0.6</v>
      </c>
      <c r="O37" s="156">
        <f t="shared" si="9"/>
        <v>0</v>
      </c>
      <c r="P37" s="196"/>
      <c r="Q37" s="90"/>
    </row>
    <row r="38" spans="1:17" ht="15" customHeight="1" x14ac:dyDescent="0.25">
      <c r="A38" s="19"/>
      <c r="B38" s="559"/>
      <c r="C38" s="197" t="s">
        <v>31</v>
      </c>
      <c r="D38" s="16">
        <f t="shared" si="7"/>
        <v>0.1</v>
      </c>
      <c r="E38" s="16">
        <v>0.1</v>
      </c>
      <c r="F38" s="16">
        <v>0.1</v>
      </c>
      <c r="G38" s="16"/>
      <c r="H38" s="155">
        <f t="shared" si="4"/>
        <v>0</v>
      </c>
      <c r="I38" s="10"/>
      <c r="J38" s="10"/>
      <c r="K38" s="198"/>
      <c r="L38" s="156">
        <f t="shared" si="5"/>
        <v>0.1</v>
      </c>
      <c r="M38" s="156">
        <f t="shared" si="9"/>
        <v>0.1</v>
      </c>
      <c r="N38" s="156">
        <f t="shared" si="9"/>
        <v>0.1</v>
      </c>
      <c r="O38" s="156">
        <f t="shared" si="9"/>
        <v>0</v>
      </c>
      <c r="P38" s="196"/>
      <c r="Q38" s="90"/>
    </row>
    <row r="39" spans="1:17" ht="15" customHeight="1" x14ac:dyDescent="0.25">
      <c r="A39" s="19"/>
      <c r="B39" s="560"/>
      <c r="C39" s="197" t="s">
        <v>22</v>
      </c>
      <c r="D39" s="16">
        <f t="shared" si="7"/>
        <v>0.7</v>
      </c>
      <c r="E39" s="16">
        <v>0.7</v>
      </c>
      <c r="F39" s="16">
        <v>0.5</v>
      </c>
      <c r="G39" s="16"/>
      <c r="H39" s="155">
        <f t="shared" si="4"/>
        <v>0</v>
      </c>
      <c r="I39" s="10"/>
      <c r="J39" s="10"/>
      <c r="K39" s="198"/>
      <c r="L39" s="156">
        <f t="shared" si="5"/>
        <v>0.7</v>
      </c>
      <c r="M39" s="156">
        <f t="shared" si="9"/>
        <v>0.7</v>
      </c>
      <c r="N39" s="156">
        <f t="shared" si="9"/>
        <v>0.5</v>
      </c>
      <c r="O39" s="156">
        <f t="shared" si="9"/>
        <v>0</v>
      </c>
      <c r="P39" s="196"/>
      <c r="Q39" s="90"/>
    </row>
    <row r="40" spans="1:17" ht="15" customHeight="1" x14ac:dyDescent="0.25">
      <c r="A40" s="5" t="s">
        <v>75</v>
      </c>
      <c r="B40" s="17" t="s">
        <v>11</v>
      </c>
      <c r="C40" s="197"/>
      <c r="D40" s="390">
        <f>E40+G40</f>
        <v>3.6</v>
      </c>
      <c r="E40" s="16">
        <f>E41+E42+E43</f>
        <v>3.6</v>
      </c>
      <c r="F40" s="16">
        <f>F41+F42+F43</f>
        <v>2.7</v>
      </c>
      <c r="G40" s="16">
        <f>G41+G42+G43</f>
        <v>0</v>
      </c>
      <c r="H40" s="155">
        <f t="shared" si="4"/>
        <v>0</v>
      </c>
      <c r="I40" s="10">
        <f>I41+I42+I43</f>
        <v>0</v>
      </c>
      <c r="J40" s="10">
        <f>J41+J42+J43</f>
        <v>0</v>
      </c>
      <c r="K40" s="10">
        <f>K41+K42+K43</f>
        <v>0</v>
      </c>
      <c r="L40" s="156">
        <f t="shared" si="5"/>
        <v>3.6</v>
      </c>
      <c r="M40" s="12">
        <f>M41+M42+M43</f>
        <v>3.6</v>
      </c>
      <c r="N40" s="12">
        <f>N41+N42+N43</f>
        <v>2.7</v>
      </c>
      <c r="O40" s="12">
        <f>O41+O42+O43</f>
        <v>0</v>
      </c>
      <c r="P40" s="196"/>
      <c r="Q40" s="90"/>
    </row>
    <row r="41" spans="1:17" ht="15" customHeight="1" x14ac:dyDescent="0.25">
      <c r="A41" s="19"/>
      <c r="B41" s="559" t="s">
        <v>415</v>
      </c>
      <c r="C41" s="197" t="s">
        <v>9</v>
      </c>
      <c r="D41" s="16">
        <f t="shared" si="7"/>
        <v>0.8</v>
      </c>
      <c r="E41" s="16">
        <v>0.8</v>
      </c>
      <c r="F41" s="16">
        <v>0.6</v>
      </c>
      <c r="G41" s="16"/>
      <c r="H41" s="155">
        <f t="shared" si="4"/>
        <v>0</v>
      </c>
      <c r="I41" s="10"/>
      <c r="J41" s="10"/>
      <c r="K41" s="198"/>
      <c r="L41" s="156">
        <f t="shared" si="5"/>
        <v>0.8</v>
      </c>
      <c r="M41" s="156">
        <f t="shared" ref="M41:O43" si="10">E41+I41</f>
        <v>0.8</v>
      </c>
      <c r="N41" s="156">
        <f t="shared" si="10"/>
        <v>0.6</v>
      </c>
      <c r="O41" s="156">
        <f t="shared" si="10"/>
        <v>0</v>
      </c>
      <c r="P41" s="196"/>
      <c r="Q41" s="90"/>
    </row>
    <row r="42" spans="1:17" ht="15" customHeight="1" x14ac:dyDescent="0.25">
      <c r="A42" s="19"/>
      <c r="B42" s="559"/>
      <c r="C42" s="197" t="s">
        <v>31</v>
      </c>
      <c r="D42" s="16">
        <f t="shared" si="7"/>
        <v>0.3</v>
      </c>
      <c r="E42" s="16">
        <v>0.3</v>
      </c>
      <c r="F42" s="16">
        <v>0.2</v>
      </c>
      <c r="G42" s="16"/>
      <c r="H42" s="155">
        <f t="shared" si="4"/>
        <v>0</v>
      </c>
      <c r="I42" s="10"/>
      <c r="J42" s="10"/>
      <c r="K42" s="198"/>
      <c r="L42" s="156">
        <f t="shared" si="5"/>
        <v>0.3</v>
      </c>
      <c r="M42" s="156">
        <f t="shared" si="10"/>
        <v>0.3</v>
      </c>
      <c r="N42" s="156">
        <f t="shared" si="10"/>
        <v>0.2</v>
      </c>
      <c r="O42" s="156">
        <f t="shared" si="10"/>
        <v>0</v>
      </c>
      <c r="P42" s="196"/>
      <c r="Q42" s="90"/>
    </row>
    <row r="43" spans="1:17" ht="15" customHeight="1" x14ac:dyDescent="0.25">
      <c r="A43" s="19"/>
      <c r="B43" s="560"/>
      <c r="C43" s="197" t="s">
        <v>22</v>
      </c>
      <c r="D43" s="16">
        <f t="shared" si="7"/>
        <v>2.5</v>
      </c>
      <c r="E43" s="16">
        <v>2.5</v>
      </c>
      <c r="F43" s="16">
        <v>1.9</v>
      </c>
      <c r="G43" s="16"/>
      <c r="H43" s="155">
        <f t="shared" si="4"/>
        <v>0</v>
      </c>
      <c r="I43" s="10"/>
      <c r="J43" s="10"/>
      <c r="K43" s="198"/>
      <c r="L43" s="156">
        <f t="shared" si="5"/>
        <v>2.5</v>
      </c>
      <c r="M43" s="156">
        <f t="shared" si="10"/>
        <v>2.5</v>
      </c>
      <c r="N43" s="156">
        <f t="shared" si="10"/>
        <v>1.9</v>
      </c>
      <c r="O43" s="156">
        <f t="shared" si="10"/>
        <v>0</v>
      </c>
      <c r="P43" s="196"/>
      <c r="Q43" s="90"/>
    </row>
    <row r="44" spans="1:17" ht="15" customHeight="1" x14ac:dyDescent="0.25">
      <c r="A44" s="5" t="s">
        <v>76</v>
      </c>
      <c r="B44" s="17" t="s">
        <v>12</v>
      </c>
      <c r="C44" s="197"/>
      <c r="D44" s="390">
        <f>E44+G44</f>
        <v>3.4</v>
      </c>
      <c r="E44" s="16">
        <f>E45+E46+E47</f>
        <v>3.4</v>
      </c>
      <c r="F44" s="16">
        <f>F45+F46+F47</f>
        <v>2.6</v>
      </c>
      <c r="G44" s="16">
        <f>G45+G46+G47</f>
        <v>0</v>
      </c>
      <c r="H44" s="155">
        <f t="shared" si="4"/>
        <v>0</v>
      </c>
      <c r="I44" s="10">
        <f>I45+I46+I47</f>
        <v>0</v>
      </c>
      <c r="J44" s="10">
        <f>J45+J46+J47</f>
        <v>0</v>
      </c>
      <c r="K44" s="10">
        <f>K45+K46+K47</f>
        <v>0</v>
      </c>
      <c r="L44" s="156">
        <f t="shared" si="5"/>
        <v>3.4</v>
      </c>
      <c r="M44" s="12">
        <f>M45+M46+M47</f>
        <v>3.4</v>
      </c>
      <c r="N44" s="12">
        <f>N45+N46+N47</f>
        <v>2.6</v>
      </c>
      <c r="O44" s="12">
        <f>O45+O46+O47</f>
        <v>0</v>
      </c>
      <c r="P44" s="196"/>
      <c r="Q44" s="90"/>
    </row>
    <row r="45" spans="1:17" ht="15" customHeight="1" x14ac:dyDescent="0.25">
      <c r="A45" s="19"/>
      <c r="B45" s="559" t="s">
        <v>415</v>
      </c>
      <c r="C45" s="197" t="s">
        <v>9</v>
      </c>
      <c r="D45" s="16">
        <f t="shared" si="7"/>
        <v>0.7</v>
      </c>
      <c r="E45" s="16">
        <v>0.7</v>
      </c>
      <c r="F45" s="16">
        <v>0.5</v>
      </c>
      <c r="G45" s="16"/>
      <c r="H45" s="155">
        <f t="shared" si="4"/>
        <v>0</v>
      </c>
      <c r="I45" s="10"/>
      <c r="J45" s="10"/>
      <c r="K45" s="198"/>
      <c r="L45" s="156">
        <f t="shared" si="5"/>
        <v>0.7</v>
      </c>
      <c r="M45" s="156">
        <f t="shared" ref="M45:O47" si="11">E45+I45</f>
        <v>0.7</v>
      </c>
      <c r="N45" s="156">
        <f t="shared" si="11"/>
        <v>0.5</v>
      </c>
      <c r="O45" s="156">
        <f t="shared" si="11"/>
        <v>0</v>
      </c>
      <c r="P45" s="196"/>
      <c r="Q45" s="90"/>
    </row>
    <row r="46" spans="1:17" ht="15" customHeight="1" x14ac:dyDescent="0.25">
      <c r="A46" s="19"/>
      <c r="B46" s="559"/>
      <c r="C46" s="197" t="s">
        <v>31</v>
      </c>
      <c r="D46" s="16">
        <f t="shared" si="7"/>
        <v>0.4</v>
      </c>
      <c r="E46" s="16">
        <v>0.4</v>
      </c>
      <c r="F46" s="16">
        <v>0.3</v>
      </c>
      <c r="G46" s="16"/>
      <c r="H46" s="155">
        <f t="shared" si="4"/>
        <v>0</v>
      </c>
      <c r="I46" s="10"/>
      <c r="J46" s="10"/>
      <c r="K46" s="198"/>
      <c r="L46" s="156">
        <f t="shared" si="5"/>
        <v>0.4</v>
      </c>
      <c r="M46" s="156">
        <f t="shared" si="11"/>
        <v>0.4</v>
      </c>
      <c r="N46" s="156">
        <f t="shared" si="11"/>
        <v>0.3</v>
      </c>
      <c r="O46" s="156">
        <f t="shared" si="11"/>
        <v>0</v>
      </c>
      <c r="P46" s="196"/>
      <c r="Q46" s="90"/>
    </row>
    <row r="47" spans="1:17" ht="15" customHeight="1" x14ac:dyDescent="0.25">
      <c r="A47" s="19"/>
      <c r="B47" s="560"/>
      <c r="C47" s="197" t="s">
        <v>22</v>
      </c>
      <c r="D47" s="16">
        <f t="shared" si="7"/>
        <v>2.2999999999999998</v>
      </c>
      <c r="E47" s="16">
        <v>2.2999999999999998</v>
      </c>
      <c r="F47" s="16">
        <v>1.8</v>
      </c>
      <c r="G47" s="16"/>
      <c r="H47" s="155">
        <f t="shared" si="4"/>
        <v>0</v>
      </c>
      <c r="I47" s="10"/>
      <c r="J47" s="10"/>
      <c r="K47" s="198"/>
      <c r="L47" s="156">
        <f t="shared" si="5"/>
        <v>2.2999999999999998</v>
      </c>
      <c r="M47" s="156">
        <f t="shared" si="11"/>
        <v>2.2999999999999998</v>
      </c>
      <c r="N47" s="156">
        <f t="shared" si="11"/>
        <v>1.8</v>
      </c>
      <c r="O47" s="156">
        <f t="shared" si="11"/>
        <v>0</v>
      </c>
      <c r="P47" s="196"/>
      <c r="Q47" s="90"/>
    </row>
    <row r="48" spans="1:17" ht="15" customHeight="1" x14ac:dyDescent="0.25">
      <c r="A48" s="5" t="s">
        <v>77</v>
      </c>
      <c r="B48" s="17" t="s">
        <v>13</v>
      </c>
      <c r="C48" s="197"/>
      <c r="D48" s="390">
        <f>E48+G48</f>
        <v>0.8</v>
      </c>
      <c r="E48" s="16">
        <f>E49+E50+E51</f>
        <v>0.8</v>
      </c>
      <c r="F48" s="16">
        <f>F49+F50+F51</f>
        <v>0.60000000000000009</v>
      </c>
      <c r="G48" s="16">
        <f>G49+G50+G51</f>
        <v>0</v>
      </c>
      <c r="H48" s="155">
        <f t="shared" si="4"/>
        <v>0</v>
      </c>
      <c r="I48" s="10">
        <f>I49+I50+I51</f>
        <v>0</v>
      </c>
      <c r="J48" s="10">
        <f>J49+J50+J51</f>
        <v>0</v>
      </c>
      <c r="K48" s="10">
        <f>K49+K50+K51</f>
        <v>0</v>
      </c>
      <c r="L48" s="156">
        <f t="shared" si="5"/>
        <v>0.8</v>
      </c>
      <c r="M48" s="12">
        <f>M49+M50+M51</f>
        <v>0.8</v>
      </c>
      <c r="N48" s="12">
        <f>N49+N50+N51</f>
        <v>0.60000000000000009</v>
      </c>
      <c r="O48" s="12">
        <f>O49+O50+O51</f>
        <v>0</v>
      </c>
      <c r="P48" s="196"/>
      <c r="Q48" s="90"/>
    </row>
    <row r="49" spans="1:17" ht="15" customHeight="1" x14ac:dyDescent="0.25">
      <c r="A49" s="19"/>
      <c r="B49" s="559" t="s">
        <v>415</v>
      </c>
      <c r="C49" s="197" t="s">
        <v>9</v>
      </c>
      <c r="D49" s="16">
        <f t="shared" si="7"/>
        <v>0.1</v>
      </c>
      <c r="E49" s="16">
        <v>0.1</v>
      </c>
      <c r="F49" s="16">
        <v>0.1</v>
      </c>
      <c r="G49" s="16"/>
      <c r="H49" s="155">
        <f t="shared" si="4"/>
        <v>0</v>
      </c>
      <c r="I49" s="10"/>
      <c r="J49" s="10"/>
      <c r="K49" s="198"/>
      <c r="L49" s="156">
        <f t="shared" si="5"/>
        <v>0.1</v>
      </c>
      <c r="M49" s="156">
        <f t="shared" ref="M49:O51" si="12">E49+I49</f>
        <v>0.1</v>
      </c>
      <c r="N49" s="156">
        <f t="shared" si="12"/>
        <v>0.1</v>
      </c>
      <c r="O49" s="156">
        <f t="shared" si="12"/>
        <v>0</v>
      </c>
      <c r="P49" s="196"/>
      <c r="Q49" s="90"/>
    </row>
    <row r="50" spans="1:17" ht="15" customHeight="1" x14ac:dyDescent="0.25">
      <c r="A50" s="19"/>
      <c r="B50" s="559"/>
      <c r="C50" s="197" t="s">
        <v>31</v>
      </c>
      <c r="D50" s="16">
        <f t="shared" si="7"/>
        <v>0.3</v>
      </c>
      <c r="E50" s="16">
        <v>0.3</v>
      </c>
      <c r="F50" s="16">
        <v>0.2</v>
      </c>
      <c r="G50" s="16"/>
      <c r="H50" s="155">
        <f t="shared" si="4"/>
        <v>0</v>
      </c>
      <c r="I50" s="10"/>
      <c r="J50" s="10"/>
      <c r="K50" s="198"/>
      <c r="L50" s="156">
        <f t="shared" si="5"/>
        <v>0.3</v>
      </c>
      <c r="M50" s="156">
        <f t="shared" si="12"/>
        <v>0.3</v>
      </c>
      <c r="N50" s="156">
        <f t="shared" si="12"/>
        <v>0.2</v>
      </c>
      <c r="O50" s="156">
        <f t="shared" si="12"/>
        <v>0</v>
      </c>
      <c r="P50" s="196"/>
      <c r="Q50" s="90"/>
    </row>
    <row r="51" spans="1:17" ht="15" customHeight="1" x14ac:dyDescent="0.25">
      <c r="A51" s="19"/>
      <c r="B51" s="560"/>
      <c r="C51" s="197" t="s">
        <v>22</v>
      </c>
      <c r="D51" s="16">
        <f t="shared" si="7"/>
        <v>0.4</v>
      </c>
      <c r="E51" s="16">
        <v>0.4</v>
      </c>
      <c r="F51" s="16">
        <v>0.3</v>
      </c>
      <c r="G51" s="16"/>
      <c r="H51" s="155">
        <f t="shared" si="4"/>
        <v>0</v>
      </c>
      <c r="I51" s="10"/>
      <c r="J51" s="10"/>
      <c r="K51" s="198"/>
      <c r="L51" s="156">
        <f t="shared" si="5"/>
        <v>0.4</v>
      </c>
      <c r="M51" s="156">
        <f t="shared" si="12"/>
        <v>0.4</v>
      </c>
      <c r="N51" s="156">
        <f t="shared" si="12"/>
        <v>0.3</v>
      </c>
      <c r="O51" s="156">
        <f t="shared" si="12"/>
        <v>0</v>
      </c>
      <c r="P51" s="196"/>
      <c r="Q51" s="90"/>
    </row>
    <row r="52" spans="1:17" ht="15" customHeight="1" x14ac:dyDescent="0.25">
      <c r="A52" s="5" t="s">
        <v>78</v>
      </c>
      <c r="B52" s="17" t="s">
        <v>14</v>
      </c>
      <c r="C52" s="197"/>
      <c r="D52" s="390">
        <f>E52+G52</f>
        <v>1.7000000000000002</v>
      </c>
      <c r="E52" s="16">
        <f>E53+E54+E55</f>
        <v>1.7000000000000002</v>
      </c>
      <c r="F52" s="16">
        <f>F53+F54+F55</f>
        <v>1.3</v>
      </c>
      <c r="G52" s="16">
        <f>G53+G54+G55</f>
        <v>0</v>
      </c>
      <c r="H52" s="155">
        <f>I52+K52</f>
        <v>0</v>
      </c>
      <c r="I52" s="10">
        <f>I53+I54+I55</f>
        <v>0</v>
      </c>
      <c r="J52" s="10">
        <f>J53+J54+J55</f>
        <v>0</v>
      </c>
      <c r="K52" s="10">
        <f>K53+K54+K55</f>
        <v>0</v>
      </c>
      <c r="L52" s="156">
        <f t="shared" si="5"/>
        <v>1.7000000000000002</v>
      </c>
      <c r="M52" s="12">
        <f>M53+M54+M55</f>
        <v>1.7000000000000002</v>
      </c>
      <c r="N52" s="12">
        <f>N53+N54+N55</f>
        <v>1.3</v>
      </c>
      <c r="O52" s="12">
        <f>O53+O54+O55</f>
        <v>0</v>
      </c>
      <c r="P52" s="196"/>
      <c r="Q52" s="90"/>
    </row>
    <row r="53" spans="1:17" ht="15" customHeight="1" x14ac:dyDescent="0.25">
      <c r="A53" s="19"/>
      <c r="B53" s="559" t="s">
        <v>415</v>
      </c>
      <c r="C53" s="197" t="s">
        <v>9</v>
      </c>
      <c r="D53" s="16">
        <f t="shared" si="7"/>
        <v>0.8</v>
      </c>
      <c r="E53" s="16">
        <v>0.8</v>
      </c>
      <c r="F53" s="16">
        <v>0.6</v>
      </c>
      <c r="G53" s="16"/>
      <c r="H53" s="155">
        <f t="shared" si="4"/>
        <v>0</v>
      </c>
      <c r="I53" s="10"/>
      <c r="J53" s="10"/>
      <c r="K53" s="198"/>
      <c r="L53" s="156">
        <f t="shared" si="5"/>
        <v>0.8</v>
      </c>
      <c r="M53" s="156">
        <f t="shared" ref="M53:O55" si="13">E53+I53</f>
        <v>0.8</v>
      </c>
      <c r="N53" s="156">
        <f t="shared" si="13"/>
        <v>0.6</v>
      </c>
      <c r="O53" s="156">
        <f t="shared" si="13"/>
        <v>0</v>
      </c>
      <c r="P53" s="196"/>
      <c r="Q53" s="90"/>
    </row>
    <row r="54" spans="1:17" ht="15" customHeight="1" x14ac:dyDescent="0.25">
      <c r="A54" s="19"/>
      <c r="B54" s="559"/>
      <c r="C54" s="197" t="s">
        <v>31</v>
      </c>
      <c r="D54" s="16">
        <f t="shared" si="7"/>
        <v>0.3</v>
      </c>
      <c r="E54" s="16">
        <v>0.3</v>
      </c>
      <c r="F54" s="16">
        <v>0.2</v>
      </c>
      <c r="G54" s="16"/>
      <c r="H54" s="155">
        <f t="shared" si="4"/>
        <v>0</v>
      </c>
      <c r="I54" s="10"/>
      <c r="J54" s="10"/>
      <c r="K54" s="198"/>
      <c r="L54" s="156">
        <f t="shared" si="5"/>
        <v>0.3</v>
      </c>
      <c r="M54" s="156">
        <f t="shared" si="13"/>
        <v>0.3</v>
      </c>
      <c r="N54" s="156">
        <f t="shared" si="13"/>
        <v>0.2</v>
      </c>
      <c r="O54" s="156">
        <f t="shared" si="13"/>
        <v>0</v>
      </c>
      <c r="P54" s="196"/>
      <c r="Q54" s="90"/>
    </row>
    <row r="55" spans="1:17" ht="15" customHeight="1" x14ac:dyDescent="0.25">
      <c r="A55" s="19"/>
      <c r="B55" s="560"/>
      <c r="C55" s="197" t="s">
        <v>22</v>
      </c>
      <c r="D55" s="16">
        <f t="shared" si="7"/>
        <v>0.6</v>
      </c>
      <c r="E55" s="16">
        <v>0.6</v>
      </c>
      <c r="F55" s="16">
        <v>0.5</v>
      </c>
      <c r="G55" s="16"/>
      <c r="H55" s="155">
        <f t="shared" si="4"/>
        <v>0</v>
      </c>
      <c r="I55" s="10"/>
      <c r="J55" s="10"/>
      <c r="K55" s="198"/>
      <c r="L55" s="156">
        <f t="shared" si="5"/>
        <v>0.6</v>
      </c>
      <c r="M55" s="156">
        <f t="shared" si="13"/>
        <v>0.6</v>
      </c>
      <c r="N55" s="156">
        <f t="shared" si="13"/>
        <v>0.5</v>
      </c>
      <c r="O55" s="156">
        <f t="shared" si="13"/>
        <v>0</v>
      </c>
      <c r="P55" s="196"/>
      <c r="Q55" s="90"/>
    </row>
    <row r="56" spans="1:17" ht="15" customHeight="1" x14ac:dyDescent="0.25">
      <c r="A56" s="5" t="s">
        <v>79</v>
      </c>
      <c r="B56" s="17" t="s">
        <v>15</v>
      </c>
      <c r="C56" s="197"/>
      <c r="D56" s="154">
        <f t="shared" si="7"/>
        <v>1.9</v>
      </c>
      <c r="E56" s="16">
        <f>E57+E58+E59</f>
        <v>1.9</v>
      </c>
      <c r="F56" s="16">
        <f>F57+F58+F59</f>
        <v>1.5</v>
      </c>
      <c r="G56" s="16">
        <f>G57+G58+G59</f>
        <v>0</v>
      </c>
      <c r="H56" s="155">
        <f>I56+K56</f>
        <v>0</v>
      </c>
      <c r="I56" s="10">
        <f>I57+I58+I59</f>
        <v>0</v>
      </c>
      <c r="J56" s="10">
        <f>J57+J58+J59</f>
        <v>0</v>
      </c>
      <c r="K56" s="10">
        <f>K57+K58+K59</f>
        <v>0</v>
      </c>
      <c r="L56" s="156">
        <f t="shared" si="5"/>
        <v>1.9</v>
      </c>
      <c r="M56" s="12">
        <f>M57+M58+M59</f>
        <v>1.9</v>
      </c>
      <c r="N56" s="12">
        <f>N57+N58+N59</f>
        <v>1.5</v>
      </c>
      <c r="O56" s="12">
        <f>O57+O58+O59</f>
        <v>0</v>
      </c>
      <c r="P56" s="196"/>
      <c r="Q56" s="90"/>
    </row>
    <row r="57" spans="1:17" ht="15" customHeight="1" x14ac:dyDescent="0.25">
      <c r="A57" s="19"/>
      <c r="B57" s="559" t="s">
        <v>415</v>
      </c>
      <c r="C57" s="197" t="s">
        <v>9</v>
      </c>
      <c r="D57" s="16">
        <f t="shared" si="7"/>
        <v>0.1</v>
      </c>
      <c r="E57" s="16">
        <v>0.1</v>
      </c>
      <c r="F57" s="16">
        <v>0.1</v>
      </c>
      <c r="G57" s="16"/>
      <c r="H57" s="155">
        <f t="shared" si="4"/>
        <v>0</v>
      </c>
      <c r="I57" s="10"/>
      <c r="J57" s="10"/>
      <c r="K57" s="198"/>
      <c r="L57" s="156">
        <f t="shared" si="5"/>
        <v>0.1</v>
      </c>
      <c r="M57" s="156">
        <f t="shared" ref="M57:O59" si="14">E57+I57</f>
        <v>0.1</v>
      </c>
      <c r="N57" s="156">
        <f t="shared" si="14"/>
        <v>0.1</v>
      </c>
      <c r="O57" s="156">
        <f t="shared" si="14"/>
        <v>0</v>
      </c>
      <c r="P57" s="196"/>
      <c r="Q57" s="90"/>
    </row>
    <row r="58" spans="1:17" ht="15" customHeight="1" x14ac:dyDescent="0.25">
      <c r="A58" s="19"/>
      <c r="B58" s="559"/>
      <c r="C58" s="197" t="s">
        <v>31</v>
      </c>
      <c r="D58" s="16">
        <f t="shared" si="7"/>
        <v>0.4</v>
      </c>
      <c r="E58" s="16">
        <v>0.4</v>
      </c>
      <c r="F58" s="16">
        <v>0.3</v>
      </c>
      <c r="G58" s="16"/>
      <c r="H58" s="155">
        <f t="shared" si="4"/>
        <v>0</v>
      </c>
      <c r="I58" s="10"/>
      <c r="J58" s="10"/>
      <c r="K58" s="198"/>
      <c r="L58" s="156">
        <f t="shared" si="5"/>
        <v>0.4</v>
      </c>
      <c r="M58" s="156">
        <f t="shared" si="14"/>
        <v>0.4</v>
      </c>
      <c r="N58" s="156">
        <f t="shared" si="14"/>
        <v>0.3</v>
      </c>
      <c r="O58" s="156">
        <f t="shared" si="14"/>
        <v>0</v>
      </c>
      <c r="P58" s="196"/>
      <c r="Q58" s="90"/>
    </row>
    <row r="59" spans="1:17" ht="15" customHeight="1" x14ac:dyDescent="0.25">
      <c r="A59" s="19"/>
      <c r="B59" s="560"/>
      <c r="C59" s="197" t="s">
        <v>22</v>
      </c>
      <c r="D59" s="16">
        <f t="shared" si="7"/>
        <v>1.4</v>
      </c>
      <c r="E59" s="16">
        <v>1.4</v>
      </c>
      <c r="F59" s="16">
        <v>1.1000000000000001</v>
      </c>
      <c r="G59" s="16"/>
      <c r="H59" s="155">
        <f t="shared" si="4"/>
        <v>0</v>
      </c>
      <c r="I59" s="10"/>
      <c r="J59" s="10"/>
      <c r="K59" s="198"/>
      <c r="L59" s="156">
        <f t="shared" si="5"/>
        <v>1.4</v>
      </c>
      <c r="M59" s="156">
        <f t="shared" si="14"/>
        <v>1.4</v>
      </c>
      <c r="N59" s="156">
        <f t="shared" si="14"/>
        <v>1.1000000000000001</v>
      </c>
      <c r="O59" s="156">
        <f t="shared" si="14"/>
        <v>0</v>
      </c>
      <c r="P59" s="196"/>
      <c r="Q59" s="90"/>
    </row>
    <row r="60" spans="1:17" ht="15" customHeight="1" x14ac:dyDescent="0.25">
      <c r="A60" s="5" t="s">
        <v>80</v>
      </c>
      <c r="B60" s="17" t="s">
        <v>16</v>
      </c>
      <c r="C60" s="197"/>
      <c r="D60" s="390">
        <f>E60+G60</f>
        <v>4.4000000000000004</v>
      </c>
      <c r="E60" s="16">
        <f>E61+E62+E63</f>
        <v>4.4000000000000004</v>
      </c>
      <c r="F60" s="16">
        <f>F61+F62+F63</f>
        <v>3.3000000000000003</v>
      </c>
      <c r="G60" s="16">
        <f>G61+G62+G63</f>
        <v>0</v>
      </c>
      <c r="H60" s="155">
        <f>I60+K60</f>
        <v>0</v>
      </c>
      <c r="I60" s="10">
        <f>I61+I62+I63</f>
        <v>0</v>
      </c>
      <c r="J60" s="10">
        <f>J61+J62+J63</f>
        <v>0</v>
      </c>
      <c r="K60" s="10">
        <f>K61+K62+K63</f>
        <v>0</v>
      </c>
      <c r="L60" s="156">
        <f t="shared" si="5"/>
        <v>4.4000000000000004</v>
      </c>
      <c r="M60" s="12">
        <f>M61+M62+M63</f>
        <v>4.4000000000000004</v>
      </c>
      <c r="N60" s="12">
        <f>N61+N62+N63</f>
        <v>3.3000000000000003</v>
      </c>
      <c r="O60" s="12">
        <f>O61+O62+O63</f>
        <v>0</v>
      </c>
      <c r="P60" s="196"/>
      <c r="Q60" s="90"/>
    </row>
    <row r="61" spans="1:17" ht="15" customHeight="1" x14ac:dyDescent="0.25">
      <c r="A61" s="19"/>
      <c r="B61" s="559" t="s">
        <v>415</v>
      </c>
      <c r="C61" s="197" t="s">
        <v>9</v>
      </c>
      <c r="D61" s="16">
        <f t="shared" si="7"/>
        <v>0.8</v>
      </c>
      <c r="E61" s="16">
        <v>0.8</v>
      </c>
      <c r="F61" s="16">
        <v>0.6</v>
      </c>
      <c r="G61" s="16"/>
      <c r="H61" s="155">
        <f t="shared" si="4"/>
        <v>0</v>
      </c>
      <c r="I61" s="10"/>
      <c r="J61" s="10"/>
      <c r="K61" s="198"/>
      <c r="L61" s="156">
        <f t="shared" si="5"/>
        <v>0.8</v>
      </c>
      <c r="M61" s="156">
        <f t="shared" ref="M61:O63" si="15">E61+I61</f>
        <v>0.8</v>
      </c>
      <c r="N61" s="156">
        <f t="shared" si="15"/>
        <v>0.6</v>
      </c>
      <c r="O61" s="156">
        <f t="shared" si="15"/>
        <v>0</v>
      </c>
      <c r="P61" s="196"/>
      <c r="Q61" s="90"/>
    </row>
    <row r="62" spans="1:17" ht="15" customHeight="1" x14ac:dyDescent="0.25">
      <c r="A62" s="19"/>
      <c r="B62" s="559"/>
      <c r="C62" s="197" t="s">
        <v>31</v>
      </c>
      <c r="D62" s="16">
        <f t="shared" si="7"/>
        <v>0.7</v>
      </c>
      <c r="E62" s="16">
        <v>0.7</v>
      </c>
      <c r="F62" s="16">
        <v>0.5</v>
      </c>
      <c r="G62" s="16"/>
      <c r="H62" s="155">
        <f t="shared" si="4"/>
        <v>0</v>
      </c>
      <c r="I62" s="10"/>
      <c r="J62" s="10"/>
      <c r="K62" s="198"/>
      <c r="L62" s="156">
        <f t="shared" si="5"/>
        <v>0.7</v>
      </c>
      <c r="M62" s="156">
        <f t="shared" si="15"/>
        <v>0.7</v>
      </c>
      <c r="N62" s="156">
        <f t="shared" si="15"/>
        <v>0.5</v>
      </c>
      <c r="O62" s="156">
        <f t="shared" si="15"/>
        <v>0</v>
      </c>
      <c r="P62" s="196"/>
      <c r="Q62" s="90"/>
    </row>
    <row r="63" spans="1:17" ht="15" customHeight="1" x14ac:dyDescent="0.25">
      <c r="A63" s="19"/>
      <c r="B63" s="560"/>
      <c r="C63" s="197" t="s">
        <v>22</v>
      </c>
      <c r="D63" s="16">
        <f t="shared" si="7"/>
        <v>2.9</v>
      </c>
      <c r="E63" s="16">
        <v>2.9</v>
      </c>
      <c r="F63" s="16">
        <v>2.2000000000000002</v>
      </c>
      <c r="G63" s="16"/>
      <c r="H63" s="155">
        <f t="shared" si="4"/>
        <v>0</v>
      </c>
      <c r="I63" s="10"/>
      <c r="J63" s="10"/>
      <c r="K63" s="198"/>
      <c r="L63" s="156">
        <f t="shared" si="5"/>
        <v>2.9</v>
      </c>
      <c r="M63" s="156">
        <f t="shared" si="15"/>
        <v>2.9</v>
      </c>
      <c r="N63" s="156">
        <f t="shared" si="15"/>
        <v>2.2000000000000002</v>
      </c>
      <c r="O63" s="156">
        <f t="shared" si="15"/>
        <v>0</v>
      </c>
      <c r="P63" s="196"/>
      <c r="Q63" s="90"/>
    </row>
    <row r="64" spans="1:17" ht="15" customHeight="1" x14ac:dyDescent="0.25">
      <c r="A64" s="5" t="s">
        <v>81</v>
      </c>
      <c r="B64" s="17" t="s">
        <v>17</v>
      </c>
      <c r="C64" s="197"/>
      <c r="D64" s="390">
        <f>E64+G64</f>
        <v>1.6</v>
      </c>
      <c r="E64" s="16">
        <f>E65+E66+E67</f>
        <v>1.6</v>
      </c>
      <c r="F64" s="16">
        <f>F65+F66+F67</f>
        <v>1.2</v>
      </c>
      <c r="G64" s="16">
        <f>G65+G66+G67</f>
        <v>0</v>
      </c>
      <c r="H64" s="155">
        <f>I64+K64</f>
        <v>0</v>
      </c>
      <c r="I64" s="10">
        <f>I65+I66+I67</f>
        <v>0</v>
      </c>
      <c r="J64" s="10">
        <f>J65+J66+J67</f>
        <v>0</v>
      </c>
      <c r="K64" s="10">
        <f>K65+K66+K67</f>
        <v>0</v>
      </c>
      <c r="L64" s="156">
        <f t="shared" si="5"/>
        <v>1.6</v>
      </c>
      <c r="M64" s="12">
        <f>M65+M66+M67</f>
        <v>1.6</v>
      </c>
      <c r="N64" s="12">
        <f>N65+N66+N67</f>
        <v>1.2</v>
      </c>
      <c r="O64" s="12">
        <f>O65+O66+O67</f>
        <v>0</v>
      </c>
      <c r="P64" s="196"/>
      <c r="Q64" s="90"/>
    </row>
    <row r="65" spans="1:18" ht="15" customHeight="1" x14ac:dyDescent="0.25">
      <c r="A65" s="19"/>
      <c r="B65" s="559" t="s">
        <v>415</v>
      </c>
      <c r="C65" s="197" t="s">
        <v>9</v>
      </c>
      <c r="D65" s="16">
        <f t="shared" si="7"/>
        <v>0.7</v>
      </c>
      <c r="E65" s="16">
        <v>0.7</v>
      </c>
      <c r="F65" s="16">
        <v>0.5</v>
      </c>
      <c r="G65" s="16"/>
      <c r="H65" s="155">
        <f t="shared" si="4"/>
        <v>0</v>
      </c>
      <c r="I65" s="10"/>
      <c r="J65" s="10"/>
      <c r="K65" s="198"/>
      <c r="L65" s="156">
        <f t="shared" si="5"/>
        <v>0.7</v>
      </c>
      <c r="M65" s="156">
        <f t="shared" ref="M65:O67" si="16">E65+I65</f>
        <v>0.7</v>
      </c>
      <c r="N65" s="156">
        <f t="shared" si="16"/>
        <v>0.5</v>
      </c>
      <c r="O65" s="156">
        <f t="shared" si="16"/>
        <v>0</v>
      </c>
      <c r="P65" s="196"/>
      <c r="Q65" s="90"/>
    </row>
    <row r="66" spans="1:18" ht="15" customHeight="1" x14ac:dyDescent="0.25">
      <c r="A66" s="19"/>
      <c r="B66" s="559"/>
      <c r="C66" s="197" t="s">
        <v>31</v>
      </c>
      <c r="D66" s="16">
        <f t="shared" si="7"/>
        <v>0.1</v>
      </c>
      <c r="E66" s="16">
        <v>0.1</v>
      </c>
      <c r="F66" s="16">
        <v>0.1</v>
      </c>
      <c r="G66" s="16"/>
      <c r="H66" s="155">
        <f t="shared" si="4"/>
        <v>0</v>
      </c>
      <c r="I66" s="10"/>
      <c r="J66" s="10"/>
      <c r="K66" s="198"/>
      <c r="L66" s="156">
        <f t="shared" si="5"/>
        <v>0.1</v>
      </c>
      <c r="M66" s="156">
        <f t="shared" si="16"/>
        <v>0.1</v>
      </c>
      <c r="N66" s="156">
        <f t="shared" si="16"/>
        <v>0.1</v>
      </c>
      <c r="O66" s="156">
        <f t="shared" si="16"/>
        <v>0</v>
      </c>
      <c r="P66" s="196"/>
      <c r="Q66" s="90"/>
    </row>
    <row r="67" spans="1:18" ht="15" customHeight="1" x14ac:dyDescent="0.25">
      <c r="A67" s="19"/>
      <c r="B67" s="560"/>
      <c r="C67" s="197" t="s">
        <v>22</v>
      </c>
      <c r="D67" s="16">
        <f t="shared" si="7"/>
        <v>0.8</v>
      </c>
      <c r="E67" s="16">
        <v>0.8</v>
      </c>
      <c r="F67" s="16">
        <v>0.6</v>
      </c>
      <c r="G67" s="16"/>
      <c r="H67" s="155">
        <f t="shared" si="4"/>
        <v>0</v>
      </c>
      <c r="I67" s="10"/>
      <c r="J67" s="10"/>
      <c r="K67" s="198"/>
      <c r="L67" s="156">
        <f t="shared" si="5"/>
        <v>0.8</v>
      </c>
      <c r="M67" s="156">
        <f t="shared" si="16"/>
        <v>0.8</v>
      </c>
      <c r="N67" s="156">
        <f t="shared" si="16"/>
        <v>0.6</v>
      </c>
      <c r="O67" s="156">
        <f t="shared" si="16"/>
        <v>0</v>
      </c>
      <c r="P67" s="196"/>
      <c r="Q67" s="90"/>
    </row>
    <row r="68" spans="1:18" ht="15" customHeight="1" x14ac:dyDescent="0.25">
      <c r="A68" s="5" t="s">
        <v>82</v>
      </c>
      <c r="B68" s="17" t="s">
        <v>18</v>
      </c>
      <c r="C68" s="197"/>
      <c r="D68" s="390">
        <f>E68+G68</f>
        <v>1.1000000000000001</v>
      </c>
      <c r="E68" s="16">
        <f>E69+E70+E71</f>
        <v>1.1000000000000001</v>
      </c>
      <c r="F68" s="16">
        <f>F69+F70+F71</f>
        <v>0.89999999999999991</v>
      </c>
      <c r="G68" s="16">
        <f>G69+G70+G71</f>
        <v>0</v>
      </c>
      <c r="H68" s="155">
        <f>I68+K68</f>
        <v>0</v>
      </c>
      <c r="I68" s="10">
        <f>I69+I70+I71</f>
        <v>0</v>
      </c>
      <c r="J68" s="10">
        <f>J69+J70+J71</f>
        <v>0</v>
      </c>
      <c r="K68" s="10">
        <f>K69+K70+K71</f>
        <v>0</v>
      </c>
      <c r="L68" s="156">
        <f t="shared" si="5"/>
        <v>1.1000000000000001</v>
      </c>
      <c r="M68" s="12">
        <f>M69+M70+M71</f>
        <v>1.1000000000000001</v>
      </c>
      <c r="N68" s="12">
        <f>N69+N70+N71</f>
        <v>0.89999999999999991</v>
      </c>
      <c r="O68" s="12">
        <f>O69+O70+O71</f>
        <v>0</v>
      </c>
      <c r="P68" s="196"/>
      <c r="Q68" s="90"/>
    </row>
    <row r="69" spans="1:18" ht="15" customHeight="1" x14ac:dyDescent="0.25">
      <c r="A69" s="19"/>
      <c r="B69" s="559" t="s">
        <v>415</v>
      </c>
      <c r="C69" s="197" t="s">
        <v>9</v>
      </c>
      <c r="D69" s="16">
        <f t="shared" si="7"/>
        <v>0.1</v>
      </c>
      <c r="E69" s="16">
        <v>0.1</v>
      </c>
      <c r="F69" s="16">
        <v>0.1</v>
      </c>
      <c r="G69" s="16"/>
      <c r="H69" s="155">
        <f t="shared" si="4"/>
        <v>0</v>
      </c>
      <c r="I69" s="10"/>
      <c r="J69" s="10"/>
      <c r="K69" s="198"/>
      <c r="L69" s="156">
        <f t="shared" si="5"/>
        <v>0.1</v>
      </c>
      <c r="M69" s="156">
        <f t="shared" ref="M69:O71" si="17">E69+I69</f>
        <v>0.1</v>
      </c>
      <c r="N69" s="156">
        <f t="shared" si="17"/>
        <v>0.1</v>
      </c>
      <c r="O69" s="156">
        <f t="shared" si="17"/>
        <v>0</v>
      </c>
      <c r="P69" s="196"/>
      <c r="Q69" s="90"/>
    </row>
    <row r="70" spans="1:18" ht="15" customHeight="1" x14ac:dyDescent="0.25">
      <c r="A70" s="19"/>
      <c r="B70" s="559"/>
      <c r="C70" s="197" t="s">
        <v>31</v>
      </c>
      <c r="D70" s="16">
        <f t="shared" si="7"/>
        <v>0.1</v>
      </c>
      <c r="E70" s="16">
        <v>0.1</v>
      </c>
      <c r="F70" s="16">
        <v>0.1</v>
      </c>
      <c r="G70" s="16"/>
      <c r="H70" s="155">
        <f t="shared" si="4"/>
        <v>0</v>
      </c>
      <c r="I70" s="10"/>
      <c r="J70" s="10"/>
      <c r="K70" s="198"/>
      <c r="L70" s="156">
        <f t="shared" si="5"/>
        <v>0.1</v>
      </c>
      <c r="M70" s="156">
        <f t="shared" si="17"/>
        <v>0.1</v>
      </c>
      <c r="N70" s="156">
        <f t="shared" si="17"/>
        <v>0.1</v>
      </c>
      <c r="O70" s="156">
        <f t="shared" si="17"/>
        <v>0</v>
      </c>
      <c r="P70" s="196"/>
      <c r="Q70" s="90"/>
    </row>
    <row r="71" spans="1:18" ht="15" customHeight="1" x14ac:dyDescent="0.25">
      <c r="A71" s="19"/>
      <c r="B71" s="560"/>
      <c r="C71" s="197" t="s">
        <v>22</v>
      </c>
      <c r="D71" s="16">
        <f t="shared" si="7"/>
        <v>0.9</v>
      </c>
      <c r="E71" s="16">
        <v>0.9</v>
      </c>
      <c r="F71" s="16">
        <v>0.7</v>
      </c>
      <c r="G71" s="16"/>
      <c r="H71" s="155">
        <f t="shared" si="4"/>
        <v>0</v>
      </c>
      <c r="I71" s="10"/>
      <c r="J71" s="10"/>
      <c r="K71" s="198"/>
      <c r="L71" s="156">
        <f t="shared" si="5"/>
        <v>0.9</v>
      </c>
      <c r="M71" s="156">
        <f t="shared" si="17"/>
        <v>0.9</v>
      </c>
      <c r="N71" s="156">
        <f t="shared" si="17"/>
        <v>0.7</v>
      </c>
      <c r="O71" s="156">
        <f t="shared" si="17"/>
        <v>0</v>
      </c>
      <c r="P71" s="196"/>
      <c r="Q71" s="90"/>
    </row>
    <row r="72" spans="1:18" ht="15" customHeight="1" x14ac:dyDescent="0.25">
      <c r="A72" s="5" t="s">
        <v>83</v>
      </c>
      <c r="B72" s="17" t="s">
        <v>19</v>
      </c>
      <c r="C72" s="197"/>
      <c r="D72" s="390">
        <f>E72+G72</f>
        <v>1.6</v>
      </c>
      <c r="E72" s="16">
        <f>E73+E74+E75</f>
        <v>1.6</v>
      </c>
      <c r="F72" s="16">
        <f>F73+F74+F75</f>
        <v>1.2</v>
      </c>
      <c r="G72" s="16">
        <f>G73+G74+G75</f>
        <v>0</v>
      </c>
      <c r="H72" s="155">
        <f>I72+K72</f>
        <v>0</v>
      </c>
      <c r="I72" s="10">
        <f>I73+I74+I75</f>
        <v>0</v>
      </c>
      <c r="J72" s="10">
        <f>J73+J74+J75</f>
        <v>0</v>
      </c>
      <c r="K72" s="10">
        <f>K73+K74+K75</f>
        <v>0</v>
      </c>
      <c r="L72" s="156">
        <f t="shared" si="5"/>
        <v>1.6</v>
      </c>
      <c r="M72" s="12">
        <f>M73+M74+M75</f>
        <v>1.6</v>
      </c>
      <c r="N72" s="12">
        <f>N73+N74+N75</f>
        <v>1.2</v>
      </c>
      <c r="O72" s="12">
        <f>O73+O74+O75</f>
        <v>0</v>
      </c>
      <c r="P72" s="196"/>
      <c r="Q72" s="90"/>
    </row>
    <row r="73" spans="1:18" ht="15" customHeight="1" x14ac:dyDescent="0.25">
      <c r="A73" s="19"/>
      <c r="B73" s="559" t="s">
        <v>415</v>
      </c>
      <c r="C73" s="197" t="s">
        <v>9</v>
      </c>
      <c r="D73" s="16">
        <f t="shared" si="7"/>
        <v>0.1</v>
      </c>
      <c r="E73" s="16">
        <v>0.1</v>
      </c>
      <c r="F73" s="16">
        <v>0.1</v>
      </c>
      <c r="G73" s="16"/>
      <c r="H73" s="155">
        <f>I73+K73</f>
        <v>-0.1</v>
      </c>
      <c r="I73" s="10">
        <v>-0.1</v>
      </c>
      <c r="J73" s="10">
        <v>-0.1</v>
      </c>
      <c r="K73" s="198"/>
      <c r="L73" s="481">
        <f t="shared" si="5"/>
        <v>0</v>
      </c>
      <c r="M73" s="481">
        <f t="shared" ref="M73:O75" si="18">E73+I73</f>
        <v>0</v>
      </c>
      <c r="N73" s="481">
        <f t="shared" si="18"/>
        <v>0</v>
      </c>
      <c r="O73" s="481">
        <f t="shared" si="18"/>
        <v>0</v>
      </c>
      <c r="P73" s="196"/>
      <c r="Q73" s="90"/>
    </row>
    <row r="74" spans="1:18" ht="15" customHeight="1" x14ac:dyDescent="0.25">
      <c r="A74" s="19"/>
      <c r="B74" s="559"/>
      <c r="C74" s="197" t="s">
        <v>31</v>
      </c>
      <c r="D74" s="16">
        <f t="shared" si="7"/>
        <v>0.7</v>
      </c>
      <c r="E74" s="16">
        <v>0.7</v>
      </c>
      <c r="F74" s="16">
        <v>0.5</v>
      </c>
      <c r="G74" s="16"/>
      <c r="H74" s="155">
        <f>I74+K74</f>
        <v>0</v>
      </c>
      <c r="I74" s="10"/>
      <c r="J74" s="10"/>
      <c r="K74" s="198"/>
      <c r="L74" s="481">
        <f t="shared" si="5"/>
        <v>0.7</v>
      </c>
      <c r="M74" s="481">
        <f t="shared" si="18"/>
        <v>0.7</v>
      </c>
      <c r="N74" s="481">
        <f t="shared" si="18"/>
        <v>0.5</v>
      </c>
      <c r="O74" s="481">
        <f t="shared" si="18"/>
        <v>0</v>
      </c>
      <c r="P74" s="196"/>
      <c r="Q74" s="90"/>
    </row>
    <row r="75" spans="1:18" ht="15" customHeight="1" x14ac:dyDescent="0.25">
      <c r="A75" s="19"/>
      <c r="B75" s="560"/>
      <c r="C75" s="197" t="s">
        <v>22</v>
      </c>
      <c r="D75" s="16">
        <f t="shared" si="7"/>
        <v>0.8</v>
      </c>
      <c r="E75" s="16">
        <v>0.8</v>
      </c>
      <c r="F75" s="16">
        <v>0.6</v>
      </c>
      <c r="G75" s="16"/>
      <c r="H75" s="155">
        <f>I75+K75</f>
        <v>0.1</v>
      </c>
      <c r="I75" s="10">
        <v>0.1</v>
      </c>
      <c r="J75" s="10">
        <v>0.1</v>
      </c>
      <c r="K75" s="198"/>
      <c r="L75" s="481">
        <f t="shared" si="5"/>
        <v>0.9</v>
      </c>
      <c r="M75" s="481">
        <f t="shared" si="18"/>
        <v>0.9</v>
      </c>
      <c r="N75" s="481">
        <f t="shared" si="18"/>
        <v>0.7</v>
      </c>
      <c r="O75" s="481">
        <f t="shared" si="18"/>
        <v>0</v>
      </c>
      <c r="P75" s="196"/>
      <c r="Q75" s="90"/>
    </row>
    <row r="76" spans="1:18" x14ac:dyDescent="0.25">
      <c r="A76" s="20" t="s">
        <v>84</v>
      </c>
      <c r="B76" s="83" t="s">
        <v>175</v>
      </c>
      <c r="C76" s="199"/>
      <c r="D76" s="21">
        <f t="shared" si="7"/>
        <v>133.9</v>
      </c>
      <c r="E76" s="21">
        <f>E28+E32+E36+E40+E44+E48+E52+E56+E60+E64+E68+E72</f>
        <v>22.900000000000006</v>
      </c>
      <c r="F76" s="21">
        <f>F28+F32+F36+F40+F44+F48+F52+F56+F60+F64+F68+F72</f>
        <v>17.399999999999999</v>
      </c>
      <c r="G76" s="21">
        <f>G28+G32+G36+G40+G44+G48+G52+G56+G60+G64+G68+G72</f>
        <v>111</v>
      </c>
      <c r="H76" s="21">
        <f>I76+K76</f>
        <v>0</v>
      </c>
      <c r="I76" s="21">
        <f>I28+I32+I36+I40+I44+I48+I52+I56+I60+I64+I68+I72</f>
        <v>0</v>
      </c>
      <c r="J76" s="21">
        <f>J28+J32+J36+J40+J44+J48+J52+J56+J60+J64+J68+J72</f>
        <v>0</v>
      </c>
      <c r="K76" s="21">
        <f>K28+K32+K36+K40+K44+K48+K52+K56+K60+K64+K68+K72</f>
        <v>0</v>
      </c>
      <c r="L76" s="21">
        <f t="shared" si="5"/>
        <v>133.9</v>
      </c>
      <c r="M76" s="21">
        <f>M28+M32+M36+M40+M44+M48+M52+M56+M60+M64+M68+M72</f>
        <v>22.900000000000006</v>
      </c>
      <c r="N76" s="21">
        <f>N28+N32+N36+N40+N44+N48+N52+N56+N60+N64+N68+N72</f>
        <v>17.399999999999999</v>
      </c>
      <c r="O76" s="21">
        <f>O28+O32+O36+O40+O44+O48+O52+O56+O60+O64+O68+O72</f>
        <v>111</v>
      </c>
      <c r="Q76" s="196"/>
      <c r="R76" s="90"/>
    </row>
    <row r="77" spans="1:18" x14ac:dyDescent="0.25">
      <c r="A77" s="5" t="s">
        <v>85</v>
      </c>
      <c r="B77" s="561" t="s">
        <v>59</v>
      </c>
      <c r="C77" s="487"/>
      <c r="D77" s="487"/>
      <c r="E77" s="487"/>
      <c r="F77" s="487"/>
      <c r="G77" s="487"/>
      <c r="H77" s="487"/>
      <c r="I77" s="487"/>
      <c r="J77" s="487"/>
      <c r="K77" s="487"/>
      <c r="L77" s="487"/>
      <c r="M77" s="487"/>
      <c r="N77" s="487"/>
      <c r="O77" s="488"/>
    </row>
    <row r="78" spans="1:18" x14ac:dyDescent="0.25">
      <c r="A78" s="141" t="s">
        <v>86</v>
      </c>
      <c r="B78" s="29" t="s">
        <v>20</v>
      </c>
      <c r="C78" s="474"/>
      <c r="D78" s="154">
        <f>E78+G78</f>
        <v>2585.4</v>
      </c>
      <c r="E78" s="154">
        <f t="shared" ref="E78:K78" si="19">E80+E81+E82</f>
        <v>926.9</v>
      </c>
      <c r="F78" s="154">
        <f t="shared" si="19"/>
        <v>0</v>
      </c>
      <c r="G78" s="154">
        <f t="shared" si="19"/>
        <v>1658.5</v>
      </c>
      <c r="H78" s="155">
        <f t="shared" si="19"/>
        <v>0</v>
      </c>
      <c r="I78" s="155">
        <f t="shared" si="19"/>
        <v>0</v>
      </c>
      <c r="J78" s="155">
        <f t="shared" si="19"/>
        <v>0</v>
      </c>
      <c r="K78" s="155">
        <f t="shared" si="19"/>
        <v>0</v>
      </c>
      <c r="L78" s="156">
        <f>M78+O78</f>
        <v>2585.4</v>
      </c>
      <c r="M78" s="156">
        <f>M80+M81+M82</f>
        <v>926.9</v>
      </c>
      <c r="N78" s="156">
        <f>N80+N81+N82</f>
        <v>0</v>
      </c>
      <c r="O78" s="156">
        <f>O80+O81+O82</f>
        <v>1658.5</v>
      </c>
    </row>
    <row r="79" spans="1:18" x14ac:dyDescent="0.25">
      <c r="A79" s="145"/>
      <c r="B79" s="146" t="s">
        <v>196</v>
      </c>
      <c r="C79" s="326"/>
      <c r="D79" s="162"/>
      <c r="E79" s="162"/>
      <c r="F79" s="162"/>
      <c r="G79" s="162"/>
      <c r="H79" s="163"/>
      <c r="I79" s="163"/>
      <c r="J79" s="163"/>
      <c r="K79" s="163"/>
      <c r="L79" s="164"/>
      <c r="M79" s="164"/>
      <c r="N79" s="164"/>
      <c r="O79" s="164"/>
    </row>
    <row r="80" spans="1:18" ht="15" customHeight="1" x14ac:dyDescent="0.25">
      <c r="A80" s="145"/>
      <c r="B80" s="557" t="s">
        <v>337</v>
      </c>
      <c r="C80" s="200" t="s">
        <v>25</v>
      </c>
      <c r="D80" s="154">
        <f>E80+G80</f>
        <v>2267.1</v>
      </c>
      <c r="E80" s="63">
        <v>608.6</v>
      </c>
      <c r="F80" s="63"/>
      <c r="G80" s="63">
        <v>1658.5</v>
      </c>
      <c r="H80" s="64">
        <f>I80+K80</f>
        <v>0</v>
      </c>
      <c r="I80" s="64"/>
      <c r="J80" s="64"/>
      <c r="K80" s="64"/>
      <c r="L80" s="65">
        <f>M80+O80</f>
        <v>2267.1</v>
      </c>
      <c r="M80" s="65">
        <f t="shared" ref="M80:O82" si="20">E80+I80</f>
        <v>608.6</v>
      </c>
      <c r="N80" s="65">
        <f t="shared" si="20"/>
        <v>0</v>
      </c>
      <c r="O80" s="65">
        <f t="shared" si="20"/>
        <v>1658.5</v>
      </c>
    </row>
    <row r="81" spans="1:18" s="37" customFormat="1" ht="23.25" customHeight="1" x14ac:dyDescent="0.25">
      <c r="A81" s="145"/>
      <c r="B81" s="557"/>
      <c r="C81" s="471" t="s">
        <v>31</v>
      </c>
      <c r="D81" s="154">
        <f>E81+G81</f>
        <v>200</v>
      </c>
      <c r="E81" s="63">
        <v>200</v>
      </c>
      <c r="F81" s="63"/>
      <c r="G81" s="63"/>
      <c r="H81" s="64">
        <f>I81+K81</f>
        <v>0</v>
      </c>
      <c r="I81" s="64"/>
      <c r="J81" s="64"/>
      <c r="K81" s="64"/>
      <c r="L81" s="65">
        <f>M81+O81</f>
        <v>200</v>
      </c>
      <c r="M81" s="65">
        <f t="shared" si="20"/>
        <v>200</v>
      </c>
      <c r="N81" s="65">
        <f t="shared" si="20"/>
        <v>0</v>
      </c>
      <c r="O81" s="65">
        <f t="shared" si="20"/>
        <v>0</v>
      </c>
      <c r="Q81" s="66" t="s">
        <v>325</v>
      </c>
      <c r="R81" s="73">
        <f>L28+L33+L37+L41+L45+L49+L53+L57+L61+L65+L69+L73</f>
        <v>116.29999999999997</v>
      </c>
    </row>
    <row r="82" spans="1:18" s="37" customFormat="1" ht="14.25" customHeight="1" x14ac:dyDescent="0.25">
      <c r="A82" s="152"/>
      <c r="B82" s="173" t="s">
        <v>429</v>
      </c>
      <c r="C82" s="197" t="s">
        <v>31</v>
      </c>
      <c r="D82" s="154">
        <f>E82+G82</f>
        <v>118.3</v>
      </c>
      <c r="E82" s="63">
        <v>118.3</v>
      </c>
      <c r="F82" s="63"/>
      <c r="G82" s="63"/>
      <c r="H82" s="64">
        <f>I82+K82</f>
        <v>0</v>
      </c>
      <c r="I82" s="64"/>
      <c r="J82" s="64"/>
      <c r="K82" s="64"/>
      <c r="L82" s="65">
        <f>M82+O82</f>
        <v>118.3</v>
      </c>
      <c r="M82" s="65">
        <f t="shared" si="20"/>
        <v>118.3</v>
      </c>
      <c r="N82" s="65">
        <f t="shared" si="20"/>
        <v>0</v>
      </c>
      <c r="O82" s="65">
        <f t="shared" si="20"/>
        <v>0</v>
      </c>
      <c r="Q82" s="66"/>
      <c r="R82" s="73"/>
    </row>
    <row r="83" spans="1:18" x14ac:dyDescent="0.25">
      <c r="A83" s="201" t="s">
        <v>87</v>
      </c>
      <c r="B83" s="83" t="s">
        <v>176</v>
      </c>
      <c r="C83" s="199"/>
      <c r="D83" s="21">
        <f>D78</f>
        <v>2585.4</v>
      </c>
      <c r="E83" s="21">
        <f t="shared" ref="E83:O83" si="21">E78</f>
        <v>926.9</v>
      </c>
      <c r="F83" s="21">
        <f t="shared" si="21"/>
        <v>0</v>
      </c>
      <c r="G83" s="21">
        <f t="shared" si="21"/>
        <v>1658.5</v>
      </c>
      <c r="H83" s="10">
        <f t="shared" si="21"/>
        <v>0</v>
      </c>
      <c r="I83" s="10">
        <f t="shared" si="21"/>
        <v>0</v>
      </c>
      <c r="J83" s="10">
        <f t="shared" si="21"/>
        <v>0</v>
      </c>
      <c r="K83" s="10">
        <f t="shared" si="21"/>
        <v>0</v>
      </c>
      <c r="L83" s="21">
        <f t="shared" si="21"/>
        <v>2585.4</v>
      </c>
      <c r="M83" s="21">
        <f t="shared" si="21"/>
        <v>926.9</v>
      </c>
      <c r="N83" s="21">
        <f t="shared" si="21"/>
        <v>0</v>
      </c>
      <c r="O83" s="21">
        <f t="shared" si="21"/>
        <v>1658.5</v>
      </c>
      <c r="Q83" s="66" t="s">
        <v>326</v>
      </c>
      <c r="R83" s="67"/>
    </row>
    <row r="84" spans="1:18" x14ac:dyDescent="0.25">
      <c r="A84" s="5" t="s">
        <v>88</v>
      </c>
      <c r="B84" s="558" t="s">
        <v>63</v>
      </c>
      <c r="C84" s="558"/>
      <c r="D84" s="558"/>
      <c r="E84" s="558"/>
      <c r="F84" s="558"/>
      <c r="G84" s="558"/>
      <c r="H84" s="558"/>
      <c r="I84" s="558"/>
      <c r="J84" s="558"/>
      <c r="K84" s="558"/>
      <c r="L84" s="558"/>
      <c r="M84" s="558"/>
      <c r="N84" s="558"/>
      <c r="O84" s="558"/>
      <c r="Q84" s="66" t="s">
        <v>327</v>
      </c>
      <c r="R84" s="67"/>
    </row>
    <row r="85" spans="1:18" x14ac:dyDescent="0.25">
      <c r="A85" s="5" t="s">
        <v>89</v>
      </c>
      <c r="B85" s="29" t="s">
        <v>20</v>
      </c>
      <c r="C85" s="538" t="s">
        <v>32</v>
      </c>
      <c r="D85" s="154">
        <f>E85+G85</f>
        <v>405</v>
      </c>
      <c r="E85" s="154"/>
      <c r="F85" s="154"/>
      <c r="G85" s="154">
        <v>405</v>
      </c>
      <c r="H85" s="155">
        <f>I85+K85</f>
        <v>0</v>
      </c>
      <c r="I85" s="155"/>
      <c r="J85" s="155"/>
      <c r="K85" s="155"/>
      <c r="L85" s="156">
        <f>M85+O85</f>
        <v>405</v>
      </c>
      <c r="M85" s="156">
        <f>E85+I85</f>
        <v>0</v>
      </c>
      <c r="N85" s="156">
        <f>F85+J85</f>
        <v>0</v>
      </c>
      <c r="O85" s="156">
        <f>G85+K85</f>
        <v>405</v>
      </c>
      <c r="Q85" s="66" t="s">
        <v>328</v>
      </c>
      <c r="R85" s="67">
        <f>L80+L185</f>
        <v>2267.1</v>
      </c>
    </row>
    <row r="86" spans="1:18" hidden="1" x14ac:dyDescent="0.25">
      <c r="A86" s="19"/>
      <c r="B86" s="146" t="s">
        <v>196</v>
      </c>
      <c r="C86" s="552"/>
      <c r="D86" s="162"/>
      <c r="E86" s="162"/>
      <c r="F86" s="162"/>
      <c r="G86" s="162"/>
      <c r="H86" s="163"/>
      <c r="I86" s="163"/>
      <c r="J86" s="163"/>
      <c r="K86" s="163"/>
      <c r="L86" s="164"/>
      <c r="M86" s="164"/>
      <c r="N86" s="164"/>
      <c r="O86" s="164"/>
      <c r="Q86" s="66"/>
      <c r="R86" s="67"/>
    </row>
    <row r="87" spans="1:18" ht="26.25" x14ac:dyDescent="0.25">
      <c r="A87" s="137"/>
      <c r="B87" s="173" t="s">
        <v>338</v>
      </c>
      <c r="C87" s="539"/>
      <c r="D87" s="157"/>
      <c r="E87" s="157"/>
      <c r="F87" s="157"/>
      <c r="G87" s="157"/>
      <c r="H87" s="158"/>
      <c r="I87" s="158"/>
      <c r="J87" s="158"/>
      <c r="K87" s="158"/>
      <c r="L87" s="159"/>
      <c r="M87" s="159"/>
      <c r="N87" s="159"/>
      <c r="O87" s="159"/>
      <c r="Q87" s="66" t="s">
        <v>331</v>
      </c>
      <c r="R87" s="67">
        <f>L81+L34+L38+L42+L46+L50+L54+L58+L62+L66+L70+L74+L82</f>
        <v>321.8</v>
      </c>
    </row>
    <row r="88" spans="1:18" x14ac:dyDescent="0.25">
      <c r="A88" s="201" t="s">
        <v>90</v>
      </c>
      <c r="B88" s="83" t="s">
        <v>177</v>
      </c>
      <c r="C88" s="199"/>
      <c r="D88" s="82">
        <f>D85</f>
        <v>405</v>
      </c>
      <c r="E88" s="82">
        <f t="shared" ref="E88:O88" si="22">E85</f>
        <v>0</v>
      </c>
      <c r="F88" s="82">
        <f t="shared" si="22"/>
        <v>0</v>
      </c>
      <c r="G88" s="82">
        <f t="shared" si="22"/>
        <v>405</v>
      </c>
      <c r="H88" s="9">
        <f t="shared" si="22"/>
        <v>0</v>
      </c>
      <c r="I88" s="9">
        <f t="shared" si="22"/>
        <v>0</v>
      </c>
      <c r="J88" s="9">
        <f t="shared" si="22"/>
        <v>0</v>
      </c>
      <c r="K88" s="9">
        <f t="shared" si="22"/>
        <v>0</v>
      </c>
      <c r="L88" s="83">
        <f t="shared" si="22"/>
        <v>405</v>
      </c>
      <c r="M88" s="83">
        <f t="shared" si="22"/>
        <v>0</v>
      </c>
      <c r="N88" s="83">
        <f t="shared" si="22"/>
        <v>0</v>
      </c>
      <c r="O88" s="83">
        <f t="shared" si="22"/>
        <v>405</v>
      </c>
      <c r="Q88" s="66" t="s">
        <v>329</v>
      </c>
      <c r="R88" s="73">
        <f>M35+M39+M43+M47+M51+M55+M59+M63+M67+M71+M75</f>
        <v>14.100000000000001</v>
      </c>
    </row>
    <row r="89" spans="1:18" x14ac:dyDescent="0.25">
      <c r="A89" s="5" t="s">
        <v>91</v>
      </c>
      <c r="B89" s="558" t="s">
        <v>172</v>
      </c>
      <c r="C89" s="558"/>
      <c r="D89" s="558"/>
      <c r="E89" s="558"/>
      <c r="F89" s="558"/>
      <c r="G89" s="558"/>
      <c r="H89" s="558"/>
      <c r="I89" s="558"/>
      <c r="J89" s="558"/>
      <c r="K89" s="558"/>
      <c r="L89" s="558"/>
      <c r="M89" s="558"/>
      <c r="N89" s="558"/>
      <c r="O89" s="558"/>
      <c r="Q89" s="66" t="s">
        <v>330</v>
      </c>
      <c r="R89" s="73">
        <f>L85</f>
        <v>405</v>
      </c>
    </row>
    <row r="90" spans="1:18" x14ac:dyDescent="0.25">
      <c r="A90" s="5" t="s">
        <v>92</v>
      </c>
      <c r="B90" s="35" t="s">
        <v>20</v>
      </c>
      <c r="C90" s="474"/>
      <c r="D90" s="154">
        <f t="shared" ref="D90:D96" si="23">E90+G90</f>
        <v>932.4</v>
      </c>
      <c r="E90" s="154">
        <f>E92+E93</f>
        <v>3.4</v>
      </c>
      <c r="F90" s="154">
        <f t="shared" ref="F90:G90" si="24">F92+F93</f>
        <v>2.6</v>
      </c>
      <c r="G90" s="154">
        <f t="shared" si="24"/>
        <v>929</v>
      </c>
      <c r="H90" s="155">
        <f t="shared" ref="H90:H153" si="25">I90+K90</f>
        <v>53</v>
      </c>
      <c r="I90" s="155">
        <f>I92+I93</f>
        <v>0</v>
      </c>
      <c r="J90" s="155">
        <f t="shared" ref="J90:K90" si="26">J92+J93</f>
        <v>0</v>
      </c>
      <c r="K90" s="155">
        <f t="shared" si="26"/>
        <v>53</v>
      </c>
      <c r="L90" s="156">
        <f t="shared" ref="L90:L97" si="27">M90+O90</f>
        <v>985.4</v>
      </c>
      <c r="M90" s="156">
        <f t="shared" ref="M90:O97" si="28">E90+I90</f>
        <v>3.4</v>
      </c>
      <c r="N90" s="156">
        <f t="shared" si="28"/>
        <v>2.6</v>
      </c>
      <c r="O90" s="156">
        <f t="shared" si="28"/>
        <v>982</v>
      </c>
      <c r="Q90" s="66" t="s">
        <v>332</v>
      </c>
      <c r="R90" s="67">
        <f>L189+L193+L197+L201+L205+L209+L213+L217+L221+L225+L229+L233+L237+L241+L245</f>
        <v>512.19999999999993</v>
      </c>
    </row>
    <row r="91" spans="1:18" x14ac:dyDescent="0.25">
      <c r="A91" s="19"/>
      <c r="B91" s="146" t="s">
        <v>196</v>
      </c>
      <c r="C91" s="473"/>
      <c r="D91" s="157"/>
      <c r="E91" s="157"/>
      <c r="F91" s="157"/>
      <c r="G91" s="157"/>
      <c r="H91" s="158"/>
      <c r="I91" s="158"/>
      <c r="J91" s="158"/>
      <c r="K91" s="158"/>
      <c r="L91" s="159"/>
      <c r="M91" s="159"/>
      <c r="N91" s="159"/>
      <c r="O91" s="159"/>
      <c r="Q91" s="66"/>
      <c r="R91" s="67"/>
    </row>
    <row r="92" spans="1:18" x14ac:dyDescent="0.25">
      <c r="A92" s="19"/>
      <c r="B92" s="327" t="s">
        <v>415</v>
      </c>
      <c r="C92" s="473" t="s">
        <v>51</v>
      </c>
      <c r="D92" s="390">
        <f>E92+G92</f>
        <v>3.4</v>
      </c>
      <c r="E92" s="157">
        <v>3.4</v>
      </c>
      <c r="F92" s="157">
        <v>2.6</v>
      </c>
      <c r="G92" s="157"/>
      <c r="H92" s="158">
        <f t="shared" si="25"/>
        <v>0</v>
      </c>
      <c r="I92" s="158"/>
      <c r="J92" s="158"/>
      <c r="K92" s="158"/>
      <c r="L92" s="159">
        <f t="shared" si="27"/>
        <v>3.4</v>
      </c>
      <c r="M92" s="159">
        <f t="shared" ref="M92:O93" si="29">E92+I92</f>
        <v>3.4</v>
      </c>
      <c r="N92" s="159">
        <f t="shared" si="29"/>
        <v>2.6</v>
      </c>
      <c r="O92" s="159">
        <f t="shared" si="29"/>
        <v>0</v>
      </c>
      <c r="Q92" s="66"/>
      <c r="R92" s="67"/>
    </row>
    <row r="93" spans="1:18" s="37" customFormat="1" ht="27" customHeight="1" x14ac:dyDescent="0.25">
      <c r="A93" s="137"/>
      <c r="B93" s="281" t="s">
        <v>338</v>
      </c>
      <c r="C93" s="147" t="s">
        <v>51</v>
      </c>
      <c r="D93" s="390">
        <f t="shared" si="23"/>
        <v>929</v>
      </c>
      <c r="E93" s="390"/>
      <c r="F93" s="390"/>
      <c r="G93" s="390">
        <v>929</v>
      </c>
      <c r="H93" s="391">
        <f t="shared" si="25"/>
        <v>53</v>
      </c>
      <c r="I93" s="391"/>
      <c r="J93" s="391"/>
      <c r="K93" s="391">
        <v>53</v>
      </c>
      <c r="L93" s="160">
        <f t="shared" si="27"/>
        <v>982</v>
      </c>
      <c r="M93" s="160">
        <f t="shared" si="29"/>
        <v>0</v>
      </c>
      <c r="N93" s="160">
        <f t="shared" si="29"/>
        <v>0</v>
      </c>
      <c r="O93" s="160">
        <f t="shared" si="29"/>
        <v>982</v>
      </c>
      <c r="Q93" s="66" t="s">
        <v>333</v>
      </c>
      <c r="R93" s="67">
        <f>L90+L94+L97+L99+L103+L106+L108+L112+L114+L118+L121+L124+L126+L129+L131+L133+L135+L139+L141+L145+L147+L149+L151+L153+L155+L157+L159+L161+L163+L165+L169+L173+L175+L179+L137+L143</f>
        <v>1448.1999999999998</v>
      </c>
    </row>
    <row r="94" spans="1:18" x14ac:dyDescent="0.25">
      <c r="A94" s="5" t="s">
        <v>93</v>
      </c>
      <c r="B94" s="35" t="s">
        <v>55</v>
      </c>
      <c r="C94" s="474" t="s">
        <v>51</v>
      </c>
      <c r="D94" s="219">
        <f t="shared" si="23"/>
        <v>5.0999999999999996</v>
      </c>
      <c r="E94" s="154">
        <v>5.0999999999999996</v>
      </c>
      <c r="F94" s="154">
        <v>3.9</v>
      </c>
      <c r="G94" s="222">
        <f>G95+G96</f>
        <v>0</v>
      </c>
      <c r="H94" s="155">
        <f t="shared" si="25"/>
        <v>0</v>
      </c>
      <c r="I94" s="223"/>
      <c r="J94" s="155"/>
      <c r="K94" s="223">
        <f>K95+K96</f>
        <v>0</v>
      </c>
      <c r="L94" s="156">
        <f t="shared" si="27"/>
        <v>5.0999999999999996</v>
      </c>
      <c r="M94" s="224">
        <f t="shared" si="28"/>
        <v>5.0999999999999996</v>
      </c>
      <c r="N94" s="156">
        <f t="shared" si="28"/>
        <v>3.9</v>
      </c>
      <c r="O94" s="210">
        <f t="shared" si="28"/>
        <v>0</v>
      </c>
      <c r="Q94" s="66" t="s">
        <v>334</v>
      </c>
      <c r="R94" s="67">
        <f>L249+L252+L256+L254</f>
        <v>157.1</v>
      </c>
    </row>
    <row r="95" spans="1:18" x14ac:dyDescent="0.25">
      <c r="A95" s="19"/>
      <c r="B95" s="327" t="s">
        <v>415</v>
      </c>
      <c r="C95" s="473"/>
      <c r="D95" s="220">
        <f t="shared" si="23"/>
        <v>0</v>
      </c>
      <c r="E95" s="157"/>
      <c r="F95" s="157"/>
      <c r="G95" s="392"/>
      <c r="H95" s="158"/>
      <c r="I95" s="328"/>
      <c r="J95" s="158"/>
      <c r="K95" s="328"/>
      <c r="L95" s="159"/>
      <c r="M95" s="329"/>
      <c r="N95" s="159"/>
      <c r="O95" s="211"/>
      <c r="Q95" s="66"/>
      <c r="R95" s="67"/>
    </row>
    <row r="96" spans="1:18" s="37" customFormat="1" ht="27" hidden="1" customHeight="1" x14ac:dyDescent="0.25">
      <c r="A96" s="137"/>
      <c r="B96" s="173" t="s">
        <v>374</v>
      </c>
      <c r="C96" s="472" t="s">
        <v>51</v>
      </c>
      <c r="D96" s="162">
        <f t="shared" si="23"/>
        <v>0</v>
      </c>
      <c r="E96" s="162"/>
      <c r="F96" s="162"/>
      <c r="G96" s="282"/>
      <c r="H96" s="163">
        <f t="shared" si="25"/>
        <v>0</v>
      </c>
      <c r="I96" s="283"/>
      <c r="J96" s="163"/>
      <c r="K96" s="163"/>
      <c r="L96" s="164">
        <f t="shared" si="27"/>
        <v>0</v>
      </c>
      <c r="M96" s="164">
        <f t="shared" si="28"/>
        <v>0</v>
      </c>
      <c r="N96" s="164">
        <f t="shared" si="28"/>
        <v>0</v>
      </c>
      <c r="O96" s="164">
        <f t="shared" si="28"/>
        <v>0</v>
      </c>
      <c r="Q96" s="71" t="s">
        <v>173</v>
      </c>
      <c r="R96" s="72">
        <f>SUM(R81:R94)</f>
        <v>5241.8</v>
      </c>
    </row>
    <row r="97" spans="1:18" x14ac:dyDescent="0.25">
      <c r="A97" s="5" t="s">
        <v>94</v>
      </c>
      <c r="B97" s="29" t="s">
        <v>33</v>
      </c>
      <c r="C97" s="538" t="s">
        <v>51</v>
      </c>
      <c r="D97" s="390">
        <f>E97+G97</f>
        <v>3</v>
      </c>
      <c r="E97" s="154">
        <v>3</v>
      </c>
      <c r="F97" s="154">
        <v>2.2999999999999998</v>
      </c>
      <c r="G97" s="203"/>
      <c r="H97" s="155">
        <f t="shared" si="25"/>
        <v>0</v>
      </c>
      <c r="I97" s="204"/>
      <c r="J97" s="155"/>
      <c r="K97" s="155"/>
      <c r="L97" s="156">
        <f t="shared" si="27"/>
        <v>3</v>
      </c>
      <c r="M97" s="156">
        <f t="shared" si="28"/>
        <v>3</v>
      </c>
      <c r="N97" s="156">
        <f t="shared" si="28"/>
        <v>2.2999999999999998</v>
      </c>
      <c r="O97" s="156">
        <f t="shared" si="28"/>
        <v>0</v>
      </c>
      <c r="Q97" s="196"/>
      <c r="R97" s="90">
        <f>L262-R96</f>
        <v>0</v>
      </c>
    </row>
    <row r="98" spans="1:18" s="37" customFormat="1" x14ac:dyDescent="0.25">
      <c r="A98" s="137"/>
      <c r="B98" s="477" t="s">
        <v>415</v>
      </c>
      <c r="C98" s="539"/>
      <c r="D98" s="157" t="s">
        <v>174</v>
      </c>
      <c r="E98" s="157"/>
      <c r="F98" s="157"/>
      <c r="G98" s="205"/>
      <c r="H98" s="158">
        <f t="shared" si="25"/>
        <v>0</v>
      </c>
      <c r="I98" s="206"/>
      <c r="J98" s="158"/>
      <c r="K98" s="158"/>
      <c r="L98" s="159"/>
      <c r="M98" s="159"/>
      <c r="N98" s="159"/>
      <c r="O98" s="159"/>
      <c r="Q98" s="207"/>
      <c r="R98" s="208"/>
    </row>
    <row r="99" spans="1:18" x14ac:dyDescent="0.25">
      <c r="A99" s="5" t="s">
        <v>95</v>
      </c>
      <c r="B99" s="29" t="s">
        <v>161</v>
      </c>
      <c r="C99" s="474"/>
      <c r="D99" s="154">
        <f t="shared" ref="D99:D105" si="30">E99+G99</f>
        <v>7.4</v>
      </c>
      <c r="E99" s="154">
        <v>7.4</v>
      </c>
      <c r="F99" s="154">
        <v>5.7</v>
      </c>
      <c r="G99" s="154">
        <f>G101+G102</f>
        <v>0</v>
      </c>
      <c r="H99" s="155">
        <f t="shared" si="25"/>
        <v>0</v>
      </c>
      <c r="I99" s="155"/>
      <c r="J99" s="155"/>
      <c r="K99" s="155">
        <f>K101+K102</f>
        <v>0</v>
      </c>
      <c r="L99" s="156">
        <f t="shared" ref="L99:L106" si="31">M99+O99</f>
        <v>7.4</v>
      </c>
      <c r="M99" s="156">
        <f t="shared" ref="M99:O106" si="32">E99+I99</f>
        <v>7.4</v>
      </c>
      <c r="N99" s="156">
        <f t="shared" si="32"/>
        <v>5.7</v>
      </c>
      <c r="O99" s="156">
        <f t="shared" si="32"/>
        <v>0</v>
      </c>
      <c r="Q99" s="196"/>
      <c r="R99" s="90"/>
    </row>
    <row r="100" spans="1:18" x14ac:dyDescent="0.25">
      <c r="A100" s="19"/>
      <c r="B100" s="146" t="s">
        <v>196</v>
      </c>
      <c r="C100" s="326"/>
      <c r="D100" s="162"/>
      <c r="E100" s="162"/>
      <c r="F100" s="162"/>
      <c r="G100" s="162"/>
      <c r="H100" s="163"/>
      <c r="I100" s="163"/>
      <c r="J100" s="163"/>
      <c r="K100" s="163"/>
      <c r="L100" s="164"/>
      <c r="M100" s="164"/>
      <c r="N100" s="164"/>
      <c r="O100" s="164"/>
      <c r="Q100" s="196"/>
      <c r="R100" s="90"/>
    </row>
    <row r="101" spans="1:18" x14ac:dyDescent="0.25">
      <c r="A101" s="19"/>
      <c r="B101" s="202" t="s">
        <v>415</v>
      </c>
      <c r="C101" s="474" t="s">
        <v>51</v>
      </c>
      <c r="D101" s="390">
        <f>E101+G101</f>
        <v>4.3</v>
      </c>
      <c r="E101" s="154">
        <v>4.3</v>
      </c>
      <c r="F101" s="154">
        <v>3.3</v>
      </c>
      <c r="G101" s="203"/>
      <c r="H101" s="155">
        <f t="shared" si="25"/>
        <v>0</v>
      </c>
      <c r="I101" s="204"/>
      <c r="J101" s="155"/>
      <c r="K101" s="155"/>
      <c r="L101" s="156">
        <f t="shared" si="31"/>
        <v>4.3</v>
      </c>
      <c r="M101" s="156">
        <f t="shared" si="32"/>
        <v>4.3</v>
      </c>
      <c r="N101" s="156">
        <f t="shared" si="32"/>
        <v>3.3</v>
      </c>
      <c r="O101" s="156">
        <f t="shared" si="32"/>
        <v>0</v>
      </c>
      <c r="Q101" s="196"/>
      <c r="R101" s="90"/>
    </row>
    <row r="102" spans="1:18" s="37" customFormat="1" ht="27" customHeight="1" x14ac:dyDescent="0.25">
      <c r="A102" s="137"/>
      <c r="B102" s="173" t="s">
        <v>374</v>
      </c>
      <c r="C102" s="474" t="s">
        <v>51</v>
      </c>
      <c r="D102" s="154">
        <f t="shared" si="30"/>
        <v>3.1</v>
      </c>
      <c r="E102" s="154">
        <v>3.1</v>
      </c>
      <c r="F102" s="154">
        <v>2.4</v>
      </c>
      <c r="G102" s="203"/>
      <c r="H102" s="155">
        <f t="shared" si="25"/>
        <v>0</v>
      </c>
      <c r="I102" s="204"/>
      <c r="J102" s="155"/>
      <c r="K102" s="155"/>
      <c r="L102" s="156">
        <f t="shared" si="31"/>
        <v>3.1</v>
      </c>
      <c r="M102" s="156">
        <f t="shared" si="32"/>
        <v>3.1</v>
      </c>
      <c r="N102" s="156">
        <f t="shared" si="32"/>
        <v>2.4</v>
      </c>
      <c r="O102" s="156">
        <f t="shared" si="32"/>
        <v>0</v>
      </c>
      <c r="Q102" s="207"/>
      <c r="R102" s="208"/>
    </row>
    <row r="103" spans="1:18" x14ac:dyDescent="0.25">
      <c r="A103" s="5" t="s">
        <v>96</v>
      </c>
      <c r="B103" s="35" t="s">
        <v>514</v>
      </c>
      <c r="C103" s="385" t="s">
        <v>51</v>
      </c>
      <c r="D103" s="390">
        <f>E103+G103</f>
        <v>4.8</v>
      </c>
      <c r="E103" s="222">
        <v>4.8</v>
      </c>
      <c r="F103" s="154">
        <v>3.7</v>
      </c>
      <c r="G103" s="222">
        <f>G104+G105</f>
        <v>0</v>
      </c>
      <c r="H103" s="155">
        <f t="shared" si="25"/>
        <v>0</v>
      </c>
      <c r="I103" s="223"/>
      <c r="J103" s="155"/>
      <c r="K103" s="223">
        <f>K104+K105</f>
        <v>0</v>
      </c>
      <c r="L103" s="156">
        <f t="shared" si="31"/>
        <v>4.8</v>
      </c>
      <c r="M103" s="224">
        <f t="shared" si="32"/>
        <v>4.8</v>
      </c>
      <c r="N103" s="156">
        <f t="shared" si="32"/>
        <v>3.7</v>
      </c>
      <c r="O103" s="210">
        <f t="shared" si="32"/>
        <v>0</v>
      </c>
      <c r="Q103" s="196"/>
      <c r="R103" s="90"/>
    </row>
    <row r="104" spans="1:18" x14ac:dyDescent="0.25">
      <c r="A104" s="19"/>
      <c r="B104" s="327" t="s">
        <v>415</v>
      </c>
      <c r="C104" s="393"/>
      <c r="D104" s="157">
        <f t="shared" si="30"/>
        <v>0</v>
      </c>
      <c r="E104" s="392"/>
      <c r="F104" s="157"/>
      <c r="G104" s="392"/>
      <c r="H104" s="158">
        <f t="shared" si="25"/>
        <v>0</v>
      </c>
      <c r="I104" s="328"/>
      <c r="J104" s="158"/>
      <c r="K104" s="328"/>
      <c r="L104" s="159">
        <f t="shared" si="31"/>
        <v>0</v>
      </c>
      <c r="M104" s="329">
        <f t="shared" si="32"/>
        <v>0</v>
      </c>
      <c r="N104" s="159">
        <f t="shared" si="32"/>
        <v>0</v>
      </c>
      <c r="O104" s="211">
        <f t="shared" si="32"/>
        <v>0</v>
      </c>
      <c r="Q104" s="196"/>
      <c r="R104" s="90"/>
    </row>
    <row r="105" spans="1:18" s="37" customFormat="1" ht="27" hidden="1" customHeight="1" x14ac:dyDescent="0.25">
      <c r="A105" s="137"/>
      <c r="B105" s="173" t="s">
        <v>374</v>
      </c>
      <c r="C105" s="472" t="s">
        <v>51</v>
      </c>
      <c r="D105" s="162">
        <f t="shared" si="30"/>
        <v>0</v>
      </c>
      <c r="E105" s="162"/>
      <c r="F105" s="162"/>
      <c r="G105" s="282"/>
      <c r="H105" s="163">
        <f t="shared" si="25"/>
        <v>0</v>
      </c>
      <c r="I105" s="283"/>
      <c r="J105" s="163"/>
      <c r="K105" s="163"/>
      <c r="L105" s="164">
        <f t="shared" si="31"/>
        <v>0</v>
      </c>
      <c r="M105" s="164">
        <f t="shared" si="32"/>
        <v>0</v>
      </c>
      <c r="N105" s="164">
        <f t="shared" si="32"/>
        <v>0</v>
      </c>
      <c r="O105" s="164">
        <f t="shared" si="32"/>
        <v>0</v>
      </c>
      <c r="Q105" s="207"/>
      <c r="R105" s="208"/>
    </row>
    <row r="106" spans="1:18" x14ac:dyDescent="0.25">
      <c r="A106" s="5" t="s">
        <v>97</v>
      </c>
      <c r="B106" s="209" t="s">
        <v>153</v>
      </c>
      <c r="C106" s="538" t="s">
        <v>51</v>
      </c>
      <c r="D106" s="390">
        <f>E106+G106</f>
        <v>2.9</v>
      </c>
      <c r="E106" s="154">
        <v>2.9</v>
      </c>
      <c r="F106" s="154">
        <v>2.2000000000000002</v>
      </c>
      <c r="G106" s="203"/>
      <c r="H106" s="155">
        <f t="shared" si="25"/>
        <v>0</v>
      </c>
      <c r="I106" s="155"/>
      <c r="J106" s="155"/>
      <c r="K106" s="204"/>
      <c r="L106" s="210">
        <f t="shared" si="31"/>
        <v>2.9</v>
      </c>
      <c r="M106" s="156">
        <f t="shared" si="32"/>
        <v>2.9</v>
      </c>
      <c r="N106" s="156">
        <f t="shared" si="32"/>
        <v>2.2000000000000002</v>
      </c>
      <c r="O106" s="156">
        <f t="shared" si="32"/>
        <v>0</v>
      </c>
      <c r="Q106" s="196"/>
      <c r="R106" s="90"/>
    </row>
    <row r="107" spans="1:18" s="37" customFormat="1" x14ac:dyDescent="0.25">
      <c r="A107" s="137"/>
      <c r="B107" s="477" t="s">
        <v>415</v>
      </c>
      <c r="C107" s="552"/>
      <c r="D107" s="162" t="s">
        <v>174</v>
      </c>
      <c r="E107" s="162"/>
      <c r="F107" s="162"/>
      <c r="G107" s="282"/>
      <c r="H107" s="163">
        <f t="shared" si="25"/>
        <v>0</v>
      </c>
      <c r="I107" s="163"/>
      <c r="J107" s="163"/>
      <c r="K107" s="283"/>
      <c r="L107" s="288"/>
      <c r="M107" s="164"/>
      <c r="N107" s="164"/>
      <c r="O107" s="164"/>
      <c r="Q107" s="207"/>
      <c r="R107" s="208"/>
    </row>
    <row r="108" spans="1:18" x14ac:dyDescent="0.25">
      <c r="A108" s="141" t="s">
        <v>98</v>
      </c>
      <c r="B108" s="394" t="s">
        <v>364</v>
      </c>
      <c r="C108" s="474"/>
      <c r="D108" s="441">
        <f>E108+G108</f>
        <v>6.8</v>
      </c>
      <c r="E108" s="154">
        <f>E110+E111</f>
        <v>6.8</v>
      </c>
      <c r="F108" s="154">
        <f>F110+F111</f>
        <v>5.2</v>
      </c>
      <c r="G108" s="222">
        <f>G110+G111</f>
        <v>0</v>
      </c>
      <c r="H108" s="155">
        <f t="shared" si="25"/>
        <v>0</v>
      </c>
      <c r="I108" s="155">
        <f>I110+I111</f>
        <v>0</v>
      </c>
      <c r="J108" s="155">
        <f t="shared" ref="J108:K108" si="33">J110+J111</f>
        <v>0</v>
      </c>
      <c r="K108" s="223">
        <f t="shared" si="33"/>
        <v>0</v>
      </c>
      <c r="L108" s="156">
        <f>M108+O108</f>
        <v>6.8</v>
      </c>
      <c r="M108" s="224">
        <f t="shared" ref="M108:O112" si="34">E108+I108</f>
        <v>6.8</v>
      </c>
      <c r="N108" s="156">
        <f t="shared" si="34"/>
        <v>5.2</v>
      </c>
      <c r="O108" s="210">
        <f t="shared" si="34"/>
        <v>0</v>
      </c>
      <c r="Q108" s="196"/>
      <c r="R108" s="90"/>
    </row>
    <row r="109" spans="1:18" x14ac:dyDescent="0.25">
      <c r="A109" s="145"/>
      <c r="B109" s="146" t="s">
        <v>196</v>
      </c>
      <c r="C109" s="472"/>
      <c r="D109" s="443"/>
      <c r="E109" s="157"/>
      <c r="F109" s="157"/>
      <c r="G109" s="284"/>
      <c r="H109" s="163"/>
      <c r="I109" s="158"/>
      <c r="J109" s="158"/>
      <c r="K109" s="285"/>
      <c r="L109" s="164"/>
      <c r="M109" s="286"/>
      <c r="N109" s="164"/>
      <c r="O109" s="288"/>
      <c r="Q109" s="196"/>
      <c r="R109" s="90"/>
    </row>
    <row r="110" spans="1:18" x14ac:dyDescent="0.25">
      <c r="A110" s="145"/>
      <c r="B110" s="280" t="s">
        <v>415</v>
      </c>
      <c r="C110" s="197" t="s">
        <v>51</v>
      </c>
      <c r="D110" s="63">
        <f>E110+G110</f>
        <v>5.0999999999999996</v>
      </c>
      <c r="E110" s="63">
        <v>5.0999999999999996</v>
      </c>
      <c r="F110" s="63">
        <v>3.9</v>
      </c>
      <c r="G110" s="63"/>
      <c r="H110" s="64">
        <f t="shared" si="25"/>
        <v>0</v>
      </c>
      <c r="I110" s="64"/>
      <c r="J110" s="64"/>
      <c r="K110" s="64"/>
      <c r="L110" s="65">
        <f>M110+O110</f>
        <v>5.0999999999999996</v>
      </c>
      <c r="M110" s="65">
        <f t="shared" si="34"/>
        <v>5.0999999999999996</v>
      </c>
      <c r="N110" s="65">
        <f t="shared" si="34"/>
        <v>3.9</v>
      </c>
      <c r="O110" s="65">
        <f t="shared" si="34"/>
        <v>0</v>
      </c>
      <c r="Q110" s="196"/>
      <c r="R110" s="90"/>
    </row>
    <row r="111" spans="1:18" s="37" customFormat="1" ht="27" customHeight="1" x14ac:dyDescent="0.25">
      <c r="A111" s="152"/>
      <c r="B111" s="281" t="s">
        <v>374</v>
      </c>
      <c r="C111" s="197" t="s">
        <v>51</v>
      </c>
      <c r="D111" s="442">
        <f>E111+G111</f>
        <v>1.7</v>
      </c>
      <c r="E111" s="162">
        <v>1.7</v>
      </c>
      <c r="F111" s="162">
        <v>1.3</v>
      </c>
      <c r="G111" s="282"/>
      <c r="H111" s="163">
        <f t="shared" si="25"/>
        <v>0</v>
      </c>
      <c r="I111" s="283"/>
      <c r="J111" s="163"/>
      <c r="K111" s="163"/>
      <c r="L111" s="164">
        <f>M111+O111</f>
        <v>1.7</v>
      </c>
      <c r="M111" s="164">
        <f t="shared" si="34"/>
        <v>1.7</v>
      </c>
      <c r="N111" s="164">
        <f t="shared" si="34"/>
        <v>1.3</v>
      </c>
      <c r="O111" s="164">
        <f t="shared" si="34"/>
        <v>0</v>
      </c>
      <c r="Q111" s="207"/>
      <c r="R111" s="208"/>
    </row>
    <row r="112" spans="1:18" x14ac:dyDescent="0.25">
      <c r="A112" s="5" t="s">
        <v>99</v>
      </c>
      <c r="B112" s="29" t="s">
        <v>503</v>
      </c>
      <c r="C112" s="552" t="s">
        <v>51</v>
      </c>
      <c r="D112" s="390">
        <f>E112+G112</f>
        <v>5.9</v>
      </c>
      <c r="E112" s="154">
        <v>5.9</v>
      </c>
      <c r="F112" s="154">
        <v>4.5</v>
      </c>
      <c r="G112" s="203"/>
      <c r="H112" s="155">
        <f t="shared" si="25"/>
        <v>0</v>
      </c>
      <c r="I112" s="204"/>
      <c r="J112" s="155"/>
      <c r="K112" s="155"/>
      <c r="L112" s="156">
        <f>M112+O112</f>
        <v>5.9</v>
      </c>
      <c r="M112" s="156">
        <f t="shared" si="34"/>
        <v>5.9</v>
      </c>
      <c r="N112" s="156">
        <f t="shared" si="34"/>
        <v>4.5</v>
      </c>
      <c r="O112" s="156">
        <f t="shared" si="34"/>
        <v>0</v>
      </c>
      <c r="Q112" s="196"/>
      <c r="R112" s="90">
        <f>L279</f>
        <v>0</v>
      </c>
    </row>
    <row r="113" spans="1:18" s="37" customFormat="1" x14ac:dyDescent="0.25">
      <c r="A113" s="137"/>
      <c r="B113" s="477" t="s">
        <v>415</v>
      </c>
      <c r="C113" s="552"/>
      <c r="D113" s="162" t="s">
        <v>174</v>
      </c>
      <c r="E113" s="162"/>
      <c r="F113" s="162"/>
      <c r="G113" s="282"/>
      <c r="H113" s="163">
        <f t="shared" si="25"/>
        <v>0</v>
      </c>
      <c r="I113" s="283"/>
      <c r="J113" s="163"/>
      <c r="K113" s="163"/>
      <c r="L113" s="164"/>
      <c r="M113" s="164"/>
      <c r="N113" s="164"/>
      <c r="O113" s="164"/>
      <c r="Q113" s="207"/>
      <c r="R113" s="208"/>
    </row>
    <row r="114" spans="1:18" x14ac:dyDescent="0.25">
      <c r="A114" s="141" t="s">
        <v>100</v>
      </c>
      <c r="B114" s="35" t="s">
        <v>504</v>
      </c>
      <c r="C114" s="474"/>
      <c r="D114" s="441">
        <f>E114+G114</f>
        <v>10.7</v>
      </c>
      <c r="E114" s="154">
        <f>E116+E117</f>
        <v>10.7</v>
      </c>
      <c r="F114" s="154">
        <f>F116+F117</f>
        <v>8.1999999999999993</v>
      </c>
      <c r="G114" s="154">
        <f>G116+G117</f>
        <v>0</v>
      </c>
      <c r="H114" s="223">
        <f t="shared" si="25"/>
        <v>0</v>
      </c>
      <c r="I114" s="155">
        <f>I116+I117</f>
        <v>0</v>
      </c>
      <c r="J114" s="155">
        <f t="shared" ref="J114:K114" si="35">J116+J117</f>
        <v>0</v>
      </c>
      <c r="K114" s="155">
        <f t="shared" si="35"/>
        <v>0</v>
      </c>
      <c r="L114" s="224">
        <f t="shared" ref="L114:L123" si="36">M114+O114</f>
        <v>10.7</v>
      </c>
      <c r="M114" s="156">
        <f t="shared" ref="M114:O124" si="37">E114+I114</f>
        <v>10.7</v>
      </c>
      <c r="N114" s="224">
        <f t="shared" si="37"/>
        <v>8.1999999999999993</v>
      </c>
      <c r="O114" s="156">
        <f t="shared" si="37"/>
        <v>0</v>
      </c>
      <c r="Q114" s="196"/>
      <c r="R114" s="90"/>
    </row>
    <row r="115" spans="1:18" x14ac:dyDescent="0.25">
      <c r="A115" s="145"/>
      <c r="B115" s="146" t="s">
        <v>196</v>
      </c>
      <c r="C115" s="472"/>
      <c r="D115" s="440"/>
      <c r="E115" s="162"/>
      <c r="F115" s="284"/>
      <c r="G115" s="162"/>
      <c r="H115" s="285"/>
      <c r="I115" s="163"/>
      <c r="J115" s="285"/>
      <c r="K115" s="163"/>
      <c r="L115" s="286"/>
      <c r="M115" s="164"/>
      <c r="N115" s="286"/>
      <c r="O115" s="164"/>
      <c r="Q115" s="196"/>
      <c r="R115" s="90"/>
    </row>
    <row r="116" spans="1:18" x14ac:dyDescent="0.25">
      <c r="A116" s="152"/>
      <c r="B116" s="280" t="s">
        <v>415</v>
      </c>
      <c r="C116" s="197" t="s">
        <v>51</v>
      </c>
      <c r="D116" s="63">
        <f t="shared" ref="D116:D123" si="38">E116+G116</f>
        <v>6.8</v>
      </c>
      <c r="E116" s="63">
        <v>6.8</v>
      </c>
      <c r="F116" s="63">
        <v>5.2</v>
      </c>
      <c r="G116" s="63"/>
      <c r="H116" s="64">
        <f t="shared" si="25"/>
        <v>0</v>
      </c>
      <c r="I116" s="64"/>
      <c r="J116" s="64"/>
      <c r="K116" s="64"/>
      <c r="L116" s="65">
        <f t="shared" si="36"/>
        <v>6.8</v>
      </c>
      <c r="M116" s="65">
        <f t="shared" si="37"/>
        <v>6.8</v>
      </c>
      <c r="N116" s="65">
        <f t="shared" si="37"/>
        <v>5.2</v>
      </c>
      <c r="O116" s="65">
        <f t="shared" si="37"/>
        <v>0</v>
      </c>
      <c r="Q116" s="196"/>
      <c r="R116" s="90"/>
    </row>
    <row r="117" spans="1:18" s="37" customFormat="1" ht="27" customHeight="1" x14ac:dyDescent="0.25">
      <c r="A117" s="152"/>
      <c r="B117" s="281" t="s">
        <v>374</v>
      </c>
      <c r="C117" s="197" t="s">
        <v>51</v>
      </c>
      <c r="D117" s="442">
        <f t="shared" si="38"/>
        <v>3.9</v>
      </c>
      <c r="E117" s="162">
        <v>3.9</v>
      </c>
      <c r="F117" s="162">
        <v>3</v>
      </c>
      <c r="G117" s="282"/>
      <c r="H117" s="163">
        <f t="shared" si="25"/>
        <v>0</v>
      </c>
      <c r="I117" s="283"/>
      <c r="J117" s="163"/>
      <c r="K117" s="163"/>
      <c r="L117" s="164">
        <f t="shared" si="36"/>
        <v>3.9</v>
      </c>
      <c r="M117" s="164">
        <f t="shared" si="37"/>
        <v>3.9</v>
      </c>
      <c r="N117" s="164">
        <f t="shared" si="37"/>
        <v>3</v>
      </c>
      <c r="O117" s="164">
        <f t="shared" si="37"/>
        <v>0</v>
      </c>
      <c r="Q117" s="207"/>
      <c r="R117" s="208"/>
    </row>
    <row r="118" spans="1:18" x14ac:dyDescent="0.25">
      <c r="A118" s="5" t="s">
        <v>101</v>
      </c>
      <c r="B118" s="26" t="s">
        <v>505</v>
      </c>
      <c r="C118" s="386" t="s">
        <v>51</v>
      </c>
      <c r="D118" s="390">
        <f>E118+G118</f>
        <v>3.8</v>
      </c>
      <c r="E118" s="222">
        <v>3.8</v>
      </c>
      <c r="F118" s="154">
        <v>2.9</v>
      </c>
      <c r="G118" s="222">
        <f>G119+G120</f>
        <v>0</v>
      </c>
      <c r="H118" s="155">
        <f t="shared" si="25"/>
        <v>0</v>
      </c>
      <c r="I118" s="223"/>
      <c r="J118" s="155"/>
      <c r="K118" s="223">
        <f>K119+K120</f>
        <v>0</v>
      </c>
      <c r="L118" s="156">
        <f t="shared" si="36"/>
        <v>3.8</v>
      </c>
      <c r="M118" s="224">
        <f t="shared" si="37"/>
        <v>3.8</v>
      </c>
      <c r="N118" s="156">
        <f t="shared" si="37"/>
        <v>2.9</v>
      </c>
      <c r="O118" s="210">
        <f t="shared" si="37"/>
        <v>0</v>
      </c>
      <c r="Q118" s="196"/>
      <c r="R118" s="90"/>
    </row>
    <row r="119" spans="1:18" x14ac:dyDescent="0.25">
      <c r="A119" s="19"/>
      <c r="B119" s="280" t="s">
        <v>415</v>
      </c>
      <c r="C119" s="393"/>
      <c r="D119" s="157">
        <f t="shared" si="38"/>
        <v>0</v>
      </c>
      <c r="E119" s="392"/>
      <c r="F119" s="157"/>
      <c r="G119" s="392"/>
      <c r="H119" s="158">
        <f t="shared" si="25"/>
        <v>0</v>
      </c>
      <c r="I119" s="328"/>
      <c r="J119" s="158"/>
      <c r="K119" s="328"/>
      <c r="L119" s="159">
        <f t="shared" si="36"/>
        <v>0</v>
      </c>
      <c r="M119" s="329">
        <f t="shared" si="37"/>
        <v>0</v>
      </c>
      <c r="N119" s="159">
        <f t="shared" si="37"/>
        <v>0</v>
      </c>
      <c r="O119" s="211">
        <f t="shared" si="37"/>
        <v>0</v>
      </c>
      <c r="Q119" s="196"/>
      <c r="R119" s="90"/>
    </row>
    <row r="120" spans="1:18" s="37" customFormat="1" ht="27" hidden="1" customHeight="1" x14ac:dyDescent="0.25">
      <c r="A120" s="137"/>
      <c r="B120" s="173" t="s">
        <v>374</v>
      </c>
      <c r="C120" s="330" t="s">
        <v>51</v>
      </c>
      <c r="D120" s="162">
        <f t="shared" si="38"/>
        <v>0</v>
      </c>
      <c r="E120" s="162"/>
      <c r="F120" s="162"/>
      <c r="G120" s="282"/>
      <c r="H120" s="163">
        <f t="shared" si="25"/>
        <v>0</v>
      </c>
      <c r="I120" s="283"/>
      <c r="J120" s="163"/>
      <c r="K120" s="163"/>
      <c r="L120" s="164">
        <f t="shared" si="36"/>
        <v>0</v>
      </c>
      <c r="M120" s="164">
        <f t="shared" si="37"/>
        <v>0</v>
      </c>
      <c r="N120" s="164">
        <f t="shared" si="37"/>
        <v>0</v>
      </c>
      <c r="O120" s="164">
        <f t="shared" si="37"/>
        <v>0</v>
      </c>
      <c r="Q120" s="207"/>
      <c r="R120" s="208"/>
    </row>
    <row r="121" spans="1:18" x14ac:dyDescent="0.25">
      <c r="A121" s="5" t="s">
        <v>102</v>
      </c>
      <c r="B121" s="35" t="s">
        <v>419</v>
      </c>
      <c r="C121" s="385" t="s">
        <v>51</v>
      </c>
      <c r="D121" s="390">
        <f>E121+G121</f>
        <v>4.2</v>
      </c>
      <c r="E121" s="222">
        <v>4.2</v>
      </c>
      <c r="F121" s="154">
        <v>3.2</v>
      </c>
      <c r="G121" s="222">
        <f>G122+G123</f>
        <v>0</v>
      </c>
      <c r="H121" s="155">
        <f t="shared" si="25"/>
        <v>0</v>
      </c>
      <c r="I121" s="223"/>
      <c r="J121" s="155"/>
      <c r="K121" s="223">
        <f>K122+K123</f>
        <v>0</v>
      </c>
      <c r="L121" s="156">
        <f t="shared" si="36"/>
        <v>4.2</v>
      </c>
      <c r="M121" s="224">
        <f t="shared" si="37"/>
        <v>4.2</v>
      </c>
      <c r="N121" s="156">
        <f t="shared" si="37"/>
        <v>3.2</v>
      </c>
      <c r="O121" s="210">
        <f t="shared" si="37"/>
        <v>0</v>
      </c>
      <c r="Q121" s="196"/>
      <c r="R121" s="90"/>
    </row>
    <row r="122" spans="1:18" x14ac:dyDescent="0.25">
      <c r="A122" s="19"/>
      <c r="B122" s="280" t="s">
        <v>415</v>
      </c>
      <c r="C122" s="393"/>
      <c r="D122" s="157">
        <f t="shared" si="38"/>
        <v>0</v>
      </c>
      <c r="E122" s="392"/>
      <c r="F122" s="157"/>
      <c r="G122" s="392"/>
      <c r="H122" s="158">
        <f t="shared" si="25"/>
        <v>0</v>
      </c>
      <c r="I122" s="328"/>
      <c r="J122" s="158"/>
      <c r="K122" s="328"/>
      <c r="L122" s="159">
        <f t="shared" si="36"/>
        <v>0</v>
      </c>
      <c r="M122" s="329">
        <f t="shared" si="37"/>
        <v>0</v>
      </c>
      <c r="N122" s="159">
        <f t="shared" si="37"/>
        <v>0</v>
      </c>
      <c r="O122" s="211">
        <f t="shared" si="37"/>
        <v>0</v>
      </c>
      <c r="Q122" s="196"/>
      <c r="R122" s="90"/>
    </row>
    <row r="123" spans="1:18" s="37" customFormat="1" ht="27" hidden="1" customHeight="1" x14ac:dyDescent="0.25">
      <c r="A123" s="137"/>
      <c r="B123" s="173" t="s">
        <v>374</v>
      </c>
      <c r="C123" s="330" t="s">
        <v>51</v>
      </c>
      <c r="D123" s="162">
        <f t="shared" si="38"/>
        <v>0</v>
      </c>
      <c r="E123" s="162"/>
      <c r="F123" s="162"/>
      <c r="G123" s="282"/>
      <c r="H123" s="163">
        <f t="shared" si="25"/>
        <v>0</v>
      </c>
      <c r="I123" s="283"/>
      <c r="J123" s="163"/>
      <c r="K123" s="163"/>
      <c r="L123" s="164">
        <f t="shared" si="36"/>
        <v>0</v>
      </c>
      <c r="M123" s="164">
        <f t="shared" si="37"/>
        <v>0</v>
      </c>
      <c r="N123" s="164">
        <f t="shared" si="37"/>
        <v>0</v>
      </c>
      <c r="O123" s="164">
        <f t="shared" si="37"/>
        <v>0</v>
      </c>
      <c r="Q123" s="207"/>
      <c r="R123" s="208"/>
    </row>
    <row r="124" spans="1:18" x14ac:dyDescent="0.25">
      <c r="A124" s="5" t="s">
        <v>103</v>
      </c>
      <c r="B124" s="29" t="s">
        <v>46</v>
      </c>
      <c r="C124" s="538" t="s">
        <v>51</v>
      </c>
      <c r="D124" s="390">
        <f>E124+G124</f>
        <v>3.3</v>
      </c>
      <c r="E124" s="154">
        <v>3.3</v>
      </c>
      <c r="F124" s="154">
        <v>2.5</v>
      </c>
      <c r="G124" s="203"/>
      <c r="H124" s="155">
        <f t="shared" si="25"/>
        <v>0</v>
      </c>
      <c r="I124" s="204"/>
      <c r="J124" s="155"/>
      <c r="K124" s="155"/>
      <c r="L124" s="156">
        <f>M124+O124</f>
        <v>3.3</v>
      </c>
      <c r="M124" s="156">
        <f t="shared" si="37"/>
        <v>3.3</v>
      </c>
      <c r="N124" s="156">
        <f t="shared" si="37"/>
        <v>2.5</v>
      </c>
      <c r="O124" s="156">
        <f t="shared" si="37"/>
        <v>0</v>
      </c>
      <c r="Q124" s="196"/>
      <c r="R124" s="90"/>
    </row>
    <row r="125" spans="1:18" s="37" customFormat="1" x14ac:dyDescent="0.25">
      <c r="A125" s="137"/>
      <c r="B125" s="478" t="s">
        <v>415</v>
      </c>
      <c r="C125" s="552"/>
      <c r="D125" s="162" t="s">
        <v>174</v>
      </c>
      <c r="E125" s="162"/>
      <c r="F125" s="162"/>
      <c r="G125" s="282"/>
      <c r="H125" s="163">
        <f t="shared" si="25"/>
        <v>0</v>
      </c>
      <c r="I125" s="283"/>
      <c r="J125" s="163"/>
      <c r="K125" s="163"/>
      <c r="L125" s="164"/>
      <c r="M125" s="164"/>
      <c r="N125" s="164"/>
      <c r="O125" s="164"/>
      <c r="Q125" s="207"/>
      <c r="R125" s="208"/>
    </row>
    <row r="126" spans="1:18" x14ac:dyDescent="0.25">
      <c r="A126" s="5" t="s">
        <v>104</v>
      </c>
      <c r="B126" s="26" t="s">
        <v>43</v>
      </c>
      <c r="C126" s="385" t="s">
        <v>51</v>
      </c>
      <c r="D126" s="390">
        <f>E126+G126</f>
        <v>4.0999999999999996</v>
      </c>
      <c r="E126" s="222">
        <v>4.0999999999999996</v>
      </c>
      <c r="F126" s="154">
        <v>3.1</v>
      </c>
      <c r="G126" s="222">
        <f>G127+G128</f>
        <v>0</v>
      </c>
      <c r="H126" s="155">
        <f t="shared" si="25"/>
        <v>0</v>
      </c>
      <c r="I126" s="223"/>
      <c r="J126" s="155"/>
      <c r="K126" s="223">
        <f>K127+K128</f>
        <v>0</v>
      </c>
      <c r="L126" s="156">
        <f>M126+O126</f>
        <v>4.0999999999999996</v>
      </c>
      <c r="M126" s="224">
        <f t="shared" ref="M126:O129" si="39">E126+I126</f>
        <v>4.0999999999999996</v>
      </c>
      <c r="N126" s="156">
        <f t="shared" si="39"/>
        <v>3.1</v>
      </c>
      <c r="O126" s="210">
        <f t="shared" si="39"/>
        <v>0</v>
      </c>
      <c r="Q126" s="196"/>
      <c r="R126" s="90"/>
    </row>
    <row r="127" spans="1:18" x14ac:dyDescent="0.25">
      <c r="A127" s="19"/>
      <c r="B127" s="280" t="s">
        <v>415</v>
      </c>
      <c r="C127" s="393"/>
      <c r="D127" s="157">
        <f>E127+G127</f>
        <v>0</v>
      </c>
      <c r="E127" s="392"/>
      <c r="F127" s="157"/>
      <c r="G127" s="392"/>
      <c r="H127" s="158">
        <f t="shared" si="25"/>
        <v>0</v>
      </c>
      <c r="I127" s="328"/>
      <c r="J127" s="158"/>
      <c r="K127" s="328"/>
      <c r="L127" s="159">
        <f>M127+O127</f>
        <v>0</v>
      </c>
      <c r="M127" s="329">
        <f t="shared" si="39"/>
        <v>0</v>
      </c>
      <c r="N127" s="159">
        <f t="shared" si="39"/>
        <v>0</v>
      </c>
      <c r="O127" s="211">
        <f t="shared" si="39"/>
        <v>0</v>
      </c>
      <c r="Q127" s="196"/>
      <c r="R127" s="90"/>
    </row>
    <row r="128" spans="1:18" s="37" customFormat="1" ht="27" hidden="1" customHeight="1" x14ac:dyDescent="0.25">
      <c r="A128" s="137"/>
      <c r="B128" s="173" t="s">
        <v>374</v>
      </c>
      <c r="C128" s="330" t="s">
        <v>51</v>
      </c>
      <c r="D128" s="162">
        <f>E128+G128</f>
        <v>0</v>
      </c>
      <c r="E128" s="162"/>
      <c r="F128" s="162"/>
      <c r="G128" s="282"/>
      <c r="H128" s="163">
        <f t="shared" si="25"/>
        <v>0</v>
      </c>
      <c r="I128" s="283"/>
      <c r="J128" s="163"/>
      <c r="K128" s="163"/>
      <c r="L128" s="164">
        <f>M128+O128</f>
        <v>0</v>
      </c>
      <c r="M128" s="164">
        <f t="shared" si="39"/>
        <v>0</v>
      </c>
      <c r="N128" s="164">
        <f t="shared" si="39"/>
        <v>0</v>
      </c>
      <c r="O128" s="164">
        <f t="shared" si="39"/>
        <v>0</v>
      </c>
      <c r="Q128" s="207"/>
      <c r="R128" s="208"/>
    </row>
    <row r="129" spans="1:18" x14ac:dyDescent="0.25">
      <c r="A129" s="5" t="s">
        <v>105</v>
      </c>
      <c r="B129" s="29" t="s">
        <v>45</v>
      </c>
      <c r="C129" s="538" t="s">
        <v>51</v>
      </c>
      <c r="D129" s="390">
        <f>E129+G129</f>
        <v>2.6</v>
      </c>
      <c r="E129" s="154">
        <v>2.6</v>
      </c>
      <c r="F129" s="154">
        <v>2</v>
      </c>
      <c r="G129" s="203"/>
      <c r="H129" s="155">
        <f t="shared" si="25"/>
        <v>0</v>
      </c>
      <c r="I129" s="204"/>
      <c r="J129" s="155"/>
      <c r="K129" s="155"/>
      <c r="L129" s="156">
        <f>M129+O129</f>
        <v>2.6</v>
      </c>
      <c r="M129" s="156">
        <f t="shared" si="39"/>
        <v>2.6</v>
      </c>
      <c r="N129" s="156">
        <f t="shared" si="39"/>
        <v>2</v>
      </c>
      <c r="O129" s="156">
        <f t="shared" si="39"/>
        <v>0</v>
      </c>
      <c r="Q129" s="196"/>
      <c r="R129" s="90">
        <f>L297-R128</f>
        <v>0</v>
      </c>
    </row>
    <row r="130" spans="1:18" s="37" customFormat="1" x14ac:dyDescent="0.25">
      <c r="A130" s="137"/>
      <c r="B130" s="478" t="s">
        <v>415</v>
      </c>
      <c r="C130" s="539"/>
      <c r="D130" s="157" t="s">
        <v>174</v>
      </c>
      <c r="E130" s="157"/>
      <c r="F130" s="157"/>
      <c r="G130" s="205"/>
      <c r="H130" s="158">
        <f t="shared" si="25"/>
        <v>0</v>
      </c>
      <c r="I130" s="206"/>
      <c r="J130" s="158"/>
      <c r="K130" s="158"/>
      <c r="L130" s="159"/>
      <c r="M130" s="159"/>
      <c r="N130" s="159"/>
      <c r="O130" s="159"/>
      <c r="Q130" s="207"/>
      <c r="R130" s="208"/>
    </row>
    <row r="131" spans="1:18" x14ac:dyDescent="0.25">
      <c r="A131" s="5" t="s">
        <v>106</v>
      </c>
      <c r="B131" s="29" t="s">
        <v>166</v>
      </c>
      <c r="C131" s="538" t="s">
        <v>51</v>
      </c>
      <c r="D131" s="390">
        <f>E131+G131</f>
        <v>3.8</v>
      </c>
      <c r="E131" s="154">
        <v>3.8</v>
      </c>
      <c r="F131" s="154">
        <v>2.9</v>
      </c>
      <c r="G131" s="203"/>
      <c r="H131" s="155">
        <f t="shared" si="25"/>
        <v>0</v>
      </c>
      <c r="I131" s="204"/>
      <c r="J131" s="155"/>
      <c r="K131" s="155"/>
      <c r="L131" s="156">
        <f>M131+O131</f>
        <v>3.8</v>
      </c>
      <c r="M131" s="156">
        <f>E131+I131</f>
        <v>3.8</v>
      </c>
      <c r="N131" s="156">
        <f>F131+J131</f>
        <v>2.9</v>
      </c>
      <c r="O131" s="156">
        <f>G131+K131</f>
        <v>0</v>
      </c>
      <c r="Q131" s="196"/>
      <c r="R131" s="90">
        <f>L299-R130</f>
        <v>0</v>
      </c>
    </row>
    <row r="132" spans="1:18" s="37" customFormat="1" x14ac:dyDescent="0.25">
      <c r="A132" s="137"/>
      <c r="B132" s="478" t="s">
        <v>415</v>
      </c>
      <c r="C132" s="539"/>
      <c r="D132" s="157" t="s">
        <v>174</v>
      </c>
      <c r="E132" s="157"/>
      <c r="F132" s="157"/>
      <c r="G132" s="205"/>
      <c r="H132" s="158">
        <f t="shared" si="25"/>
        <v>0</v>
      </c>
      <c r="I132" s="206"/>
      <c r="J132" s="158"/>
      <c r="K132" s="158"/>
      <c r="L132" s="159"/>
      <c r="M132" s="159"/>
      <c r="N132" s="159"/>
      <c r="O132" s="159"/>
      <c r="Q132" s="207"/>
      <c r="R132" s="208"/>
    </row>
    <row r="133" spans="1:18" x14ac:dyDescent="0.25">
      <c r="A133" s="5" t="s">
        <v>107</v>
      </c>
      <c r="B133" s="29" t="s">
        <v>44</v>
      </c>
      <c r="C133" s="538" t="s">
        <v>51</v>
      </c>
      <c r="D133" s="390">
        <f>E133+G133</f>
        <v>2.6</v>
      </c>
      <c r="E133" s="154">
        <v>2.6</v>
      </c>
      <c r="F133" s="154">
        <v>2</v>
      </c>
      <c r="G133" s="203"/>
      <c r="H133" s="155">
        <f t="shared" si="25"/>
        <v>0</v>
      </c>
      <c r="I133" s="204"/>
      <c r="J133" s="155"/>
      <c r="K133" s="155"/>
      <c r="L133" s="156">
        <f>M133+O133</f>
        <v>2.6</v>
      </c>
      <c r="M133" s="156">
        <f>E133+I133</f>
        <v>2.6</v>
      </c>
      <c r="N133" s="156">
        <f>F133+J133</f>
        <v>2</v>
      </c>
      <c r="O133" s="156">
        <f>G133+K133</f>
        <v>0</v>
      </c>
      <c r="Q133" s="196"/>
      <c r="R133" s="90">
        <f>L301-R132</f>
        <v>0</v>
      </c>
    </row>
    <row r="134" spans="1:18" s="37" customFormat="1" x14ac:dyDescent="0.25">
      <c r="A134" s="137"/>
      <c r="B134" s="478" t="s">
        <v>415</v>
      </c>
      <c r="C134" s="539"/>
      <c r="D134" s="157" t="s">
        <v>174</v>
      </c>
      <c r="E134" s="157"/>
      <c r="F134" s="157"/>
      <c r="G134" s="205"/>
      <c r="H134" s="158">
        <f t="shared" si="25"/>
        <v>0</v>
      </c>
      <c r="I134" s="206"/>
      <c r="J134" s="158"/>
      <c r="K134" s="158"/>
      <c r="L134" s="159"/>
      <c r="M134" s="159"/>
      <c r="N134" s="159"/>
      <c r="O134" s="159"/>
      <c r="Q134" s="207"/>
      <c r="R134" s="208"/>
    </row>
    <row r="135" spans="1:18" x14ac:dyDescent="0.25">
      <c r="A135" s="5" t="s">
        <v>108</v>
      </c>
      <c r="B135" s="29" t="s">
        <v>47</v>
      </c>
      <c r="C135" s="538" t="s">
        <v>51</v>
      </c>
      <c r="D135" s="390">
        <f>E135+G135</f>
        <v>2.8</v>
      </c>
      <c r="E135" s="154">
        <v>2.8</v>
      </c>
      <c r="F135" s="154">
        <v>2.1</v>
      </c>
      <c r="G135" s="203"/>
      <c r="H135" s="155">
        <f t="shared" si="25"/>
        <v>0</v>
      </c>
      <c r="I135" s="204"/>
      <c r="J135" s="155"/>
      <c r="K135" s="155"/>
      <c r="L135" s="156">
        <f>M135+O135</f>
        <v>2.8</v>
      </c>
      <c r="M135" s="156">
        <f>E135+I135</f>
        <v>2.8</v>
      </c>
      <c r="N135" s="156">
        <f>F135+J135</f>
        <v>2.1</v>
      </c>
      <c r="O135" s="156">
        <f>G135+K135</f>
        <v>0</v>
      </c>
      <c r="Q135" s="196"/>
      <c r="R135" s="90">
        <f>L303-R134</f>
        <v>0</v>
      </c>
    </row>
    <row r="136" spans="1:18" s="37" customFormat="1" x14ac:dyDescent="0.25">
      <c r="A136" s="137"/>
      <c r="B136" s="478" t="s">
        <v>415</v>
      </c>
      <c r="C136" s="539"/>
      <c r="D136" s="157" t="s">
        <v>174</v>
      </c>
      <c r="E136" s="157"/>
      <c r="F136" s="157"/>
      <c r="G136" s="205"/>
      <c r="H136" s="158">
        <f t="shared" si="25"/>
        <v>0</v>
      </c>
      <c r="I136" s="206"/>
      <c r="J136" s="158"/>
      <c r="K136" s="158"/>
      <c r="L136" s="159"/>
      <c r="M136" s="159"/>
      <c r="N136" s="159"/>
      <c r="O136" s="159"/>
      <c r="Q136" s="207"/>
      <c r="R136" s="208"/>
    </row>
    <row r="137" spans="1:18" x14ac:dyDescent="0.25">
      <c r="A137" s="5" t="s">
        <v>109</v>
      </c>
      <c r="B137" s="29" t="s">
        <v>420</v>
      </c>
      <c r="C137" s="544" t="s">
        <v>51</v>
      </c>
      <c r="D137" s="390">
        <f>E137+G137</f>
        <v>3.7</v>
      </c>
      <c r="E137" s="154">
        <v>3.7</v>
      </c>
      <c r="F137" s="154">
        <v>2.8</v>
      </c>
      <c r="G137" s="203"/>
      <c r="H137" s="155">
        <f t="shared" si="25"/>
        <v>0</v>
      </c>
      <c r="I137" s="204"/>
      <c r="J137" s="155"/>
      <c r="K137" s="155"/>
      <c r="L137" s="156">
        <f>M137+O137</f>
        <v>3.7</v>
      </c>
      <c r="M137" s="156">
        <f>E137+I137</f>
        <v>3.7</v>
      </c>
      <c r="N137" s="156">
        <f>F137+J137</f>
        <v>2.8</v>
      </c>
      <c r="O137" s="156">
        <f>G137+K137</f>
        <v>0</v>
      </c>
      <c r="Q137" s="196"/>
      <c r="R137" s="90">
        <f>L305-R136</f>
        <v>0</v>
      </c>
    </row>
    <row r="138" spans="1:18" s="37" customFormat="1" x14ac:dyDescent="0.25">
      <c r="A138" s="137"/>
      <c r="B138" s="478" t="s">
        <v>415</v>
      </c>
      <c r="C138" s="545"/>
      <c r="D138" s="157" t="s">
        <v>174</v>
      </c>
      <c r="E138" s="157"/>
      <c r="F138" s="157"/>
      <c r="G138" s="205"/>
      <c r="H138" s="158">
        <f t="shared" si="25"/>
        <v>0</v>
      </c>
      <c r="I138" s="206"/>
      <c r="J138" s="158"/>
      <c r="K138" s="158"/>
      <c r="L138" s="159"/>
      <c r="M138" s="159"/>
      <c r="N138" s="159"/>
      <c r="O138" s="159"/>
      <c r="Q138" s="207"/>
      <c r="R138" s="208"/>
    </row>
    <row r="139" spans="1:18" hidden="1" x14ac:dyDescent="0.25">
      <c r="A139" s="5" t="s">
        <v>105</v>
      </c>
      <c r="B139" s="29" t="s">
        <v>64</v>
      </c>
      <c r="C139" s="544" t="s">
        <v>51</v>
      </c>
      <c r="D139" s="154">
        <f>E139+G139</f>
        <v>0</v>
      </c>
      <c r="E139" s="154"/>
      <c r="F139" s="154"/>
      <c r="G139" s="203"/>
      <c r="H139" s="155">
        <f t="shared" si="25"/>
        <v>0</v>
      </c>
      <c r="I139" s="204"/>
      <c r="J139" s="155"/>
      <c r="K139" s="155"/>
      <c r="L139" s="156">
        <f>M139+O139</f>
        <v>0</v>
      </c>
      <c r="M139" s="156">
        <f>E139+I139</f>
        <v>0</v>
      </c>
      <c r="N139" s="156">
        <f>F139+J139</f>
        <v>0</v>
      </c>
      <c r="O139" s="156">
        <f>G139+K139</f>
        <v>0</v>
      </c>
      <c r="Q139" s="196"/>
      <c r="R139" s="90">
        <f>L305-R136</f>
        <v>0</v>
      </c>
    </row>
    <row r="140" spans="1:18" s="37" customFormat="1" hidden="1" x14ac:dyDescent="0.25">
      <c r="A140" s="137"/>
      <c r="B140" s="478" t="s">
        <v>415</v>
      </c>
      <c r="C140" s="545"/>
      <c r="D140" s="157" t="s">
        <v>174</v>
      </c>
      <c r="E140" s="157"/>
      <c r="F140" s="157"/>
      <c r="G140" s="205"/>
      <c r="H140" s="158">
        <f t="shared" si="25"/>
        <v>0</v>
      </c>
      <c r="I140" s="206"/>
      <c r="J140" s="158"/>
      <c r="K140" s="158"/>
      <c r="L140" s="159"/>
      <c r="M140" s="159"/>
      <c r="N140" s="159"/>
      <c r="O140" s="159"/>
      <c r="Q140" s="207"/>
      <c r="R140" s="208"/>
    </row>
    <row r="141" spans="1:18" x14ac:dyDescent="0.25">
      <c r="A141" s="5" t="s">
        <v>110</v>
      </c>
      <c r="B141" s="29" t="s">
        <v>42</v>
      </c>
      <c r="C141" s="544" t="s">
        <v>51</v>
      </c>
      <c r="D141" s="390">
        <f>E141+G141</f>
        <v>2.9</v>
      </c>
      <c r="E141" s="154">
        <v>2.9</v>
      </c>
      <c r="F141" s="154">
        <v>2.2000000000000002</v>
      </c>
      <c r="G141" s="203"/>
      <c r="H141" s="155">
        <f t="shared" si="25"/>
        <v>0</v>
      </c>
      <c r="I141" s="204"/>
      <c r="J141" s="155"/>
      <c r="K141" s="155"/>
      <c r="L141" s="156">
        <f>M141+O141</f>
        <v>2.9</v>
      </c>
      <c r="M141" s="156">
        <f>E141+I141</f>
        <v>2.9</v>
      </c>
      <c r="N141" s="156">
        <f>F141+J141</f>
        <v>2.2000000000000002</v>
      </c>
      <c r="O141" s="156">
        <f>G141+K141</f>
        <v>0</v>
      </c>
      <c r="Q141" s="196"/>
      <c r="R141" s="90">
        <f>L307-R140</f>
        <v>0</v>
      </c>
    </row>
    <row r="142" spans="1:18" s="37" customFormat="1" x14ac:dyDescent="0.25">
      <c r="A142" s="137"/>
      <c r="B142" s="478" t="s">
        <v>415</v>
      </c>
      <c r="C142" s="545"/>
      <c r="D142" s="157" t="s">
        <v>174</v>
      </c>
      <c r="E142" s="157"/>
      <c r="F142" s="157"/>
      <c r="G142" s="205"/>
      <c r="H142" s="158">
        <f t="shared" si="25"/>
        <v>0</v>
      </c>
      <c r="I142" s="206"/>
      <c r="J142" s="158"/>
      <c r="K142" s="158"/>
      <c r="L142" s="159"/>
      <c r="M142" s="159"/>
      <c r="N142" s="159"/>
      <c r="O142" s="159"/>
      <c r="Q142" s="207"/>
      <c r="R142" s="208"/>
    </row>
    <row r="143" spans="1:18" x14ac:dyDescent="0.25">
      <c r="A143" s="5" t="s">
        <v>156</v>
      </c>
      <c r="B143" s="29" t="s">
        <v>421</v>
      </c>
      <c r="C143" s="544" t="s">
        <v>51</v>
      </c>
      <c r="D143" s="390">
        <f>E143+G143</f>
        <v>2.5</v>
      </c>
      <c r="E143" s="154">
        <v>2.5</v>
      </c>
      <c r="F143" s="154">
        <v>1.9</v>
      </c>
      <c r="G143" s="203"/>
      <c r="H143" s="155">
        <f>I143+K143</f>
        <v>0</v>
      </c>
      <c r="I143" s="204"/>
      <c r="J143" s="155"/>
      <c r="K143" s="155"/>
      <c r="L143" s="156">
        <f>M143+O143</f>
        <v>2.5</v>
      </c>
      <c r="M143" s="156">
        <f>E143+I143</f>
        <v>2.5</v>
      </c>
      <c r="N143" s="156">
        <f>F143+J143</f>
        <v>1.9</v>
      </c>
      <c r="O143" s="156">
        <f>G143+K143</f>
        <v>0</v>
      </c>
      <c r="Q143" s="196"/>
      <c r="R143" s="90">
        <f>L311-R142</f>
        <v>0</v>
      </c>
    </row>
    <row r="144" spans="1:18" s="37" customFormat="1" x14ac:dyDescent="0.25">
      <c r="A144" s="137"/>
      <c r="B144" s="478" t="s">
        <v>415</v>
      </c>
      <c r="C144" s="545"/>
      <c r="D144" s="157" t="s">
        <v>174</v>
      </c>
      <c r="E144" s="157"/>
      <c r="F144" s="157"/>
      <c r="G144" s="205"/>
      <c r="H144" s="158">
        <f>I144+K144</f>
        <v>0</v>
      </c>
      <c r="I144" s="206"/>
      <c r="J144" s="158"/>
      <c r="K144" s="158"/>
      <c r="L144" s="159"/>
      <c r="M144" s="159"/>
      <c r="N144" s="159"/>
      <c r="O144" s="159"/>
      <c r="Q144" s="207"/>
      <c r="R144" s="208"/>
    </row>
    <row r="145" spans="1:18" x14ac:dyDescent="0.25">
      <c r="A145" s="5" t="s">
        <v>157</v>
      </c>
      <c r="B145" s="29" t="s">
        <v>41</v>
      </c>
      <c r="C145" s="544" t="s">
        <v>51</v>
      </c>
      <c r="D145" s="390">
        <f>E145+G145</f>
        <v>1.4</v>
      </c>
      <c r="E145" s="154">
        <v>1.4</v>
      </c>
      <c r="F145" s="154">
        <v>1.1000000000000001</v>
      </c>
      <c r="G145" s="203"/>
      <c r="H145" s="155">
        <f t="shared" si="25"/>
        <v>0</v>
      </c>
      <c r="I145" s="204"/>
      <c r="J145" s="155"/>
      <c r="K145" s="155"/>
      <c r="L145" s="156">
        <f>M145+O145</f>
        <v>1.4</v>
      </c>
      <c r="M145" s="156">
        <f>E145+I145</f>
        <v>1.4</v>
      </c>
      <c r="N145" s="156">
        <f>F145+J145</f>
        <v>1.1000000000000001</v>
      </c>
      <c r="O145" s="156">
        <f>G145+K145</f>
        <v>0</v>
      </c>
      <c r="Q145" s="196"/>
      <c r="R145" s="90">
        <f>L309-R142</f>
        <v>0</v>
      </c>
    </row>
    <row r="146" spans="1:18" s="37" customFormat="1" x14ac:dyDescent="0.25">
      <c r="A146" s="137"/>
      <c r="B146" s="478" t="s">
        <v>415</v>
      </c>
      <c r="C146" s="545"/>
      <c r="D146" s="157" t="s">
        <v>174</v>
      </c>
      <c r="E146" s="157"/>
      <c r="F146" s="157"/>
      <c r="G146" s="205"/>
      <c r="H146" s="158">
        <f t="shared" si="25"/>
        <v>0</v>
      </c>
      <c r="I146" s="206"/>
      <c r="J146" s="158"/>
      <c r="K146" s="158"/>
      <c r="L146" s="159"/>
      <c r="M146" s="159"/>
      <c r="N146" s="159"/>
      <c r="O146" s="159"/>
      <c r="Q146" s="207"/>
      <c r="R146" s="208"/>
    </row>
    <row r="147" spans="1:18" x14ac:dyDescent="0.25">
      <c r="A147" s="5" t="s">
        <v>111</v>
      </c>
      <c r="B147" s="29" t="s">
        <v>162</v>
      </c>
      <c r="C147" s="538" t="s">
        <v>51</v>
      </c>
      <c r="D147" s="390">
        <f>E147+G147</f>
        <v>3</v>
      </c>
      <c r="E147" s="154">
        <v>3</v>
      </c>
      <c r="F147" s="154">
        <v>2.2999999999999998</v>
      </c>
      <c r="G147" s="203"/>
      <c r="H147" s="155">
        <f t="shared" si="25"/>
        <v>0</v>
      </c>
      <c r="I147" s="204"/>
      <c r="J147" s="155"/>
      <c r="K147" s="155"/>
      <c r="L147" s="156">
        <f>M147+O147</f>
        <v>3</v>
      </c>
      <c r="M147" s="156">
        <f>E147+I147</f>
        <v>3</v>
      </c>
      <c r="N147" s="156">
        <f>F147+J147</f>
        <v>2.2999999999999998</v>
      </c>
      <c r="O147" s="156">
        <f>G147+K147</f>
        <v>0</v>
      </c>
      <c r="Q147" s="196"/>
      <c r="R147" s="90">
        <f>L311-R146</f>
        <v>0</v>
      </c>
    </row>
    <row r="148" spans="1:18" s="37" customFormat="1" x14ac:dyDescent="0.25">
      <c r="A148" s="137"/>
      <c r="B148" s="478" t="s">
        <v>415</v>
      </c>
      <c r="C148" s="539"/>
      <c r="D148" s="157" t="s">
        <v>174</v>
      </c>
      <c r="E148" s="157"/>
      <c r="F148" s="157"/>
      <c r="G148" s="205"/>
      <c r="H148" s="158">
        <f t="shared" si="25"/>
        <v>0</v>
      </c>
      <c r="I148" s="206"/>
      <c r="J148" s="158"/>
      <c r="K148" s="158"/>
      <c r="L148" s="159"/>
      <c r="M148" s="159"/>
      <c r="N148" s="159"/>
      <c r="O148" s="159"/>
      <c r="Q148" s="207"/>
      <c r="R148" s="208"/>
    </row>
    <row r="149" spans="1:18" x14ac:dyDescent="0.25">
      <c r="A149" s="5" t="s">
        <v>158</v>
      </c>
      <c r="B149" s="29" t="s">
        <v>154</v>
      </c>
      <c r="C149" s="538" t="s">
        <v>51</v>
      </c>
      <c r="D149" s="390">
        <f>E149+G149</f>
        <v>4.3</v>
      </c>
      <c r="E149" s="154">
        <v>4.3</v>
      </c>
      <c r="F149" s="154">
        <v>3.3</v>
      </c>
      <c r="G149" s="203"/>
      <c r="H149" s="155">
        <f t="shared" si="25"/>
        <v>0</v>
      </c>
      <c r="I149" s="204"/>
      <c r="J149" s="155"/>
      <c r="K149" s="155"/>
      <c r="L149" s="156">
        <f>M149+O149</f>
        <v>4.3</v>
      </c>
      <c r="M149" s="156">
        <f>E149+I149</f>
        <v>4.3</v>
      </c>
      <c r="N149" s="156">
        <f>F149+J149</f>
        <v>3.3</v>
      </c>
      <c r="O149" s="156">
        <f>G149+K149</f>
        <v>0</v>
      </c>
      <c r="Q149" s="196"/>
      <c r="R149" s="90">
        <f>L313-R148</f>
        <v>0</v>
      </c>
    </row>
    <row r="150" spans="1:18" s="37" customFormat="1" x14ac:dyDescent="0.25">
      <c r="A150" s="137"/>
      <c r="B150" s="478" t="s">
        <v>415</v>
      </c>
      <c r="C150" s="539"/>
      <c r="D150" s="157" t="s">
        <v>174</v>
      </c>
      <c r="E150" s="157"/>
      <c r="F150" s="157"/>
      <c r="G150" s="205"/>
      <c r="H150" s="158">
        <f t="shared" si="25"/>
        <v>0</v>
      </c>
      <c r="I150" s="206"/>
      <c r="J150" s="158"/>
      <c r="K150" s="158"/>
      <c r="L150" s="159"/>
      <c r="M150" s="159"/>
      <c r="N150" s="159"/>
      <c r="O150" s="159"/>
      <c r="Q150" s="207"/>
      <c r="R150" s="208"/>
    </row>
    <row r="151" spans="1:18" x14ac:dyDescent="0.25">
      <c r="A151" s="5" t="s">
        <v>159</v>
      </c>
      <c r="B151" s="29" t="s">
        <v>34</v>
      </c>
      <c r="C151" s="538" t="s">
        <v>51</v>
      </c>
      <c r="D151" s="390">
        <f>E151+G151</f>
        <v>3</v>
      </c>
      <c r="E151" s="154">
        <v>3</v>
      </c>
      <c r="F151" s="154">
        <v>2.2999999999999998</v>
      </c>
      <c r="G151" s="203"/>
      <c r="H151" s="155">
        <f t="shared" si="25"/>
        <v>0</v>
      </c>
      <c r="I151" s="204"/>
      <c r="J151" s="155"/>
      <c r="K151" s="155"/>
      <c r="L151" s="156">
        <f>M151+O151</f>
        <v>3</v>
      </c>
      <c r="M151" s="156">
        <f>E151+I151</f>
        <v>3</v>
      </c>
      <c r="N151" s="156">
        <f>F151+J151</f>
        <v>2.2999999999999998</v>
      </c>
      <c r="O151" s="156">
        <f>G151+K151</f>
        <v>0</v>
      </c>
      <c r="Q151" s="196"/>
      <c r="R151" s="90">
        <f>L315-R150</f>
        <v>0</v>
      </c>
    </row>
    <row r="152" spans="1:18" s="37" customFormat="1" x14ac:dyDescent="0.25">
      <c r="A152" s="137"/>
      <c r="B152" s="478" t="s">
        <v>415</v>
      </c>
      <c r="C152" s="539"/>
      <c r="D152" s="157" t="s">
        <v>174</v>
      </c>
      <c r="E152" s="157"/>
      <c r="F152" s="157"/>
      <c r="G152" s="205"/>
      <c r="H152" s="158">
        <f t="shared" si="25"/>
        <v>0</v>
      </c>
      <c r="I152" s="283"/>
      <c r="J152" s="163"/>
      <c r="K152" s="163"/>
      <c r="L152" s="159"/>
      <c r="M152" s="159"/>
      <c r="N152" s="159"/>
      <c r="O152" s="159"/>
      <c r="Q152" s="207"/>
      <c r="R152" s="208"/>
    </row>
    <row r="153" spans="1:18" x14ac:dyDescent="0.25">
      <c r="A153" s="5" t="s">
        <v>112</v>
      </c>
      <c r="B153" s="29" t="s">
        <v>36</v>
      </c>
      <c r="C153" s="538" t="s">
        <v>51</v>
      </c>
      <c r="D153" s="390">
        <f>E153+G153</f>
        <v>3</v>
      </c>
      <c r="E153" s="154">
        <v>3</v>
      </c>
      <c r="F153" s="154">
        <v>2.2999999999999998</v>
      </c>
      <c r="G153" s="203"/>
      <c r="H153" s="401">
        <f t="shared" si="25"/>
        <v>0</v>
      </c>
      <c r="I153" s="155"/>
      <c r="J153" s="223"/>
      <c r="K153" s="155"/>
      <c r="L153" s="210">
        <f>M153+O153</f>
        <v>3</v>
      </c>
      <c r="M153" s="156">
        <f>E153+I153</f>
        <v>3</v>
      </c>
      <c r="N153" s="156">
        <f>F153+J153</f>
        <v>2.2999999999999998</v>
      </c>
      <c r="O153" s="156">
        <f>G153+K153</f>
        <v>0</v>
      </c>
      <c r="Q153" s="196"/>
      <c r="R153" s="90">
        <f>L317-R152</f>
        <v>0</v>
      </c>
    </row>
    <row r="154" spans="1:18" s="37" customFormat="1" x14ac:dyDescent="0.25">
      <c r="A154" s="137"/>
      <c r="B154" s="478" t="s">
        <v>415</v>
      </c>
      <c r="C154" s="539"/>
      <c r="D154" s="157" t="s">
        <v>174</v>
      </c>
      <c r="E154" s="157"/>
      <c r="F154" s="157"/>
      <c r="G154" s="205"/>
      <c r="H154" s="402">
        <f t="shared" ref="H154:H182" si="40">I154+K154</f>
        <v>0</v>
      </c>
      <c r="I154" s="158"/>
      <c r="J154" s="328"/>
      <c r="K154" s="158"/>
      <c r="L154" s="211"/>
      <c r="M154" s="159"/>
      <c r="N154" s="159"/>
      <c r="O154" s="159"/>
      <c r="Q154" s="207"/>
      <c r="R154" s="208"/>
    </row>
    <row r="155" spans="1:18" x14ac:dyDescent="0.25">
      <c r="A155" s="5" t="s">
        <v>113</v>
      </c>
      <c r="B155" s="29" t="s">
        <v>38</v>
      </c>
      <c r="C155" s="538" t="s">
        <v>51</v>
      </c>
      <c r="D155" s="390">
        <f>E155+G155</f>
        <v>4.5</v>
      </c>
      <c r="E155" s="154">
        <v>4.5</v>
      </c>
      <c r="F155" s="154">
        <v>3.4</v>
      </c>
      <c r="G155" s="203"/>
      <c r="H155" s="155">
        <f t="shared" si="40"/>
        <v>0</v>
      </c>
      <c r="I155" s="283"/>
      <c r="J155" s="163"/>
      <c r="K155" s="163"/>
      <c r="L155" s="156">
        <f>M155+O155</f>
        <v>4.5</v>
      </c>
      <c r="M155" s="156">
        <f>E155+I155</f>
        <v>4.5</v>
      </c>
      <c r="N155" s="156">
        <f>F155+J155</f>
        <v>3.4</v>
      </c>
      <c r="O155" s="156">
        <f>G155+K155</f>
        <v>0</v>
      </c>
      <c r="Q155" s="196"/>
      <c r="R155" s="90">
        <f>L319-R154</f>
        <v>0</v>
      </c>
    </row>
    <row r="156" spans="1:18" s="37" customFormat="1" x14ac:dyDescent="0.25">
      <c r="A156" s="137"/>
      <c r="B156" s="478" t="s">
        <v>415</v>
      </c>
      <c r="C156" s="539"/>
      <c r="D156" s="157" t="s">
        <v>174</v>
      </c>
      <c r="E156" s="157"/>
      <c r="F156" s="157"/>
      <c r="G156" s="205"/>
      <c r="H156" s="158">
        <f t="shared" si="40"/>
        <v>0</v>
      </c>
      <c r="I156" s="206"/>
      <c r="J156" s="158"/>
      <c r="K156" s="158"/>
      <c r="L156" s="159"/>
      <c r="M156" s="159"/>
      <c r="N156" s="159"/>
      <c r="O156" s="159"/>
      <c r="Q156" s="207"/>
      <c r="R156" s="208"/>
    </row>
    <row r="157" spans="1:18" x14ac:dyDescent="0.25">
      <c r="A157" s="5" t="s">
        <v>114</v>
      </c>
      <c r="B157" s="29" t="s">
        <v>37</v>
      </c>
      <c r="C157" s="538" t="s">
        <v>51</v>
      </c>
      <c r="D157" s="390">
        <f>E157+G157</f>
        <v>3.3</v>
      </c>
      <c r="E157" s="154">
        <v>3.3</v>
      </c>
      <c r="F157" s="154">
        <v>2.5</v>
      </c>
      <c r="G157" s="203"/>
      <c r="H157" s="155">
        <f t="shared" si="40"/>
        <v>0</v>
      </c>
      <c r="I157" s="204"/>
      <c r="J157" s="155"/>
      <c r="K157" s="155"/>
      <c r="L157" s="156">
        <f>M157+O157</f>
        <v>3.3</v>
      </c>
      <c r="M157" s="156">
        <f>E157+I157</f>
        <v>3.3</v>
      </c>
      <c r="N157" s="156">
        <f>F157+J157</f>
        <v>2.5</v>
      </c>
      <c r="O157" s="156">
        <f>G157+K157</f>
        <v>0</v>
      </c>
      <c r="Q157" s="196"/>
      <c r="R157" s="90">
        <f>L321-R156</f>
        <v>0</v>
      </c>
    </row>
    <row r="158" spans="1:18" s="37" customFormat="1" x14ac:dyDescent="0.25">
      <c r="A158" s="137"/>
      <c r="B158" s="478" t="s">
        <v>415</v>
      </c>
      <c r="C158" s="539"/>
      <c r="D158" s="157" t="s">
        <v>174</v>
      </c>
      <c r="E158" s="157"/>
      <c r="F158" s="157"/>
      <c r="G158" s="205"/>
      <c r="H158" s="158">
        <f t="shared" si="40"/>
        <v>0</v>
      </c>
      <c r="I158" s="206"/>
      <c r="J158" s="158"/>
      <c r="K158" s="158"/>
      <c r="L158" s="159"/>
      <c r="M158" s="159"/>
      <c r="N158" s="159"/>
      <c r="O158" s="159"/>
      <c r="Q158" s="207"/>
      <c r="R158" s="208"/>
    </row>
    <row r="159" spans="1:18" x14ac:dyDescent="0.25">
      <c r="A159" s="5" t="s">
        <v>115</v>
      </c>
      <c r="B159" s="29" t="s">
        <v>35</v>
      </c>
      <c r="C159" s="538" t="s">
        <v>51</v>
      </c>
      <c r="D159" s="154">
        <f>E159+G159</f>
        <v>3.9</v>
      </c>
      <c r="E159" s="154">
        <v>3.9</v>
      </c>
      <c r="F159" s="154">
        <v>3</v>
      </c>
      <c r="G159" s="203"/>
      <c r="H159" s="155">
        <f t="shared" si="40"/>
        <v>0</v>
      </c>
      <c r="I159" s="204"/>
      <c r="J159" s="155"/>
      <c r="K159" s="155"/>
      <c r="L159" s="156">
        <f>M159+O159</f>
        <v>3.9</v>
      </c>
      <c r="M159" s="156">
        <f>E159+I159</f>
        <v>3.9</v>
      </c>
      <c r="N159" s="156">
        <f>F159+J159</f>
        <v>3</v>
      </c>
      <c r="O159" s="156">
        <f>G159+K159</f>
        <v>0</v>
      </c>
      <c r="Q159" s="196"/>
      <c r="R159" s="90">
        <f>L323-R158</f>
        <v>0</v>
      </c>
    </row>
    <row r="160" spans="1:18" s="37" customFormat="1" x14ac:dyDescent="0.25">
      <c r="A160" s="145"/>
      <c r="B160" s="478" t="s">
        <v>415</v>
      </c>
      <c r="C160" s="539"/>
      <c r="D160" s="157" t="s">
        <v>174</v>
      </c>
      <c r="E160" s="157"/>
      <c r="F160" s="157"/>
      <c r="G160" s="205"/>
      <c r="H160" s="158">
        <f t="shared" si="40"/>
        <v>0</v>
      </c>
      <c r="I160" s="206"/>
      <c r="J160" s="158"/>
      <c r="K160" s="158"/>
      <c r="L160" s="159"/>
      <c r="M160" s="159"/>
      <c r="N160" s="159"/>
      <c r="O160" s="159"/>
      <c r="Q160" s="207"/>
      <c r="R160" s="208"/>
    </row>
    <row r="161" spans="1:18" x14ac:dyDescent="0.25">
      <c r="A161" s="5" t="s">
        <v>116</v>
      </c>
      <c r="B161" s="29" t="s">
        <v>417</v>
      </c>
      <c r="C161" s="538" t="s">
        <v>51</v>
      </c>
      <c r="D161" s="390">
        <f>E161+G161</f>
        <v>1.4</v>
      </c>
      <c r="E161" s="154">
        <v>1.4</v>
      </c>
      <c r="F161" s="154">
        <v>1.1000000000000001</v>
      </c>
      <c r="G161" s="203"/>
      <c r="H161" s="155">
        <f t="shared" si="40"/>
        <v>0</v>
      </c>
      <c r="I161" s="204"/>
      <c r="J161" s="155"/>
      <c r="K161" s="155"/>
      <c r="L161" s="156">
        <f>M161+O161</f>
        <v>1.4</v>
      </c>
      <c r="M161" s="156">
        <f>E161+I161</f>
        <v>1.4</v>
      </c>
      <c r="N161" s="156">
        <f>F161+J161</f>
        <v>1.1000000000000001</v>
      </c>
      <c r="O161" s="156">
        <f>G161+K161</f>
        <v>0</v>
      </c>
      <c r="Q161" s="196"/>
      <c r="R161" s="90">
        <f>L325-R160</f>
        <v>0</v>
      </c>
    </row>
    <row r="162" spans="1:18" s="37" customFormat="1" x14ac:dyDescent="0.25">
      <c r="A162" s="137"/>
      <c r="B162" s="478" t="s">
        <v>415</v>
      </c>
      <c r="C162" s="539"/>
      <c r="D162" s="157" t="s">
        <v>174</v>
      </c>
      <c r="E162" s="157"/>
      <c r="F162" s="157"/>
      <c r="G162" s="205"/>
      <c r="H162" s="158">
        <f t="shared" si="40"/>
        <v>0</v>
      </c>
      <c r="I162" s="206"/>
      <c r="J162" s="158"/>
      <c r="K162" s="158"/>
      <c r="L162" s="159"/>
      <c r="M162" s="159"/>
      <c r="N162" s="159"/>
      <c r="O162" s="159"/>
      <c r="Q162" s="207"/>
      <c r="R162" s="208"/>
    </row>
    <row r="163" spans="1:18" x14ac:dyDescent="0.25">
      <c r="A163" s="5" t="s">
        <v>167</v>
      </c>
      <c r="B163" s="17" t="s">
        <v>418</v>
      </c>
      <c r="C163" s="538" t="s">
        <v>51</v>
      </c>
      <c r="D163" s="390">
        <f>E163+G163</f>
        <v>2.4</v>
      </c>
      <c r="E163" s="154">
        <v>2.4</v>
      </c>
      <c r="F163" s="154">
        <v>1.8</v>
      </c>
      <c r="G163" s="203"/>
      <c r="H163" s="155">
        <f t="shared" si="40"/>
        <v>0</v>
      </c>
      <c r="I163" s="204"/>
      <c r="J163" s="155"/>
      <c r="K163" s="155"/>
      <c r="L163" s="156">
        <f>M163+O163</f>
        <v>2.4</v>
      </c>
      <c r="M163" s="156">
        <f>E163+I163</f>
        <v>2.4</v>
      </c>
      <c r="N163" s="156">
        <f>F163+J163</f>
        <v>1.8</v>
      </c>
      <c r="O163" s="156">
        <f>G163+K163</f>
        <v>0</v>
      </c>
      <c r="Q163" s="196"/>
      <c r="R163" s="90">
        <f>L327-R162</f>
        <v>0</v>
      </c>
    </row>
    <row r="164" spans="1:18" s="37" customFormat="1" x14ac:dyDescent="0.25">
      <c r="A164" s="137"/>
      <c r="B164" s="212" t="s">
        <v>415</v>
      </c>
      <c r="C164" s="539"/>
      <c r="D164" s="157" t="s">
        <v>174</v>
      </c>
      <c r="E164" s="157"/>
      <c r="F164" s="157"/>
      <c r="G164" s="205"/>
      <c r="H164" s="158">
        <f t="shared" si="40"/>
        <v>0</v>
      </c>
      <c r="I164" s="206"/>
      <c r="J164" s="158"/>
      <c r="K164" s="158"/>
      <c r="L164" s="159"/>
      <c r="M164" s="159"/>
      <c r="N164" s="159"/>
      <c r="O164" s="159"/>
      <c r="Q164" s="207"/>
      <c r="R164" s="208"/>
    </row>
    <row r="165" spans="1:18" x14ac:dyDescent="0.25">
      <c r="A165" s="5" t="s">
        <v>117</v>
      </c>
      <c r="B165" s="29" t="s">
        <v>49</v>
      </c>
      <c r="C165" s="474"/>
      <c r="D165" s="154">
        <f t="shared" ref="D165:D172" si="41">E165+G165</f>
        <v>0.6</v>
      </c>
      <c r="E165" s="154">
        <f>E167+E168</f>
        <v>0.6</v>
      </c>
      <c r="F165" s="154">
        <f>F167+F168</f>
        <v>0.4</v>
      </c>
      <c r="G165" s="154">
        <f>G167+G168</f>
        <v>0</v>
      </c>
      <c r="H165" s="155">
        <f t="shared" si="40"/>
        <v>0</v>
      </c>
      <c r="I165" s="155">
        <f>I167+I168</f>
        <v>0</v>
      </c>
      <c r="J165" s="155">
        <f>J167+J168</f>
        <v>0</v>
      </c>
      <c r="K165" s="155">
        <f>K167+K168</f>
        <v>0</v>
      </c>
      <c r="L165" s="156">
        <f t="shared" ref="L165:L173" si="42">M165+O165</f>
        <v>0.6</v>
      </c>
      <c r="M165" s="156">
        <f t="shared" ref="M165:O173" si="43">E165+I165</f>
        <v>0.6</v>
      </c>
      <c r="N165" s="156">
        <f t="shared" si="43"/>
        <v>0.4</v>
      </c>
      <c r="O165" s="156">
        <f t="shared" si="43"/>
        <v>0</v>
      </c>
      <c r="Q165" s="196"/>
      <c r="R165" s="90">
        <f>L329-R164</f>
        <v>0</v>
      </c>
    </row>
    <row r="166" spans="1:18" x14ac:dyDescent="0.25">
      <c r="A166" s="19"/>
      <c r="B166" s="146" t="s">
        <v>196</v>
      </c>
      <c r="C166" s="326"/>
      <c r="D166" s="162"/>
      <c r="E166" s="162"/>
      <c r="F166" s="162"/>
      <c r="G166" s="162"/>
      <c r="H166" s="163"/>
      <c r="I166" s="163"/>
      <c r="J166" s="163"/>
      <c r="K166" s="163"/>
      <c r="L166" s="164"/>
      <c r="M166" s="164"/>
      <c r="N166" s="164"/>
      <c r="O166" s="164"/>
      <c r="Q166" s="196"/>
      <c r="R166" s="90"/>
    </row>
    <row r="167" spans="1:18" s="37" customFormat="1" x14ac:dyDescent="0.25">
      <c r="A167" s="19"/>
      <c r="B167" s="477" t="s">
        <v>415</v>
      </c>
      <c r="C167" s="330" t="s">
        <v>51</v>
      </c>
      <c r="D167" s="390">
        <f>E167+G167</f>
        <v>0.3</v>
      </c>
      <c r="E167" s="154">
        <v>0.3</v>
      </c>
      <c r="F167" s="154">
        <v>0.2</v>
      </c>
      <c r="G167" s="203"/>
      <c r="H167" s="155">
        <f t="shared" si="40"/>
        <v>0</v>
      </c>
      <c r="I167" s="204"/>
      <c r="J167" s="155"/>
      <c r="K167" s="155"/>
      <c r="L167" s="156">
        <f t="shared" si="42"/>
        <v>0.3</v>
      </c>
      <c r="M167" s="156">
        <f t="shared" si="43"/>
        <v>0.3</v>
      </c>
      <c r="N167" s="156">
        <f t="shared" si="43"/>
        <v>0.2</v>
      </c>
      <c r="O167" s="156">
        <f t="shared" si="43"/>
        <v>0</v>
      </c>
      <c r="Q167" s="207"/>
      <c r="R167" s="208"/>
    </row>
    <row r="168" spans="1:18" s="37" customFormat="1" ht="25.5" x14ac:dyDescent="0.25">
      <c r="A168" s="19"/>
      <c r="B168" s="213" t="s">
        <v>414</v>
      </c>
      <c r="C168" s="470" t="s">
        <v>51</v>
      </c>
      <c r="D168" s="154">
        <f t="shared" si="41"/>
        <v>0.3</v>
      </c>
      <c r="E168" s="154">
        <v>0.3</v>
      </c>
      <c r="F168" s="154">
        <v>0.2</v>
      </c>
      <c r="G168" s="203"/>
      <c r="H168" s="155">
        <f t="shared" si="40"/>
        <v>0</v>
      </c>
      <c r="I168" s="204"/>
      <c r="J168" s="155"/>
      <c r="K168" s="155"/>
      <c r="L168" s="156">
        <f t="shared" si="42"/>
        <v>0.3</v>
      </c>
      <c r="M168" s="156">
        <f t="shared" si="43"/>
        <v>0.3</v>
      </c>
      <c r="N168" s="156">
        <f t="shared" si="43"/>
        <v>0.2</v>
      </c>
      <c r="O168" s="156">
        <f t="shared" si="43"/>
        <v>0</v>
      </c>
      <c r="Q168" s="207"/>
      <c r="R168" s="208"/>
    </row>
    <row r="169" spans="1:18" x14ac:dyDescent="0.25">
      <c r="A169" s="5" t="s">
        <v>118</v>
      </c>
      <c r="B169" s="6" t="s">
        <v>48</v>
      </c>
      <c r="C169" s="474"/>
      <c r="D169" s="154">
        <f t="shared" si="41"/>
        <v>1.9</v>
      </c>
      <c r="E169" s="154">
        <f>E171+E172</f>
        <v>1.9</v>
      </c>
      <c r="F169" s="154">
        <f>F171+F172</f>
        <v>1.5</v>
      </c>
      <c r="G169" s="154">
        <f>G171+G172</f>
        <v>0</v>
      </c>
      <c r="H169" s="155">
        <f t="shared" si="40"/>
        <v>0</v>
      </c>
      <c r="I169" s="155">
        <f>I171+I172</f>
        <v>0</v>
      </c>
      <c r="J169" s="155">
        <f>J171+J172</f>
        <v>0</v>
      </c>
      <c r="K169" s="155">
        <f>K171+K172</f>
        <v>0</v>
      </c>
      <c r="L169" s="156">
        <f t="shared" si="42"/>
        <v>1.9</v>
      </c>
      <c r="M169" s="156">
        <f t="shared" si="43"/>
        <v>1.9</v>
      </c>
      <c r="N169" s="156">
        <f t="shared" si="43"/>
        <v>1.5</v>
      </c>
      <c r="O169" s="156">
        <f t="shared" si="43"/>
        <v>0</v>
      </c>
      <c r="Q169" s="196"/>
      <c r="R169" s="90">
        <f>L331-R167</f>
        <v>0</v>
      </c>
    </row>
    <row r="170" spans="1:18" x14ac:dyDescent="0.25">
      <c r="A170" s="19"/>
      <c r="B170" s="146" t="s">
        <v>196</v>
      </c>
      <c r="C170" s="326"/>
      <c r="D170" s="162"/>
      <c r="E170" s="162"/>
      <c r="F170" s="162"/>
      <c r="G170" s="162"/>
      <c r="H170" s="163"/>
      <c r="I170" s="163"/>
      <c r="J170" s="163"/>
      <c r="K170" s="163"/>
      <c r="L170" s="164"/>
      <c r="M170" s="164"/>
      <c r="N170" s="164"/>
      <c r="O170" s="164"/>
      <c r="Q170" s="196"/>
      <c r="R170" s="90"/>
    </row>
    <row r="171" spans="1:18" s="37" customFormat="1" x14ac:dyDescent="0.25">
      <c r="A171" s="19"/>
      <c r="B171" s="214" t="s">
        <v>415</v>
      </c>
      <c r="C171" s="470" t="s">
        <v>51</v>
      </c>
      <c r="D171" s="390">
        <f>E171+G171</f>
        <v>1.4</v>
      </c>
      <c r="E171" s="154">
        <v>1.4</v>
      </c>
      <c r="F171" s="154">
        <v>1.1000000000000001</v>
      </c>
      <c r="G171" s="203"/>
      <c r="H171" s="155">
        <f t="shared" si="40"/>
        <v>0</v>
      </c>
      <c r="I171" s="204"/>
      <c r="J171" s="155"/>
      <c r="K171" s="155"/>
      <c r="L171" s="156">
        <f t="shared" si="42"/>
        <v>1.4</v>
      </c>
      <c r="M171" s="156">
        <f t="shared" si="43"/>
        <v>1.4</v>
      </c>
      <c r="N171" s="156">
        <f t="shared" si="43"/>
        <v>1.1000000000000001</v>
      </c>
      <c r="O171" s="156">
        <f t="shared" si="43"/>
        <v>0</v>
      </c>
      <c r="Q171" s="207"/>
      <c r="R171" s="208"/>
    </row>
    <row r="172" spans="1:18" s="37" customFormat="1" ht="25.5" x14ac:dyDescent="0.25">
      <c r="A172" s="137"/>
      <c r="B172" s="213" t="s">
        <v>414</v>
      </c>
      <c r="C172" s="470" t="s">
        <v>51</v>
      </c>
      <c r="D172" s="154">
        <f t="shared" si="41"/>
        <v>0.5</v>
      </c>
      <c r="E172" s="154">
        <v>0.5</v>
      </c>
      <c r="F172" s="154">
        <v>0.4</v>
      </c>
      <c r="G172" s="203"/>
      <c r="H172" s="155">
        <f t="shared" si="40"/>
        <v>0</v>
      </c>
      <c r="I172" s="204"/>
      <c r="J172" s="155"/>
      <c r="K172" s="155"/>
      <c r="L172" s="156">
        <f t="shared" si="42"/>
        <v>0.5</v>
      </c>
      <c r="M172" s="156">
        <f t="shared" si="43"/>
        <v>0.5</v>
      </c>
      <c r="N172" s="156">
        <f t="shared" si="43"/>
        <v>0.4</v>
      </c>
      <c r="O172" s="156">
        <f t="shared" si="43"/>
        <v>0</v>
      </c>
      <c r="Q172" s="207"/>
      <c r="R172" s="208"/>
    </row>
    <row r="173" spans="1:18" x14ac:dyDescent="0.25">
      <c r="A173" s="19" t="s">
        <v>119</v>
      </c>
      <c r="B173" s="35" t="s">
        <v>66</v>
      </c>
      <c r="C173" s="538" t="s">
        <v>51</v>
      </c>
      <c r="D173" s="390">
        <f>E173+G173</f>
        <v>0.4</v>
      </c>
      <c r="E173" s="154">
        <v>0.4</v>
      </c>
      <c r="F173" s="154">
        <v>0.3</v>
      </c>
      <c r="G173" s="203"/>
      <c r="H173" s="155">
        <f t="shared" si="40"/>
        <v>0</v>
      </c>
      <c r="I173" s="204"/>
      <c r="J173" s="155"/>
      <c r="K173" s="155"/>
      <c r="L173" s="156">
        <f t="shared" si="42"/>
        <v>0.4</v>
      </c>
      <c r="M173" s="156">
        <f t="shared" si="43"/>
        <v>0.4</v>
      </c>
      <c r="N173" s="156">
        <f t="shared" si="43"/>
        <v>0.3</v>
      </c>
      <c r="O173" s="156">
        <f t="shared" si="43"/>
        <v>0</v>
      </c>
      <c r="Q173" s="196"/>
      <c r="R173" s="90">
        <f>L333-R171</f>
        <v>0</v>
      </c>
    </row>
    <row r="174" spans="1:18" s="37" customFormat="1" x14ac:dyDescent="0.25">
      <c r="A174" s="137"/>
      <c r="B174" s="477" t="s">
        <v>415</v>
      </c>
      <c r="C174" s="552"/>
      <c r="D174" s="162" t="s">
        <v>174</v>
      </c>
      <c r="E174" s="162"/>
      <c r="F174" s="162"/>
      <c r="G174" s="282"/>
      <c r="H174" s="163">
        <f t="shared" si="40"/>
        <v>0</v>
      </c>
      <c r="I174" s="283"/>
      <c r="J174" s="163"/>
      <c r="K174" s="163"/>
      <c r="L174" s="164"/>
      <c r="M174" s="164"/>
      <c r="N174" s="164"/>
      <c r="O174" s="164"/>
      <c r="Q174" s="207"/>
      <c r="R174" s="208"/>
    </row>
    <row r="175" spans="1:18" x14ac:dyDescent="0.25">
      <c r="A175" s="141" t="s">
        <v>120</v>
      </c>
      <c r="B175" s="35" t="s">
        <v>168</v>
      </c>
      <c r="C175" s="474"/>
      <c r="D175" s="154">
        <f t="shared" ref="D175" si="44">E175+G175</f>
        <v>145</v>
      </c>
      <c r="E175" s="154">
        <f>E177+E178</f>
        <v>145</v>
      </c>
      <c r="F175" s="154">
        <f>F177+F178</f>
        <v>99.199999999999989</v>
      </c>
      <c r="G175" s="154">
        <f>G177+G178</f>
        <v>0</v>
      </c>
      <c r="H175" s="155">
        <f t="shared" si="40"/>
        <v>0</v>
      </c>
      <c r="I175" s="155">
        <f>I177+I178</f>
        <v>0</v>
      </c>
      <c r="J175" s="155">
        <f>J177+J178</f>
        <v>-3.3</v>
      </c>
      <c r="K175" s="155">
        <f>K177+K178</f>
        <v>0</v>
      </c>
      <c r="L175" s="156">
        <f t="shared" ref="L175" si="45">M175+O175</f>
        <v>145</v>
      </c>
      <c r="M175" s="156">
        <f t="shared" ref="M175:O175" si="46">E175+I175</f>
        <v>145</v>
      </c>
      <c r="N175" s="156">
        <f t="shared" si="46"/>
        <v>95.899999999999991</v>
      </c>
      <c r="O175" s="156">
        <f t="shared" si="46"/>
        <v>0</v>
      </c>
      <c r="Q175" s="196"/>
      <c r="R175" s="90"/>
    </row>
    <row r="176" spans="1:18" x14ac:dyDescent="0.25">
      <c r="A176" s="145"/>
      <c r="B176" s="146" t="s">
        <v>196</v>
      </c>
      <c r="C176" s="472"/>
      <c r="D176" s="162"/>
      <c r="E176" s="162"/>
      <c r="F176" s="162"/>
      <c r="G176" s="162"/>
      <c r="H176" s="163"/>
      <c r="I176" s="163"/>
      <c r="J176" s="163"/>
      <c r="K176" s="163"/>
      <c r="L176" s="164"/>
      <c r="M176" s="164"/>
      <c r="N176" s="164"/>
      <c r="O176" s="164"/>
      <c r="Q176" s="196"/>
      <c r="R176" s="90"/>
    </row>
    <row r="177" spans="1:18" x14ac:dyDescent="0.25">
      <c r="A177" s="145"/>
      <c r="B177" s="280" t="s">
        <v>415</v>
      </c>
      <c r="C177" s="197" t="s">
        <v>51</v>
      </c>
      <c r="D177" s="390">
        <f>E177+G177</f>
        <v>6</v>
      </c>
      <c r="E177" s="63">
        <v>6</v>
      </c>
      <c r="F177" s="63">
        <v>4.5999999999999996</v>
      </c>
      <c r="G177" s="63"/>
      <c r="H177" s="64">
        <f t="shared" si="40"/>
        <v>0</v>
      </c>
      <c r="I177" s="64"/>
      <c r="J177" s="64"/>
      <c r="K177" s="64"/>
      <c r="L177" s="65">
        <f>M177+O177</f>
        <v>6</v>
      </c>
      <c r="M177" s="65">
        <f t="shared" ref="M177:O178" si="47">E177+I177</f>
        <v>6</v>
      </c>
      <c r="N177" s="65">
        <f t="shared" si="47"/>
        <v>4.5999999999999996</v>
      </c>
      <c r="O177" s="65">
        <f t="shared" si="47"/>
        <v>0</v>
      </c>
      <c r="Q177" s="196"/>
      <c r="R177" s="90"/>
    </row>
    <row r="178" spans="1:18" s="37" customFormat="1" ht="51.75" x14ac:dyDescent="0.25">
      <c r="A178" s="152"/>
      <c r="B178" s="381" t="s">
        <v>375</v>
      </c>
      <c r="C178" s="474" t="s">
        <v>51</v>
      </c>
      <c r="D178" s="154">
        <f>E178+G178</f>
        <v>139</v>
      </c>
      <c r="E178" s="154">
        <v>139</v>
      </c>
      <c r="F178" s="154">
        <v>94.6</v>
      </c>
      <c r="G178" s="154">
        <f>G181+G182</f>
        <v>0</v>
      </c>
      <c r="H178" s="155">
        <f t="shared" si="40"/>
        <v>0</v>
      </c>
      <c r="I178" s="155"/>
      <c r="J178" s="155">
        <v>-3.3</v>
      </c>
      <c r="K178" s="155">
        <f>K181+K182</f>
        <v>0</v>
      </c>
      <c r="L178" s="156">
        <f>M178+O178</f>
        <v>139</v>
      </c>
      <c r="M178" s="156">
        <f t="shared" si="47"/>
        <v>139</v>
      </c>
      <c r="N178" s="156">
        <f t="shared" si="47"/>
        <v>91.3</v>
      </c>
      <c r="O178" s="156">
        <f t="shared" si="47"/>
        <v>0</v>
      </c>
      <c r="Q178" s="207"/>
      <c r="R178" s="208"/>
    </row>
    <row r="179" spans="1:18" s="37" customFormat="1" x14ac:dyDescent="0.25">
      <c r="A179" s="141" t="s">
        <v>121</v>
      </c>
      <c r="B179" s="29" t="s">
        <v>169</v>
      </c>
      <c r="C179" s="474"/>
      <c r="D179" s="154">
        <f>E179+G179</f>
        <v>201.79999999999998</v>
      </c>
      <c r="E179" s="154">
        <f>E181+E182</f>
        <v>201.79999999999998</v>
      </c>
      <c r="F179" s="154">
        <f t="shared" ref="F179:G179" si="48">F181+F182</f>
        <v>122.6</v>
      </c>
      <c r="G179" s="154">
        <f t="shared" si="48"/>
        <v>0</v>
      </c>
      <c r="H179" s="155">
        <f t="shared" si="40"/>
        <v>0</v>
      </c>
      <c r="I179" s="155">
        <f>I181+I182</f>
        <v>0</v>
      </c>
      <c r="J179" s="155">
        <f t="shared" ref="J179:K179" si="49">J181+J182</f>
        <v>1.8</v>
      </c>
      <c r="K179" s="155">
        <f t="shared" si="49"/>
        <v>0</v>
      </c>
      <c r="L179" s="156">
        <f>M179+O179</f>
        <v>201.79999999999998</v>
      </c>
      <c r="M179" s="156">
        <f>M181+M182</f>
        <v>201.79999999999998</v>
      </c>
      <c r="N179" s="156">
        <f t="shared" ref="N179:O179" si="50">N181+N182</f>
        <v>124.39999999999999</v>
      </c>
      <c r="O179" s="156">
        <f t="shared" si="50"/>
        <v>0</v>
      </c>
      <c r="Q179" s="2"/>
      <c r="R179" s="2"/>
    </row>
    <row r="180" spans="1:18" s="37" customFormat="1" x14ac:dyDescent="0.25">
      <c r="A180" s="145"/>
      <c r="B180" s="146" t="s">
        <v>196</v>
      </c>
      <c r="C180" s="472"/>
      <c r="D180" s="162"/>
      <c r="E180" s="162"/>
      <c r="F180" s="162"/>
      <c r="G180" s="162"/>
      <c r="H180" s="163"/>
      <c r="I180" s="163"/>
      <c r="J180" s="163"/>
      <c r="K180" s="163"/>
      <c r="L180" s="164"/>
      <c r="M180" s="164"/>
      <c r="N180" s="164"/>
      <c r="O180" s="164"/>
      <c r="Q180" s="2"/>
      <c r="R180" s="2"/>
    </row>
    <row r="181" spans="1:18" s="37" customFormat="1" ht="26.25" x14ac:dyDescent="0.25">
      <c r="A181" s="145"/>
      <c r="B181" s="479" t="s">
        <v>374</v>
      </c>
      <c r="C181" s="474" t="s">
        <v>51</v>
      </c>
      <c r="D181" s="63">
        <f>E181+G181</f>
        <v>6.1</v>
      </c>
      <c r="E181" s="63">
        <v>6.1</v>
      </c>
      <c r="F181" s="63">
        <v>4.5999999999999996</v>
      </c>
      <c r="G181" s="63"/>
      <c r="H181" s="155">
        <f t="shared" si="40"/>
        <v>0</v>
      </c>
      <c r="I181" s="64"/>
      <c r="J181" s="64"/>
      <c r="K181" s="64"/>
      <c r="L181" s="65">
        <f t="shared" ref="L181" si="51">M181+O181</f>
        <v>6.1</v>
      </c>
      <c r="M181" s="65">
        <f t="shared" ref="M181:O182" si="52">E181+I181</f>
        <v>6.1</v>
      </c>
      <c r="N181" s="65">
        <f t="shared" si="52"/>
        <v>4.5999999999999996</v>
      </c>
      <c r="O181" s="65"/>
      <c r="Q181" s="2"/>
      <c r="R181" s="2"/>
    </row>
    <row r="182" spans="1:18" ht="51.75" x14ac:dyDescent="0.25">
      <c r="A182" s="152"/>
      <c r="B182" s="173" t="s">
        <v>375</v>
      </c>
      <c r="C182" s="474" t="s">
        <v>51</v>
      </c>
      <c r="D182" s="162">
        <f>E182+G182</f>
        <v>195.7</v>
      </c>
      <c r="E182" s="162">
        <v>195.7</v>
      </c>
      <c r="F182" s="162">
        <v>118</v>
      </c>
      <c r="G182" s="162">
        <f>G184</f>
        <v>0</v>
      </c>
      <c r="H182" s="64">
        <f t="shared" si="40"/>
        <v>0</v>
      </c>
      <c r="I182" s="163"/>
      <c r="J182" s="163">
        <v>1.8</v>
      </c>
      <c r="K182" s="163"/>
      <c r="L182" s="164">
        <f>M182+O182</f>
        <v>195.7</v>
      </c>
      <c r="M182" s="164">
        <f t="shared" si="52"/>
        <v>195.7</v>
      </c>
      <c r="N182" s="164">
        <f t="shared" si="52"/>
        <v>119.8</v>
      </c>
      <c r="O182" s="164">
        <f t="shared" si="52"/>
        <v>0</v>
      </c>
      <c r="R182" s="215"/>
    </row>
    <row r="183" spans="1:18" x14ac:dyDescent="0.25">
      <c r="A183" s="201" t="s">
        <v>163</v>
      </c>
      <c r="B183" s="83" t="s">
        <v>178</v>
      </c>
      <c r="C183" s="221"/>
      <c r="D183" s="23">
        <f>D90+D94+D97+D99+D103+D106+D108+D112+D114+D118+D121+D124+D126+D129+D131+D133+D135+D139+D141+D145+D147+D149+D151+D153+D155+D157+D159+D161+D163+D165+D169+D173+D175+D179+D137+D143</f>
        <v>1395.2</v>
      </c>
      <c r="E183" s="23">
        <f t="shared" ref="E183:O183" si="53">E90+E94+E97+E99+E103+E106+E108+E112+E114+E118+E121+E124+E126+E129+E131+E133+E135+E139+E141+E145+E147+E149+E151+E153+E155+E157+E159+E161+E163+E165+E169+E173+E175+E179+E137+E143</f>
        <v>466.2</v>
      </c>
      <c r="F183" s="23">
        <f t="shared" si="53"/>
        <v>312.99999999999994</v>
      </c>
      <c r="G183" s="23">
        <f t="shared" si="53"/>
        <v>929</v>
      </c>
      <c r="H183" s="24">
        <f t="shared" si="53"/>
        <v>53</v>
      </c>
      <c r="I183" s="24">
        <f t="shared" si="53"/>
        <v>0</v>
      </c>
      <c r="J183" s="24">
        <f t="shared" si="53"/>
        <v>-1.4999999999999998</v>
      </c>
      <c r="K183" s="24">
        <f t="shared" si="53"/>
        <v>53</v>
      </c>
      <c r="L183" s="21">
        <f t="shared" si="53"/>
        <v>1448.1999999999998</v>
      </c>
      <c r="M183" s="21">
        <f t="shared" si="53"/>
        <v>466.2</v>
      </c>
      <c r="N183" s="21">
        <f t="shared" si="53"/>
        <v>311.49999999999994</v>
      </c>
      <c r="O183" s="21">
        <f t="shared" si="53"/>
        <v>982</v>
      </c>
    </row>
    <row r="184" spans="1:18" hidden="1" x14ac:dyDescent="0.25">
      <c r="A184" s="5" t="s">
        <v>119</v>
      </c>
      <c r="B184" s="558" t="s">
        <v>182</v>
      </c>
      <c r="C184" s="558"/>
      <c r="D184" s="558"/>
      <c r="E184" s="558"/>
      <c r="F184" s="558"/>
      <c r="G184" s="558"/>
      <c r="H184" s="558"/>
      <c r="I184" s="558"/>
      <c r="J184" s="558"/>
      <c r="K184" s="558"/>
      <c r="L184" s="558"/>
      <c r="M184" s="558"/>
      <c r="N184" s="558"/>
      <c r="O184" s="558"/>
      <c r="Q184" s="196"/>
      <c r="R184" s="90"/>
    </row>
    <row r="185" spans="1:18" hidden="1" x14ac:dyDescent="0.25">
      <c r="A185" s="5" t="s">
        <v>120</v>
      </c>
      <c r="B185" s="29" t="s">
        <v>20</v>
      </c>
      <c r="C185" s="538" t="s">
        <v>25</v>
      </c>
      <c r="D185" s="154">
        <f>E185+G185</f>
        <v>0</v>
      </c>
      <c r="E185" s="154"/>
      <c r="F185" s="154"/>
      <c r="G185" s="154"/>
      <c r="H185" s="155">
        <f>I185+K185</f>
        <v>0</v>
      </c>
      <c r="I185" s="155"/>
      <c r="J185" s="155"/>
      <c r="K185" s="155"/>
      <c r="L185" s="156">
        <f>M185+O185</f>
        <v>0</v>
      </c>
      <c r="M185" s="156">
        <f>E185+I185</f>
        <v>0</v>
      </c>
      <c r="N185" s="156">
        <f>F185+J185</f>
        <v>0</v>
      </c>
      <c r="O185" s="156">
        <f>G185+K185</f>
        <v>0</v>
      </c>
      <c r="Q185" s="196"/>
      <c r="R185" s="90"/>
    </row>
    <row r="186" spans="1:18" hidden="1" x14ac:dyDescent="0.25">
      <c r="A186" s="137"/>
      <c r="B186" s="477" t="s">
        <v>415</v>
      </c>
      <c r="C186" s="539"/>
      <c r="D186" s="157"/>
      <c r="E186" s="157"/>
      <c r="F186" s="157"/>
      <c r="G186" s="157"/>
      <c r="H186" s="158"/>
      <c r="I186" s="158"/>
      <c r="J186" s="158"/>
      <c r="K186" s="158"/>
      <c r="L186" s="159"/>
      <c r="M186" s="159"/>
      <c r="N186" s="159"/>
      <c r="O186" s="159"/>
      <c r="Q186" s="196"/>
      <c r="R186" s="90"/>
    </row>
    <row r="187" spans="1:18" hidden="1" x14ac:dyDescent="0.25">
      <c r="A187" s="201" t="s">
        <v>121</v>
      </c>
      <c r="B187" s="21" t="s">
        <v>177</v>
      </c>
      <c r="C187" s="199"/>
      <c r="D187" s="82">
        <f>D185</f>
        <v>0</v>
      </c>
      <c r="E187" s="82">
        <f t="shared" ref="E187:O187" si="54">E185</f>
        <v>0</v>
      </c>
      <c r="F187" s="82">
        <f t="shared" si="54"/>
        <v>0</v>
      </c>
      <c r="G187" s="82">
        <f t="shared" si="54"/>
        <v>0</v>
      </c>
      <c r="H187" s="216">
        <f t="shared" si="54"/>
        <v>0</v>
      </c>
      <c r="I187" s="216">
        <f t="shared" si="54"/>
        <v>0</v>
      </c>
      <c r="J187" s="216">
        <f t="shared" si="54"/>
        <v>0</v>
      </c>
      <c r="K187" s="216">
        <f t="shared" si="54"/>
        <v>0</v>
      </c>
      <c r="L187" s="83">
        <f t="shared" si="54"/>
        <v>0</v>
      </c>
      <c r="M187" s="83">
        <f t="shared" si="54"/>
        <v>0</v>
      </c>
      <c r="N187" s="83">
        <f t="shared" si="54"/>
        <v>0</v>
      </c>
      <c r="O187" s="83">
        <f t="shared" si="54"/>
        <v>0</v>
      </c>
      <c r="Q187" s="196"/>
      <c r="R187" s="215"/>
    </row>
    <row r="188" spans="1:18" x14ac:dyDescent="0.25">
      <c r="A188" s="5" t="s">
        <v>122</v>
      </c>
      <c r="B188" s="558" t="s">
        <v>67</v>
      </c>
      <c r="C188" s="558"/>
      <c r="D188" s="558"/>
      <c r="E188" s="558"/>
      <c r="F188" s="558"/>
      <c r="G188" s="558"/>
      <c r="H188" s="558"/>
      <c r="I188" s="558"/>
      <c r="J188" s="558"/>
      <c r="K188" s="558"/>
      <c r="L188" s="558"/>
      <c r="M188" s="558"/>
      <c r="N188" s="558"/>
      <c r="O188" s="558"/>
    </row>
    <row r="189" spans="1:18" x14ac:dyDescent="0.25">
      <c r="A189" s="5" t="s">
        <v>123</v>
      </c>
      <c r="B189" s="35" t="s">
        <v>20</v>
      </c>
      <c r="C189" s="331" t="s">
        <v>30</v>
      </c>
      <c r="D189" s="154">
        <f t="shared" ref="D189" si="55">E189+G189</f>
        <v>445</v>
      </c>
      <c r="E189" s="222">
        <f>E191+E192</f>
        <v>0</v>
      </c>
      <c r="F189" s="154">
        <f>F191+F192</f>
        <v>0</v>
      </c>
      <c r="G189" s="222">
        <v>445</v>
      </c>
      <c r="H189" s="155">
        <f t="shared" ref="H189" si="56">I189+K189</f>
        <v>0</v>
      </c>
      <c r="I189" s="223">
        <f>I191+I192</f>
        <v>0</v>
      </c>
      <c r="J189" s="155">
        <f>J191+J192</f>
        <v>0</v>
      </c>
      <c r="K189" s="223">
        <f>K191+K192</f>
        <v>0</v>
      </c>
      <c r="L189" s="156">
        <f t="shared" ref="L189" si="57">M189+O189</f>
        <v>445</v>
      </c>
      <c r="M189" s="224">
        <f t="shared" ref="M189:O189" si="58">E189+I189</f>
        <v>0</v>
      </c>
      <c r="N189" s="156">
        <f t="shared" si="58"/>
        <v>0</v>
      </c>
      <c r="O189" s="210">
        <f t="shared" si="58"/>
        <v>445</v>
      </c>
    </row>
    <row r="190" spans="1:18" hidden="1" x14ac:dyDescent="0.25">
      <c r="A190" s="19"/>
      <c r="B190" s="146" t="s">
        <v>196</v>
      </c>
      <c r="C190" s="332"/>
      <c r="D190" s="162"/>
      <c r="E190" s="284"/>
      <c r="F190" s="162"/>
      <c r="G190" s="284"/>
      <c r="H190" s="163"/>
      <c r="I190" s="285"/>
      <c r="J190" s="163"/>
      <c r="K190" s="285"/>
      <c r="L190" s="164"/>
      <c r="M190" s="286"/>
      <c r="N190" s="164"/>
      <c r="O190" s="288"/>
    </row>
    <row r="191" spans="1:18" hidden="1" x14ac:dyDescent="0.25">
      <c r="A191" s="19"/>
      <c r="B191" s="280" t="s">
        <v>415</v>
      </c>
      <c r="C191" s="332" t="s">
        <v>30</v>
      </c>
      <c r="D191" s="162">
        <f t="shared" ref="D191:D245" si="59">E191+G191</f>
        <v>0</v>
      </c>
      <c r="E191" s="284"/>
      <c r="F191" s="162"/>
      <c r="G191" s="284"/>
      <c r="H191" s="163">
        <f t="shared" ref="H191:H246" si="60">I191+K191</f>
        <v>0</v>
      </c>
      <c r="I191" s="285"/>
      <c r="J191" s="163"/>
      <c r="K191" s="285"/>
      <c r="L191" s="164">
        <f t="shared" ref="L191:L245" si="61">M191+O191</f>
        <v>0</v>
      </c>
      <c r="M191" s="286">
        <f t="shared" ref="M191:O245" si="62">E191+I191</f>
        <v>0</v>
      </c>
      <c r="N191" s="164">
        <f t="shared" si="62"/>
        <v>0</v>
      </c>
      <c r="O191" s="288">
        <f t="shared" si="62"/>
        <v>0</v>
      </c>
    </row>
    <row r="192" spans="1:18" ht="26.25" x14ac:dyDescent="0.25">
      <c r="A192" s="137"/>
      <c r="B192" s="281" t="s">
        <v>338</v>
      </c>
      <c r="C192" s="332"/>
      <c r="D192" s="162">
        <f t="shared" si="59"/>
        <v>0</v>
      </c>
      <c r="E192" s="284">
        <f>E194+E195</f>
        <v>0</v>
      </c>
      <c r="F192" s="162">
        <f>F194+F195</f>
        <v>0</v>
      </c>
      <c r="G192" s="284"/>
      <c r="H192" s="163">
        <f t="shared" si="60"/>
        <v>0</v>
      </c>
      <c r="I192" s="285">
        <f t="shared" ref="I192:K193" si="63">I194+I195</f>
        <v>0</v>
      </c>
      <c r="J192" s="163">
        <f t="shared" si="63"/>
        <v>0</v>
      </c>
      <c r="K192" s="285">
        <f t="shared" si="63"/>
        <v>0</v>
      </c>
      <c r="L192" s="164">
        <f t="shared" si="61"/>
        <v>0</v>
      </c>
      <c r="M192" s="286">
        <f t="shared" si="62"/>
        <v>0</v>
      </c>
      <c r="N192" s="164">
        <f t="shared" si="62"/>
        <v>0</v>
      </c>
      <c r="O192" s="288">
        <f t="shared" si="62"/>
        <v>0</v>
      </c>
    </row>
    <row r="193" spans="1:18" x14ac:dyDescent="0.25">
      <c r="A193" s="5" t="s">
        <v>124</v>
      </c>
      <c r="B193" s="35" t="s">
        <v>7</v>
      </c>
      <c r="C193" s="331" t="s">
        <v>30</v>
      </c>
      <c r="D193" s="154">
        <f t="shared" si="59"/>
        <v>1.4</v>
      </c>
      <c r="E193" s="222">
        <v>1.4</v>
      </c>
      <c r="F193" s="154">
        <v>1.1000000000000001</v>
      </c>
      <c r="G193" s="222">
        <f>G195+G196</f>
        <v>0</v>
      </c>
      <c r="H193" s="155">
        <f t="shared" si="60"/>
        <v>0</v>
      </c>
      <c r="I193" s="223">
        <f t="shared" si="63"/>
        <v>0</v>
      </c>
      <c r="J193" s="155">
        <f t="shared" si="63"/>
        <v>0</v>
      </c>
      <c r="K193" s="223">
        <f t="shared" si="63"/>
        <v>0</v>
      </c>
      <c r="L193" s="156">
        <f t="shared" si="61"/>
        <v>1.4</v>
      </c>
      <c r="M193" s="224">
        <f t="shared" si="62"/>
        <v>1.4</v>
      </c>
      <c r="N193" s="156">
        <f t="shared" si="62"/>
        <v>1.1000000000000001</v>
      </c>
      <c r="O193" s="210">
        <f t="shared" si="62"/>
        <v>0</v>
      </c>
      <c r="Q193" s="196"/>
      <c r="R193" s="90">
        <f>L349-R192</f>
        <v>0</v>
      </c>
    </row>
    <row r="194" spans="1:18" hidden="1" x14ac:dyDescent="0.25">
      <c r="A194" s="19"/>
      <c r="B194" s="146" t="s">
        <v>196</v>
      </c>
      <c r="C194" s="386"/>
      <c r="D194" s="162"/>
      <c r="E194" s="284"/>
      <c r="F194" s="162"/>
      <c r="G194" s="284"/>
      <c r="H194" s="163"/>
      <c r="I194" s="285"/>
      <c r="J194" s="163"/>
      <c r="K194" s="285"/>
      <c r="L194" s="164"/>
      <c r="M194" s="286"/>
      <c r="N194" s="164"/>
      <c r="O194" s="288"/>
      <c r="Q194" s="196"/>
      <c r="R194" s="90"/>
    </row>
    <row r="195" spans="1:18" hidden="1" x14ac:dyDescent="0.25">
      <c r="A195" s="19"/>
      <c r="B195" s="212" t="s">
        <v>415</v>
      </c>
      <c r="C195" s="332" t="s">
        <v>30</v>
      </c>
      <c r="D195" s="162">
        <f t="shared" si="59"/>
        <v>0</v>
      </c>
      <c r="E195" s="284"/>
      <c r="F195" s="162"/>
      <c r="G195" s="284"/>
      <c r="H195" s="163">
        <f t="shared" si="60"/>
        <v>0</v>
      </c>
      <c r="I195" s="285"/>
      <c r="J195" s="163"/>
      <c r="K195" s="285"/>
      <c r="L195" s="164">
        <f t="shared" si="61"/>
        <v>0</v>
      </c>
      <c r="M195" s="286">
        <f t="shared" si="62"/>
        <v>0</v>
      </c>
      <c r="N195" s="164">
        <f t="shared" si="62"/>
        <v>0</v>
      </c>
      <c r="O195" s="288">
        <f t="shared" si="62"/>
        <v>0</v>
      </c>
      <c r="Q195" s="196"/>
      <c r="R195" s="90"/>
    </row>
    <row r="196" spans="1:18" s="37" customFormat="1" ht="25.5" x14ac:dyDescent="0.25">
      <c r="A196" s="137"/>
      <c r="B196" s="396" t="s">
        <v>414</v>
      </c>
      <c r="C196" s="395"/>
      <c r="D196" s="157">
        <f t="shared" si="59"/>
        <v>0</v>
      </c>
      <c r="E196" s="392"/>
      <c r="F196" s="157"/>
      <c r="G196" s="392"/>
      <c r="H196" s="158">
        <f t="shared" si="60"/>
        <v>0</v>
      </c>
      <c r="I196" s="328"/>
      <c r="J196" s="158"/>
      <c r="K196" s="328"/>
      <c r="L196" s="159">
        <f t="shared" si="61"/>
        <v>0</v>
      </c>
      <c r="M196" s="329">
        <f t="shared" si="62"/>
        <v>0</v>
      </c>
      <c r="N196" s="159">
        <f t="shared" si="62"/>
        <v>0</v>
      </c>
      <c r="O196" s="211">
        <f t="shared" si="62"/>
        <v>0</v>
      </c>
      <c r="Q196" s="207"/>
      <c r="R196" s="208"/>
    </row>
    <row r="197" spans="1:18" ht="17.25" customHeight="1" x14ac:dyDescent="0.25">
      <c r="A197" s="5" t="s">
        <v>125</v>
      </c>
      <c r="B197" s="29" t="s">
        <v>10</v>
      </c>
      <c r="C197" s="472"/>
      <c r="D197" s="162">
        <f t="shared" si="59"/>
        <v>1.1000000000000001</v>
      </c>
      <c r="E197" s="162">
        <f>E199+E200</f>
        <v>1.1000000000000001</v>
      </c>
      <c r="F197" s="162">
        <f>F199+F200</f>
        <v>0.9</v>
      </c>
      <c r="G197" s="162">
        <f>G199+G200</f>
        <v>0</v>
      </c>
      <c r="H197" s="163">
        <f t="shared" si="60"/>
        <v>0</v>
      </c>
      <c r="I197" s="163">
        <f>I199+I200</f>
        <v>0</v>
      </c>
      <c r="J197" s="163">
        <f>J199+J200</f>
        <v>0</v>
      </c>
      <c r="K197" s="163">
        <f>K199+K200</f>
        <v>0</v>
      </c>
      <c r="L197" s="164">
        <f t="shared" si="61"/>
        <v>1.1000000000000001</v>
      </c>
      <c r="M197" s="164">
        <f t="shared" si="62"/>
        <v>1.1000000000000001</v>
      </c>
      <c r="N197" s="164">
        <f t="shared" si="62"/>
        <v>0.9</v>
      </c>
      <c r="O197" s="164">
        <f t="shared" si="62"/>
        <v>0</v>
      </c>
      <c r="Q197" s="196"/>
      <c r="R197" s="90">
        <f>L352-R196</f>
        <v>0</v>
      </c>
    </row>
    <row r="198" spans="1:18" ht="17.25" customHeight="1" x14ac:dyDescent="0.25">
      <c r="A198" s="19"/>
      <c r="B198" s="146" t="s">
        <v>196</v>
      </c>
      <c r="C198" s="473"/>
      <c r="D198" s="162"/>
      <c r="E198" s="162"/>
      <c r="F198" s="162"/>
      <c r="G198" s="162"/>
      <c r="H198" s="163"/>
      <c r="I198" s="163"/>
      <c r="J198" s="163"/>
      <c r="K198" s="163"/>
      <c r="L198" s="164"/>
      <c r="M198" s="164"/>
      <c r="N198" s="164"/>
      <c r="O198" s="164"/>
      <c r="Q198" s="196"/>
      <c r="R198" s="90"/>
    </row>
    <row r="199" spans="1:18" x14ac:dyDescent="0.25">
      <c r="A199" s="19"/>
      <c r="B199" s="214" t="s">
        <v>415</v>
      </c>
      <c r="C199" s="217" t="s">
        <v>30</v>
      </c>
      <c r="D199" s="390">
        <f>E199+G199</f>
        <v>0.1</v>
      </c>
      <c r="E199" s="219">
        <v>0.1</v>
      </c>
      <c r="F199" s="154">
        <v>0.1</v>
      </c>
      <c r="G199" s="203"/>
      <c r="H199" s="155">
        <f t="shared" si="60"/>
        <v>0</v>
      </c>
      <c r="I199" s="204"/>
      <c r="J199" s="155"/>
      <c r="K199" s="155"/>
      <c r="L199" s="156">
        <f t="shared" si="61"/>
        <v>0.1</v>
      </c>
      <c r="M199" s="156">
        <f t="shared" si="62"/>
        <v>0.1</v>
      </c>
      <c r="N199" s="156">
        <f t="shared" si="62"/>
        <v>0.1</v>
      </c>
      <c r="O199" s="156">
        <f t="shared" si="62"/>
        <v>0</v>
      </c>
      <c r="Q199" s="196"/>
      <c r="R199" s="90"/>
    </row>
    <row r="200" spans="1:18" s="37" customFormat="1" ht="25.5" x14ac:dyDescent="0.25">
      <c r="A200" s="137"/>
      <c r="B200" s="213" t="s">
        <v>414</v>
      </c>
      <c r="C200" s="218" t="s">
        <v>30</v>
      </c>
      <c r="D200" s="154">
        <f t="shared" si="59"/>
        <v>1</v>
      </c>
      <c r="E200" s="219">
        <v>1</v>
      </c>
      <c r="F200" s="154">
        <v>0.8</v>
      </c>
      <c r="G200" s="203"/>
      <c r="H200" s="155">
        <f t="shared" si="60"/>
        <v>0</v>
      </c>
      <c r="I200" s="204"/>
      <c r="J200" s="155"/>
      <c r="K200" s="155"/>
      <c r="L200" s="156">
        <f t="shared" si="61"/>
        <v>1</v>
      </c>
      <c r="M200" s="156">
        <f t="shared" si="62"/>
        <v>1</v>
      </c>
      <c r="N200" s="156">
        <f t="shared" si="62"/>
        <v>0.8</v>
      </c>
      <c r="O200" s="156">
        <f t="shared" si="62"/>
        <v>0</v>
      </c>
      <c r="Q200" s="207"/>
      <c r="R200" s="208"/>
    </row>
    <row r="201" spans="1:18" x14ac:dyDescent="0.25">
      <c r="A201" s="5" t="s">
        <v>126</v>
      </c>
      <c r="B201" s="29" t="s">
        <v>11</v>
      </c>
      <c r="C201" s="474"/>
      <c r="D201" s="154">
        <f t="shared" si="59"/>
        <v>3.8</v>
      </c>
      <c r="E201" s="154">
        <f>E203+E204</f>
        <v>3.8</v>
      </c>
      <c r="F201" s="154">
        <f>F203+F204</f>
        <v>2.9000000000000004</v>
      </c>
      <c r="G201" s="154">
        <f>G203+G204</f>
        <v>0</v>
      </c>
      <c r="H201" s="155">
        <f t="shared" si="60"/>
        <v>0</v>
      </c>
      <c r="I201" s="155">
        <f>I203+I204</f>
        <v>0</v>
      </c>
      <c r="J201" s="155">
        <f>J203+J204</f>
        <v>0</v>
      </c>
      <c r="K201" s="155">
        <f>K203+K204</f>
        <v>0</v>
      </c>
      <c r="L201" s="156">
        <f t="shared" si="61"/>
        <v>3.8</v>
      </c>
      <c r="M201" s="156">
        <f t="shared" si="62"/>
        <v>3.8</v>
      </c>
      <c r="N201" s="156">
        <f t="shared" si="62"/>
        <v>2.9000000000000004</v>
      </c>
      <c r="O201" s="156">
        <f t="shared" si="62"/>
        <v>0</v>
      </c>
      <c r="Q201" s="196"/>
      <c r="R201" s="90">
        <f>L355-R200</f>
        <v>0</v>
      </c>
    </row>
    <row r="202" spans="1:18" x14ac:dyDescent="0.25">
      <c r="A202" s="19"/>
      <c r="B202" s="146" t="s">
        <v>196</v>
      </c>
      <c r="C202" s="473"/>
      <c r="D202" s="162"/>
      <c r="E202" s="162"/>
      <c r="F202" s="162"/>
      <c r="G202" s="162"/>
      <c r="H202" s="163"/>
      <c r="I202" s="163"/>
      <c r="J202" s="163"/>
      <c r="K202" s="163"/>
      <c r="L202" s="164"/>
      <c r="M202" s="164"/>
      <c r="N202" s="164"/>
      <c r="O202" s="164"/>
      <c r="Q202" s="196"/>
      <c r="R202" s="90"/>
    </row>
    <row r="203" spans="1:18" x14ac:dyDescent="0.25">
      <c r="A203" s="19"/>
      <c r="B203" s="214" t="s">
        <v>415</v>
      </c>
      <c r="C203" s="217" t="s">
        <v>30</v>
      </c>
      <c r="D203" s="390">
        <f>E203+G203</f>
        <v>2.1</v>
      </c>
      <c r="E203" s="219">
        <v>2.1</v>
      </c>
      <c r="F203" s="154">
        <v>1.6</v>
      </c>
      <c r="G203" s="203"/>
      <c r="H203" s="155">
        <f t="shared" si="60"/>
        <v>0</v>
      </c>
      <c r="I203" s="204"/>
      <c r="J203" s="155"/>
      <c r="K203" s="155"/>
      <c r="L203" s="156">
        <f t="shared" si="61"/>
        <v>2.1</v>
      </c>
      <c r="M203" s="156">
        <f t="shared" si="62"/>
        <v>2.1</v>
      </c>
      <c r="N203" s="156">
        <f t="shared" si="62"/>
        <v>1.6</v>
      </c>
      <c r="O203" s="156">
        <f t="shared" si="62"/>
        <v>0</v>
      </c>
      <c r="Q203" s="196"/>
      <c r="R203" s="90"/>
    </row>
    <row r="204" spans="1:18" s="37" customFormat="1" ht="25.5" x14ac:dyDescent="0.25">
      <c r="A204" s="137"/>
      <c r="B204" s="213" t="s">
        <v>414</v>
      </c>
      <c r="C204" s="397" t="s">
        <v>30</v>
      </c>
      <c r="D204" s="154">
        <f t="shared" si="59"/>
        <v>1.7</v>
      </c>
      <c r="E204" s="219">
        <v>1.7</v>
      </c>
      <c r="F204" s="154">
        <v>1.3</v>
      </c>
      <c r="G204" s="203"/>
      <c r="H204" s="155">
        <f t="shared" si="60"/>
        <v>0</v>
      </c>
      <c r="I204" s="204"/>
      <c r="J204" s="155"/>
      <c r="K204" s="155"/>
      <c r="L204" s="156">
        <f t="shared" si="61"/>
        <v>1.7</v>
      </c>
      <c r="M204" s="156">
        <f t="shared" si="62"/>
        <v>1.7</v>
      </c>
      <c r="N204" s="156">
        <f t="shared" si="62"/>
        <v>1.3</v>
      </c>
      <c r="O204" s="156">
        <f t="shared" si="62"/>
        <v>0</v>
      </c>
      <c r="Q204" s="207"/>
      <c r="R204" s="208"/>
    </row>
    <row r="205" spans="1:18" x14ac:dyDescent="0.25">
      <c r="A205" s="5" t="s">
        <v>127</v>
      </c>
      <c r="B205" s="35" t="s">
        <v>15</v>
      </c>
      <c r="C205" s="331" t="s">
        <v>30</v>
      </c>
      <c r="D205" s="154">
        <f t="shared" si="59"/>
        <v>1.4</v>
      </c>
      <c r="E205" s="222">
        <v>1.4</v>
      </c>
      <c r="F205" s="154">
        <v>1.1000000000000001</v>
      </c>
      <c r="G205" s="222">
        <f>G207+G208</f>
        <v>0</v>
      </c>
      <c r="H205" s="155">
        <f t="shared" si="60"/>
        <v>0</v>
      </c>
      <c r="I205" s="223">
        <f>I207+I208</f>
        <v>0</v>
      </c>
      <c r="J205" s="155">
        <f>J207+J208</f>
        <v>0</v>
      </c>
      <c r="K205" s="223">
        <f>K207+K208</f>
        <v>0</v>
      </c>
      <c r="L205" s="224">
        <f t="shared" si="61"/>
        <v>1.4</v>
      </c>
      <c r="M205" s="156">
        <f t="shared" si="62"/>
        <v>1.4</v>
      </c>
      <c r="N205" s="224">
        <f t="shared" si="62"/>
        <v>1.1000000000000001</v>
      </c>
      <c r="O205" s="156">
        <f t="shared" si="62"/>
        <v>0</v>
      </c>
      <c r="Q205" s="196"/>
      <c r="R205" s="90">
        <f>L358-R204</f>
        <v>0</v>
      </c>
    </row>
    <row r="206" spans="1:18" hidden="1" x14ac:dyDescent="0.25">
      <c r="A206" s="19"/>
      <c r="B206" s="146" t="s">
        <v>196</v>
      </c>
      <c r="C206" s="386"/>
      <c r="D206" s="162"/>
      <c r="E206" s="284"/>
      <c r="F206" s="162"/>
      <c r="G206" s="284"/>
      <c r="H206" s="163"/>
      <c r="I206" s="285"/>
      <c r="J206" s="163"/>
      <c r="K206" s="285"/>
      <c r="L206" s="286"/>
      <c r="M206" s="164"/>
      <c r="N206" s="286"/>
      <c r="O206" s="164"/>
      <c r="Q206" s="196"/>
      <c r="R206" s="90"/>
    </row>
    <row r="207" spans="1:18" hidden="1" x14ac:dyDescent="0.25">
      <c r="A207" s="19"/>
      <c r="B207" s="212" t="s">
        <v>415</v>
      </c>
      <c r="C207" s="332" t="s">
        <v>30</v>
      </c>
      <c r="D207" s="162">
        <f t="shared" si="59"/>
        <v>0</v>
      </c>
      <c r="E207" s="284"/>
      <c r="F207" s="162"/>
      <c r="G207" s="284"/>
      <c r="H207" s="163">
        <f t="shared" si="60"/>
        <v>0</v>
      </c>
      <c r="I207" s="285"/>
      <c r="J207" s="163"/>
      <c r="K207" s="285"/>
      <c r="L207" s="286">
        <f t="shared" si="61"/>
        <v>0</v>
      </c>
      <c r="M207" s="164">
        <f t="shared" si="62"/>
        <v>0</v>
      </c>
      <c r="N207" s="286">
        <f t="shared" si="62"/>
        <v>0</v>
      </c>
      <c r="O207" s="164">
        <f t="shared" si="62"/>
        <v>0</v>
      </c>
      <c r="Q207" s="196"/>
      <c r="R207" s="90"/>
    </row>
    <row r="208" spans="1:18" s="37" customFormat="1" ht="25.5" x14ac:dyDescent="0.25">
      <c r="A208" s="137"/>
      <c r="B208" s="396" t="s">
        <v>414</v>
      </c>
      <c r="C208" s="395"/>
      <c r="D208" s="157">
        <f t="shared" si="59"/>
        <v>0</v>
      </c>
      <c r="E208" s="392"/>
      <c r="F208" s="157"/>
      <c r="G208" s="392"/>
      <c r="H208" s="158">
        <f t="shared" si="60"/>
        <v>0</v>
      </c>
      <c r="I208" s="328"/>
      <c r="J208" s="158"/>
      <c r="K208" s="328"/>
      <c r="L208" s="329">
        <f t="shared" si="61"/>
        <v>0</v>
      </c>
      <c r="M208" s="159">
        <f t="shared" si="62"/>
        <v>0</v>
      </c>
      <c r="N208" s="329">
        <f t="shared" si="62"/>
        <v>0</v>
      </c>
      <c r="O208" s="159">
        <f t="shared" si="62"/>
        <v>0</v>
      </c>
      <c r="Q208" s="207"/>
      <c r="R208" s="208"/>
    </row>
    <row r="209" spans="1:18" x14ac:dyDescent="0.25">
      <c r="A209" s="5" t="s">
        <v>128</v>
      </c>
      <c r="B209" s="29" t="s">
        <v>27</v>
      </c>
      <c r="C209" s="472"/>
      <c r="D209" s="162">
        <f t="shared" si="59"/>
        <v>10.9</v>
      </c>
      <c r="E209" s="162">
        <f>E211+E212</f>
        <v>10.9</v>
      </c>
      <c r="F209" s="162">
        <f>F211+F212</f>
        <v>8.3000000000000007</v>
      </c>
      <c r="G209" s="162">
        <f>G211+G212</f>
        <v>0</v>
      </c>
      <c r="H209" s="163">
        <f t="shared" si="60"/>
        <v>0</v>
      </c>
      <c r="I209" s="163">
        <f>I211+I212</f>
        <v>0</v>
      </c>
      <c r="J209" s="163">
        <f>J211+J212</f>
        <v>0</v>
      </c>
      <c r="K209" s="163">
        <f>K211+K212</f>
        <v>0</v>
      </c>
      <c r="L209" s="164">
        <f t="shared" si="61"/>
        <v>10.9</v>
      </c>
      <c r="M209" s="164">
        <f t="shared" si="62"/>
        <v>10.9</v>
      </c>
      <c r="N209" s="164">
        <f t="shared" si="62"/>
        <v>8.3000000000000007</v>
      </c>
      <c r="O209" s="164">
        <f t="shared" si="62"/>
        <v>0</v>
      </c>
      <c r="Q209" s="196"/>
      <c r="R209" s="90">
        <f>L361-R208</f>
        <v>0</v>
      </c>
    </row>
    <row r="210" spans="1:18" x14ac:dyDescent="0.25">
      <c r="A210" s="19"/>
      <c r="B210" s="146" t="s">
        <v>196</v>
      </c>
      <c r="C210" s="473"/>
      <c r="D210" s="162"/>
      <c r="E210" s="162"/>
      <c r="F210" s="162"/>
      <c r="G210" s="162"/>
      <c r="H210" s="163"/>
      <c r="I210" s="163"/>
      <c r="J210" s="163"/>
      <c r="K210" s="163"/>
      <c r="L210" s="164"/>
      <c r="M210" s="164"/>
      <c r="N210" s="164"/>
      <c r="O210" s="164"/>
      <c r="Q210" s="196"/>
      <c r="R210" s="90"/>
    </row>
    <row r="211" spans="1:18" x14ac:dyDescent="0.25">
      <c r="A211" s="19"/>
      <c r="B211" s="214" t="s">
        <v>415</v>
      </c>
      <c r="C211" s="217" t="s">
        <v>30</v>
      </c>
      <c r="D211" s="390">
        <f>E211+G211</f>
        <v>0.4</v>
      </c>
      <c r="E211" s="219">
        <v>0.4</v>
      </c>
      <c r="F211" s="154">
        <v>0.3</v>
      </c>
      <c r="G211" s="203"/>
      <c r="H211" s="155">
        <f t="shared" si="60"/>
        <v>0</v>
      </c>
      <c r="I211" s="204"/>
      <c r="J211" s="155"/>
      <c r="K211" s="155"/>
      <c r="L211" s="156">
        <f t="shared" si="61"/>
        <v>0.4</v>
      </c>
      <c r="M211" s="156">
        <f t="shared" si="62"/>
        <v>0.4</v>
      </c>
      <c r="N211" s="156">
        <f t="shared" si="62"/>
        <v>0.3</v>
      </c>
      <c r="O211" s="156">
        <f t="shared" si="62"/>
        <v>0</v>
      </c>
      <c r="Q211" s="196"/>
      <c r="R211" s="90"/>
    </row>
    <row r="212" spans="1:18" s="37" customFormat="1" ht="25.5" x14ac:dyDescent="0.25">
      <c r="A212" s="137"/>
      <c r="B212" s="213" t="s">
        <v>414</v>
      </c>
      <c r="C212" s="218" t="s">
        <v>30</v>
      </c>
      <c r="D212" s="154">
        <f t="shared" si="59"/>
        <v>10.5</v>
      </c>
      <c r="E212" s="219">
        <v>10.5</v>
      </c>
      <c r="F212" s="154">
        <v>8</v>
      </c>
      <c r="G212" s="203"/>
      <c r="H212" s="155">
        <f t="shared" si="60"/>
        <v>0</v>
      </c>
      <c r="I212" s="204"/>
      <c r="J212" s="155"/>
      <c r="K212" s="155"/>
      <c r="L212" s="156">
        <f t="shared" si="61"/>
        <v>10.5</v>
      </c>
      <c r="M212" s="156">
        <f t="shared" si="62"/>
        <v>10.5</v>
      </c>
      <c r="N212" s="156">
        <f t="shared" si="62"/>
        <v>8</v>
      </c>
      <c r="O212" s="156">
        <f t="shared" si="62"/>
        <v>0</v>
      </c>
      <c r="Q212" s="207"/>
      <c r="R212" s="208"/>
    </row>
    <row r="213" spans="1:18" x14ac:dyDescent="0.25">
      <c r="A213" s="5" t="s">
        <v>129</v>
      </c>
      <c r="B213" s="29" t="s">
        <v>57</v>
      </c>
      <c r="C213" s="474"/>
      <c r="D213" s="154">
        <f t="shared" si="59"/>
        <v>3.5</v>
      </c>
      <c r="E213" s="154">
        <f>E215+E216</f>
        <v>3.5</v>
      </c>
      <c r="F213" s="154">
        <f>F215+F216</f>
        <v>2.7</v>
      </c>
      <c r="G213" s="154">
        <f>G215+G216</f>
        <v>0</v>
      </c>
      <c r="H213" s="155">
        <f t="shared" si="60"/>
        <v>0</v>
      </c>
      <c r="I213" s="155">
        <f>I215+I216</f>
        <v>0</v>
      </c>
      <c r="J213" s="155">
        <f>J215+J216</f>
        <v>0</v>
      </c>
      <c r="K213" s="155">
        <f>K215+K216</f>
        <v>0</v>
      </c>
      <c r="L213" s="156">
        <f t="shared" si="61"/>
        <v>3.5</v>
      </c>
      <c r="M213" s="156">
        <f t="shared" si="62"/>
        <v>3.5</v>
      </c>
      <c r="N213" s="156">
        <f t="shared" si="62"/>
        <v>2.7</v>
      </c>
      <c r="O213" s="156">
        <f t="shared" si="62"/>
        <v>0</v>
      </c>
      <c r="Q213" s="196"/>
      <c r="R213" s="90">
        <f>L364-R212</f>
        <v>0</v>
      </c>
    </row>
    <row r="214" spans="1:18" x14ac:dyDescent="0.25">
      <c r="A214" s="19"/>
      <c r="B214" s="146" t="s">
        <v>196</v>
      </c>
      <c r="C214" s="473"/>
      <c r="D214" s="162"/>
      <c r="E214" s="162"/>
      <c r="F214" s="162"/>
      <c r="G214" s="162"/>
      <c r="H214" s="163"/>
      <c r="I214" s="163"/>
      <c r="J214" s="163"/>
      <c r="K214" s="163"/>
      <c r="L214" s="164"/>
      <c r="M214" s="164"/>
      <c r="N214" s="164"/>
      <c r="O214" s="164"/>
      <c r="Q214" s="196"/>
      <c r="R214" s="90"/>
    </row>
    <row r="215" spans="1:18" x14ac:dyDescent="0.25">
      <c r="A215" s="19"/>
      <c r="B215" s="214" t="s">
        <v>415</v>
      </c>
      <c r="C215" s="217" t="s">
        <v>30</v>
      </c>
      <c r="D215" s="390">
        <f>E215+G215</f>
        <v>1</v>
      </c>
      <c r="E215" s="219">
        <v>1</v>
      </c>
      <c r="F215" s="154">
        <v>0.8</v>
      </c>
      <c r="G215" s="203"/>
      <c r="H215" s="155">
        <f t="shared" si="60"/>
        <v>0</v>
      </c>
      <c r="I215" s="204"/>
      <c r="J215" s="155"/>
      <c r="K215" s="155"/>
      <c r="L215" s="156">
        <f t="shared" si="61"/>
        <v>1</v>
      </c>
      <c r="M215" s="156">
        <f t="shared" si="62"/>
        <v>1</v>
      </c>
      <c r="N215" s="156">
        <f t="shared" si="62"/>
        <v>0.8</v>
      </c>
      <c r="O215" s="156">
        <f t="shared" si="62"/>
        <v>0</v>
      </c>
      <c r="Q215" s="196"/>
      <c r="R215" s="90"/>
    </row>
    <row r="216" spans="1:18" s="37" customFormat="1" ht="25.5" x14ac:dyDescent="0.25">
      <c r="A216" s="137"/>
      <c r="B216" s="213" t="s">
        <v>414</v>
      </c>
      <c r="C216" s="218" t="s">
        <v>30</v>
      </c>
      <c r="D216" s="154">
        <f t="shared" si="59"/>
        <v>2.5</v>
      </c>
      <c r="E216" s="219">
        <v>2.5</v>
      </c>
      <c r="F216" s="154">
        <v>1.9</v>
      </c>
      <c r="G216" s="203"/>
      <c r="H216" s="155">
        <f t="shared" si="60"/>
        <v>0</v>
      </c>
      <c r="I216" s="204"/>
      <c r="J216" s="155"/>
      <c r="K216" s="155"/>
      <c r="L216" s="156">
        <f t="shared" si="61"/>
        <v>2.5</v>
      </c>
      <c r="M216" s="156">
        <f t="shared" si="62"/>
        <v>2.5</v>
      </c>
      <c r="N216" s="156">
        <f t="shared" si="62"/>
        <v>1.9</v>
      </c>
      <c r="O216" s="156">
        <f t="shared" si="62"/>
        <v>0</v>
      </c>
      <c r="Q216" s="207"/>
      <c r="R216" s="208"/>
    </row>
    <row r="217" spans="1:18" x14ac:dyDescent="0.25">
      <c r="A217" s="5" t="s">
        <v>130</v>
      </c>
      <c r="B217" s="29" t="s">
        <v>58</v>
      </c>
      <c r="C217" s="474"/>
      <c r="D217" s="154">
        <f t="shared" si="59"/>
        <v>2.9</v>
      </c>
      <c r="E217" s="154">
        <f>E219+E220</f>
        <v>2.9</v>
      </c>
      <c r="F217" s="154">
        <f>F219+F220</f>
        <v>2.1999999999999997</v>
      </c>
      <c r="G217" s="154">
        <f>G219+G220</f>
        <v>0</v>
      </c>
      <c r="H217" s="155">
        <f t="shared" si="60"/>
        <v>0</v>
      </c>
      <c r="I217" s="155">
        <f>I219+I220</f>
        <v>0</v>
      </c>
      <c r="J217" s="155">
        <f>J219+J220</f>
        <v>0</v>
      </c>
      <c r="K217" s="155">
        <f>K219+K220</f>
        <v>0</v>
      </c>
      <c r="L217" s="156">
        <f t="shared" si="61"/>
        <v>2.9</v>
      </c>
      <c r="M217" s="156">
        <f t="shared" si="62"/>
        <v>2.9</v>
      </c>
      <c r="N217" s="156">
        <f t="shared" si="62"/>
        <v>2.1999999999999997</v>
      </c>
      <c r="O217" s="156">
        <f t="shared" si="62"/>
        <v>0</v>
      </c>
      <c r="Q217" s="196"/>
      <c r="R217" s="90">
        <f>L367-R216</f>
        <v>0</v>
      </c>
    </row>
    <row r="218" spans="1:18" x14ac:dyDescent="0.25">
      <c r="A218" s="19"/>
      <c r="B218" s="146" t="s">
        <v>196</v>
      </c>
      <c r="C218" s="473"/>
      <c r="D218" s="162"/>
      <c r="E218" s="162"/>
      <c r="F218" s="162"/>
      <c r="G218" s="162"/>
      <c r="H218" s="163"/>
      <c r="I218" s="163"/>
      <c r="J218" s="163"/>
      <c r="K218" s="163"/>
      <c r="L218" s="164"/>
      <c r="M218" s="164"/>
      <c r="N218" s="164"/>
      <c r="O218" s="164"/>
      <c r="Q218" s="196"/>
      <c r="R218" s="90"/>
    </row>
    <row r="219" spans="1:18" x14ac:dyDescent="0.25">
      <c r="A219" s="19"/>
      <c r="B219" s="214" t="s">
        <v>415</v>
      </c>
      <c r="C219" s="217" t="s">
        <v>30</v>
      </c>
      <c r="D219" s="390">
        <f>E219+G219</f>
        <v>0.4</v>
      </c>
      <c r="E219" s="219">
        <v>0.4</v>
      </c>
      <c r="F219" s="154">
        <v>0.3</v>
      </c>
      <c r="G219" s="203"/>
      <c r="H219" s="155">
        <f t="shared" si="60"/>
        <v>0</v>
      </c>
      <c r="I219" s="204"/>
      <c r="J219" s="155"/>
      <c r="K219" s="155"/>
      <c r="L219" s="156">
        <f t="shared" si="61"/>
        <v>0.4</v>
      </c>
      <c r="M219" s="156">
        <f t="shared" si="62"/>
        <v>0.4</v>
      </c>
      <c r="N219" s="156">
        <f t="shared" si="62"/>
        <v>0.3</v>
      </c>
      <c r="O219" s="156">
        <f t="shared" si="62"/>
        <v>0</v>
      </c>
      <c r="Q219" s="196"/>
      <c r="R219" s="90"/>
    </row>
    <row r="220" spans="1:18" s="37" customFormat="1" ht="25.5" x14ac:dyDescent="0.25">
      <c r="A220" s="137"/>
      <c r="B220" s="213" t="s">
        <v>414</v>
      </c>
      <c r="C220" s="218" t="s">
        <v>30</v>
      </c>
      <c r="D220" s="154">
        <f t="shared" si="59"/>
        <v>2.5</v>
      </c>
      <c r="E220" s="219">
        <v>2.5</v>
      </c>
      <c r="F220" s="154">
        <v>1.9</v>
      </c>
      <c r="G220" s="203"/>
      <c r="H220" s="155">
        <f t="shared" si="60"/>
        <v>0</v>
      </c>
      <c r="I220" s="204"/>
      <c r="J220" s="155"/>
      <c r="K220" s="155"/>
      <c r="L220" s="156">
        <f t="shared" si="61"/>
        <v>2.5</v>
      </c>
      <c r="M220" s="156">
        <f t="shared" si="62"/>
        <v>2.5</v>
      </c>
      <c r="N220" s="156">
        <f t="shared" si="62"/>
        <v>1.9</v>
      </c>
      <c r="O220" s="156">
        <f t="shared" si="62"/>
        <v>0</v>
      </c>
      <c r="Q220" s="207"/>
      <c r="R220" s="208"/>
    </row>
    <row r="221" spans="1:18" x14ac:dyDescent="0.25">
      <c r="A221" s="5" t="s">
        <v>131</v>
      </c>
      <c r="B221" s="29" t="s">
        <v>422</v>
      </c>
      <c r="C221" s="474"/>
      <c r="D221" s="154">
        <f t="shared" si="59"/>
        <v>2.2000000000000002</v>
      </c>
      <c r="E221" s="154">
        <f>E223+E224</f>
        <v>2.2000000000000002</v>
      </c>
      <c r="F221" s="154">
        <f>F223+F224</f>
        <v>1.7000000000000002</v>
      </c>
      <c r="G221" s="154">
        <f>G223+G224</f>
        <v>0</v>
      </c>
      <c r="H221" s="155">
        <f t="shared" si="60"/>
        <v>0</v>
      </c>
      <c r="I221" s="155">
        <f>I223+I224</f>
        <v>0</v>
      </c>
      <c r="J221" s="155">
        <f>J223+J224</f>
        <v>0</v>
      </c>
      <c r="K221" s="155">
        <f>K223+K224</f>
        <v>0</v>
      </c>
      <c r="L221" s="156">
        <f t="shared" si="61"/>
        <v>2.2000000000000002</v>
      </c>
      <c r="M221" s="156">
        <f t="shared" si="62"/>
        <v>2.2000000000000002</v>
      </c>
      <c r="N221" s="156">
        <f t="shared" si="62"/>
        <v>1.7000000000000002</v>
      </c>
      <c r="O221" s="156">
        <f t="shared" si="62"/>
        <v>0</v>
      </c>
      <c r="Q221" s="196"/>
      <c r="R221" s="90">
        <f>L370-R220</f>
        <v>0</v>
      </c>
    </row>
    <row r="222" spans="1:18" x14ac:dyDescent="0.25">
      <c r="A222" s="19"/>
      <c r="B222" s="146" t="s">
        <v>196</v>
      </c>
      <c r="C222" s="473"/>
      <c r="D222" s="162"/>
      <c r="E222" s="162"/>
      <c r="F222" s="162"/>
      <c r="G222" s="162"/>
      <c r="H222" s="163"/>
      <c r="I222" s="163"/>
      <c r="J222" s="163"/>
      <c r="K222" s="163"/>
      <c r="L222" s="164"/>
      <c r="M222" s="164"/>
      <c r="N222" s="164"/>
      <c r="O222" s="164"/>
      <c r="Q222" s="196"/>
      <c r="R222" s="90"/>
    </row>
    <row r="223" spans="1:18" x14ac:dyDescent="0.25">
      <c r="A223" s="19"/>
      <c r="B223" s="214" t="s">
        <v>415</v>
      </c>
      <c r="C223" s="217" t="s">
        <v>30</v>
      </c>
      <c r="D223" s="390">
        <f>E223+G223</f>
        <v>0.1</v>
      </c>
      <c r="E223" s="219">
        <v>0.1</v>
      </c>
      <c r="F223" s="154">
        <v>0.1</v>
      </c>
      <c r="G223" s="203"/>
      <c r="H223" s="155">
        <f t="shared" si="60"/>
        <v>0</v>
      </c>
      <c r="I223" s="204"/>
      <c r="J223" s="155"/>
      <c r="K223" s="155"/>
      <c r="L223" s="156">
        <f t="shared" si="61"/>
        <v>0.1</v>
      </c>
      <c r="M223" s="156">
        <f t="shared" si="62"/>
        <v>0.1</v>
      </c>
      <c r="N223" s="156">
        <f t="shared" si="62"/>
        <v>0.1</v>
      </c>
      <c r="O223" s="156">
        <f t="shared" si="62"/>
        <v>0</v>
      </c>
      <c r="Q223" s="196"/>
      <c r="R223" s="90"/>
    </row>
    <row r="224" spans="1:18" s="37" customFormat="1" ht="25.5" x14ac:dyDescent="0.25">
      <c r="A224" s="137"/>
      <c r="B224" s="213" t="s">
        <v>414</v>
      </c>
      <c r="C224" s="218" t="s">
        <v>30</v>
      </c>
      <c r="D224" s="154">
        <f t="shared" si="59"/>
        <v>2.1</v>
      </c>
      <c r="E224" s="219">
        <v>2.1</v>
      </c>
      <c r="F224" s="154">
        <v>1.6</v>
      </c>
      <c r="G224" s="203"/>
      <c r="H224" s="155">
        <f t="shared" si="60"/>
        <v>0</v>
      </c>
      <c r="I224" s="204"/>
      <c r="J224" s="155"/>
      <c r="K224" s="155"/>
      <c r="L224" s="156">
        <f t="shared" si="61"/>
        <v>2.1</v>
      </c>
      <c r="M224" s="156">
        <f t="shared" si="62"/>
        <v>2.1</v>
      </c>
      <c r="N224" s="156">
        <f t="shared" si="62"/>
        <v>1.6</v>
      </c>
      <c r="O224" s="156">
        <f t="shared" si="62"/>
        <v>0</v>
      </c>
      <c r="Q224" s="207"/>
      <c r="R224" s="208"/>
    </row>
    <row r="225" spans="1:18" x14ac:dyDescent="0.25">
      <c r="A225" s="5" t="s">
        <v>132</v>
      </c>
      <c r="B225" s="29" t="s">
        <v>424</v>
      </c>
      <c r="C225" s="474"/>
      <c r="D225" s="154">
        <f t="shared" si="59"/>
        <v>4.5</v>
      </c>
      <c r="E225" s="154">
        <f>E227+E228</f>
        <v>4.5</v>
      </c>
      <c r="F225" s="154">
        <f>F227+F228</f>
        <v>3.4</v>
      </c>
      <c r="G225" s="154">
        <f>G227+G228</f>
        <v>0</v>
      </c>
      <c r="H225" s="155">
        <f t="shared" si="60"/>
        <v>0</v>
      </c>
      <c r="I225" s="155">
        <f>I227+I228</f>
        <v>0</v>
      </c>
      <c r="J225" s="155">
        <f>J227+J228</f>
        <v>0</v>
      </c>
      <c r="K225" s="155">
        <f>K227+K228</f>
        <v>0</v>
      </c>
      <c r="L225" s="156">
        <f t="shared" si="61"/>
        <v>4.5</v>
      </c>
      <c r="M225" s="156">
        <f t="shared" si="62"/>
        <v>4.5</v>
      </c>
      <c r="N225" s="156">
        <f t="shared" si="62"/>
        <v>3.4</v>
      </c>
      <c r="O225" s="156">
        <f t="shared" si="62"/>
        <v>0</v>
      </c>
      <c r="Q225" s="196"/>
      <c r="R225" s="90">
        <f>L373-R224</f>
        <v>0</v>
      </c>
    </row>
    <row r="226" spans="1:18" x14ac:dyDescent="0.25">
      <c r="A226" s="19"/>
      <c r="B226" s="146" t="s">
        <v>196</v>
      </c>
      <c r="C226" s="473"/>
      <c r="D226" s="162"/>
      <c r="E226" s="162"/>
      <c r="F226" s="162"/>
      <c r="G226" s="162"/>
      <c r="H226" s="163"/>
      <c r="I226" s="163"/>
      <c r="J226" s="163"/>
      <c r="K226" s="163"/>
      <c r="L226" s="164"/>
      <c r="M226" s="164"/>
      <c r="N226" s="164"/>
      <c r="O226" s="164"/>
      <c r="Q226" s="196"/>
      <c r="R226" s="90"/>
    </row>
    <row r="227" spans="1:18" x14ac:dyDescent="0.25">
      <c r="A227" s="19"/>
      <c r="B227" s="214" t="s">
        <v>415</v>
      </c>
      <c r="C227" s="217" t="s">
        <v>30</v>
      </c>
      <c r="D227" s="390">
        <f>E227+G227</f>
        <v>1.2</v>
      </c>
      <c r="E227" s="219">
        <v>1.2</v>
      </c>
      <c r="F227" s="154">
        <v>0.9</v>
      </c>
      <c r="G227" s="203"/>
      <c r="H227" s="155">
        <f t="shared" si="60"/>
        <v>0</v>
      </c>
      <c r="I227" s="204"/>
      <c r="J227" s="155"/>
      <c r="K227" s="155"/>
      <c r="L227" s="156">
        <f t="shared" si="61"/>
        <v>1.2</v>
      </c>
      <c r="M227" s="156">
        <f t="shared" si="62"/>
        <v>1.2</v>
      </c>
      <c r="N227" s="156">
        <f t="shared" si="62"/>
        <v>0.9</v>
      </c>
      <c r="O227" s="156">
        <f t="shared" si="62"/>
        <v>0</v>
      </c>
      <c r="Q227" s="196"/>
      <c r="R227" s="90"/>
    </row>
    <row r="228" spans="1:18" s="37" customFormat="1" ht="25.5" x14ac:dyDescent="0.25">
      <c r="A228" s="137"/>
      <c r="B228" s="213" t="s">
        <v>414</v>
      </c>
      <c r="C228" s="218" t="s">
        <v>30</v>
      </c>
      <c r="D228" s="154">
        <f t="shared" si="59"/>
        <v>3.3</v>
      </c>
      <c r="E228" s="219">
        <v>3.3</v>
      </c>
      <c r="F228" s="154">
        <v>2.5</v>
      </c>
      <c r="G228" s="203"/>
      <c r="H228" s="155">
        <f t="shared" si="60"/>
        <v>0</v>
      </c>
      <c r="I228" s="204"/>
      <c r="J228" s="155"/>
      <c r="K228" s="155"/>
      <c r="L228" s="156">
        <f t="shared" si="61"/>
        <v>3.3</v>
      </c>
      <c r="M228" s="156">
        <f t="shared" si="62"/>
        <v>3.3</v>
      </c>
      <c r="N228" s="156">
        <f t="shared" si="62"/>
        <v>2.5</v>
      </c>
      <c r="O228" s="156">
        <f t="shared" si="62"/>
        <v>0</v>
      </c>
      <c r="Q228" s="207"/>
      <c r="R228" s="208"/>
    </row>
    <row r="229" spans="1:18" x14ac:dyDescent="0.25">
      <c r="A229" s="5" t="s">
        <v>133</v>
      </c>
      <c r="B229" s="29" t="s">
        <v>68</v>
      </c>
      <c r="C229" s="474"/>
      <c r="D229" s="154">
        <f t="shared" si="59"/>
        <v>2.4</v>
      </c>
      <c r="E229" s="154">
        <f>E231+E232</f>
        <v>2.4</v>
      </c>
      <c r="F229" s="154">
        <f>F231+F232</f>
        <v>1.8</v>
      </c>
      <c r="G229" s="154">
        <f>G231+G232</f>
        <v>0</v>
      </c>
      <c r="H229" s="155">
        <f t="shared" si="60"/>
        <v>0</v>
      </c>
      <c r="I229" s="155">
        <f>I231+I232</f>
        <v>0</v>
      </c>
      <c r="J229" s="155">
        <f>J231+J232</f>
        <v>0</v>
      </c>
      <c r="K229" s="155">
        <f>K231+K232</f>
        <v>0</v>
      </c>
      <c r="L229" s="156">
        <f t="shared" si="61"/>
        <v>2.4</v>
      </c>
      <c r="M229" s="156">
        <f t="shared" si="62"/>
        <v>2.4</v>
      </c>
      <c r="N229" s="156">
        <f t="shared" si="62"/>
        <v>1.8</v>
      </c>
      <c r="O229" s="156">
        <f t="shared" si="62"/>
        <v>0</v>
      </c>
      <c r="Q229" s="196"/>
      <c r="R229" s="90">
        <f>L376-R228</f>
        <v>0</v>
      </c>
    </row>
    <row r="230" spans="1:18" x14ac:dyDescent="0.25">
      <c r="A230" s="19"/>
      <c r="B230" s="146" t="s">
        <v>196</v>
      </c>
      <c r="C230" s="473"/>
      <c r="D230" s="162"/>
      <c r="E230" s="162"/>
      <c r="F230" s="162"/>
      <c r="G230" s="162"/>
      <c r="H230" s="163"/>
      <c r="I230" s="163"/>
      <c r="J230" s="163"/>
      <c r="K230" s="163"/>
      <c r="L230" s="164"/>
      <c r="M230" s="164"/>
      <c r="N230" s="164"/>
      <c r="O230" s="164"/>
      <c r="Q230" s="196"/>
      <c r="R230" s="90"/>
    </row>
    <row r="231" spans="1:18" x14ac:dyDescent="0.25">
      <c r="A231" s="19"/>
      <c r="B231" s="214" t="s">
        <v>415</v>
      </c>
      <c r="C231" s="217" t="s">
        <v>30</v>
      </c>
      <c r="D231" s="390">
        <f>E231+G231</f>
        <v>0.3</v>
      </c>
      <c r="E231" s="219">
        <v>0.3</v>
      </c>
      <c r="F231" s="154">
        <v>0.2</v>
      </c>
      <c r="G231" s="203"/>
      <c r="H231" s="155">
        <f t="shared" si="60"/>
        <v>0</v>
      </c>
      <c r="I231" s="204"/>
      <c r="J231" s="155"/>
      <c r="K231" s="155"/>
      <c r="L231" s="156">
        <f t="shared" si="61"/>
        <v>0.3</v>
      </c>
      <c r="M231" s="156">
        <f t="shared" si="62"/>
        <v>0.3</v>
      </c>
      <c r="N231" s="156">
        <f t="shared" si="62"/>
        <v>0.2</v>
      </c>
      <c r="O231" s="156">
        <f t="shared" si="62"/>
        <v>0</v>
      </c>
      <c r="Q231" s="196"/>
      <c r="R231" s="90"/>
    </row>
    <row r="232" spans="1:18" s="37" customFormat="1" ht="25.5" x14ac:dyDescent="0.25">
      <c r="A232" s="137"/>
      <c r="B232" s="213" t="s">
        <v>414</v>
      </c>
      <c r="C232" s="218" t="s">
        <v>30</v>
      </c>
      <c r="D232" s="154">
        <f t="shared" si="59"/>
        <v>2.1</v>
      </c>
      <c r="E232" s="219">
        <v>2.1</v>
      </c>
      <c r="F232" s="154">
        <v>1.6</v>
      </c>
      <c r="G232" s="203"/>
      <c r="H232" s="155">
        <f t="shared" si="60"/>
        <v>0</v>
      </c>
      <c r="I232" s="204"/>
      <c r="J232" s="155"/>
      <c r="K232" s="155"/>
      <c r="L232" s="156">
        <f t="shared" si="61"/>
        <v>2.1</v>
      </c>
      <c r="M232" s="156">
        <f t="shared" si="62"/>
        <v>2.1</v>
      </c>
      <c r="N232" s="156">
        <f t="shared" si="62"/>
        <v>1.6</v>
      </c>
      <c r="O232" s="156">
        <f t="shared" si="62"/>
        <v>0</v>
      </c>
      <c r="Q232" s="207"/>
      <c r="R232" s="208"/>
    </row>
    <row r="233" spans="1:18" x14ac:dyDescent="0.25">
      <c r="A233" s="5" t="s">
        <v>164</v>
      </c>
      <c r="B233" s="29" t="s">
        <v>155</v>
      </c>
      <c r="C233" s="474"/>
      <c r="D233" s="154">
        <f t="shared" si="59"/>
        <v>1.7</v>
      </c>
      <c r="E233" s="154">
        <f>E235+E236</f>
        <v>1.7</v>
      </c>
      <c r="F233" s="154">
        <f>F235+F236</f>
        <v>1.3</v>
      </c>
      <c r="G233" s="154">
        <f>G235+G236</f>
        <v>0</v>
      </c>
      <c r="H233" s="155">
        <f t="shared" si="60"/>
        <v>0</v>
      </c>
      <c r="I233" s="155">
        <f>I235+I236</f>
        <v>0</v>
      </c>
      <c r="J233" s="155">
        <f>J235+J236</f>
        <v>0</v>
      </c>
      <c r="K233" s="155">
        <f>K235+K236</f>
        <v>0</v>
      </c>
      <c r="L233" s="156">
        <f t="shared" si="61"/>
        <v>1.7</v>
      </c>
      <c r="M233" s="156">
        <f t="shared" si="62"/>
        <v>1.7</v>
      </c>
      <c r="N233" s="156">
        <f t="shared" si="62"/>
        <v>1.3</v>
      </c>
      <c r="O233" s="156">
        <f t="shared" si="62"/>
        <v>0</v>
      </c>
      <c r="Q233" s="196"/>
      <c r="R233" s="90">
        <f>L379-R232</f>
        <v>0</v>
      </c>
    </row>
    <row r="234" spans="1:18" x14ac:dyDescent="0.25">
      <c r="A234" s="19"/>
      <c r="B234" s="146" t="s">
        <v>196</v>
      </c>
      <c r="C234" s="473"/>
      <c r="D234" s="162"/>
      <c r="E234" s="162"/>
      <c r="F234" s="162"/>
      <c r="G234" s="162"/>
      <c r="H234" s="163"/>
      <c r="I234" s="163"/>
      <c r="J234" s="163"/>
      <c r="K234" s="163"/>
      <c r="L234" s="164"/>
      <c r="M234" s="164"/>
      <c r="N234" s="164"/>
      <c r="O234" s="164"/>
      <c r="Q234" s="196"/>
      <c r="R234" s="90"/>
    </row>
    <row r="235" spans="1:18" x14ac:dyDescent="0.25">
      <c r="A235" s="19"/>
      <c r="B235" s="214" t="s">
        <v>415</v>
      </c>
      <c r="C235" s="217" t="s">
        <v>30</v>
      </c>
      <c r="D235" s="390">
        <f>E235+G235</f>
        <v>0.3</v>
      </c>
      <c r="E235" s="219">
        <v>0.3</v>
      </c>
      <c r="F235" s="154">
        <v>0.2</v>
      </c>
      <c r="G235" s="203"/>
      <c r="H235" s="155">
        <f t="shared" si="60"/>
        <v>0</v>
      </c>
      <c r="I235" s="204"/>
      <c r="J235" s="155"/>
      <c r="K235" s="155"/>
      <c r="L235" s="156">
        <f t="shared" si="61"/>
        <v>0.3</v>
      </c>
      <c r="M235" s="156">
        <f t="shared" si="62"/>
        <v>0.3</v>
      </c>
      <c r="N235" s="156">
        <f t="shared" si="62"/>
        <v>0.2</v>
      </c>
      <c r="O235" s="156">
        <f t="shared" si="62"/>
        <v>0</v>
      </c>
      <c r="Q235" s="196"/>
      <c r="R235" s="90"/>
    </row>
    <row r="236" spans="1:18" s="37" customFormat="1" ht="25.5" x14ac:dyDescent="0.25">
      <c r="A236" s="137"/>
      <c r="B236" s="213" t="s">
        <v>414</v>
      </c>
      <c r="C236" s="218" t="s">
        <v>30</v>
      </c>
      <c r="D236" s="154">
        <f t="shared" si="59"/>
        <v>1.4</v>
      </c>
      <c r="E236" s="219">
        <v>1.4</v>
      </c>
      <c r="F236" s="154">
        <v>1.1000000000000001</v>
      </c>
      <c r="G236" s="203"/>
      <c r="H236" s="155">
        <f t="shared" si="60"/>
        <v>0</v>
      </c>
      <c r="I236" s="204"/>
      <c r="J236" s="155"/>
      <c r="K236" s="155"/>
      <c r="L236" s="156">
        <f t="shared" si="61"/>
        <v>1.4</v>
      </c>
      <c r="M236" s="156">
        <f t="shared" si="62"/>
        <v>1.4</v>
      </c>
      <c r="N236" s="156">
        <f t="shared" si="62"/>
        <v>1.1000000000000001</v>
      </c>
      <c r="O236" s="156">
        <f t="shared" si="62"/>
        <v>0</v>
      </c>
      <c r="Q236" s="207"/>
      <c r="R236" s="208"/>
    </row>
    <row r="237" spans="1:18" x14ac:dyDescent="0.25">
      <c r="A237" s="5" t="s">
        <v>134</v>
      </c>
      <c r="B237" s="29" t="s">
        <v>28</v>
      </c>
      <c r="C237" s="474"/>
      <c r="D237" s="154">
        <f t="shared" si="59"/>
        <v>23.7</v>
      </c>
      <c r="E237" s="154">
        <f>E239+E240</f>
        <v>23.7</v>
      </c>
      <c r="F237" s="154">
        <f>F239+F240</f>
        <v>18.100000000000001</v>
      </c>
      <c r="G237" s="154">
        <f>G239+G240</f>
        <v>0</v>
      </c>
      <c r="H237" s="155">
        <f t="shared" si="60"/>
        <v>0</v>
      </c>
      <c r="I237" s="155">
        <f>I239+I240</f>
        <v>0</v>
      </c>
      <c r="J237" s="155">
        <f>J239+J240</f>
        <v>0</v>
      </c>
      <c r="K237" s="155">
        <f>K239+K240</f>
        <v>0</v>
      </c>
      <c r="L237" s="156">
        <f t="shared" si="61"/>
        <v>23.7</v>
      </c>
      <c r="M237" s="156">
        <f t="shared" si="62"/>
        <v>23.7</v>
      </c>
      <c r="N237" s="156">
        <f t="shared" si="62"/>
        <v>18.100000000000001</v>
      </c>
      <c r="O237" s="156">
        <f t="shared" si="62"/>
        <v>0</v>
      </c>
      <c r="Q237" s="196"/>
      <c r="R237" s="90">
        <f>L382-R236</f>
        <v>0</v>
      </c>
    </row>
    <row r="238" spans="1:18" x14ac:dyDescent="0.25">
      <c r="A238" s="19"/>
      <c r="B238" s="146" t="s">
        <v>196</v>
      </c>
      <c r="C238" s="473"/>
      <c r="D238" s="162"/>
      <c r="E238" s="162"/>
      <c r="F238" s="162"/>
      <c r="G238" s="162"/>
      <c r="H238" s="163"/>
      <c r="I238" s="163"/>
      <c r="J238" s="163"/>
      <c r="K238" s="163"/>
      <c r="L238" s="164"/>
      <c r="M238" s="164"/>
      <c r="N238" s="164"/>
      <c r="O238" s="164"/>
      <c r="Q238" s="196"/>
      <c r="R238" s="90"/>
    </row>
    <row r="239" spans="1:18" x14ac:dyDescent="0.25">
      <c r="A239" s="19"/>
      <c r="B239" s="214" t="s">
        <v>415</v>
      </c>
      <c r="C239" s="217" t="s">
        <v>30</v>
      </c>
      <c r="D239" s="390">
        <f>E239+G239</f>
        <v>1.3</v>
      </c>
      <c r="E239" s="219">
        <v>1.3</v>
      </c>
      <c r="F239" s="154">
        <v>1</v>
      </c>
      <c r="G239" s="203"/>
      <c r="H239" s="155">
        <f t="shared" si="60"/>
        <v>0</v>
      </c>
      <c r="I239" s="204"/>
      <c r="J239" s="155"/>
      <c r="K239" s="155"/>
      <c r="L239" s="156">
        <f t="shared" si="61"/>
        <v>1.3</v>
      </c>
      <c r="M239" s="156">
        <f t="shared" si="62"/>
        <v>1.3</v>
      </c>
      <c r="N239" s="156">
        <f t="shared" si="62"/>
        <v>1</v>
      </c>
      <c r="O239" s="156">
        <f t="shared" si="62"/>
        <v>0</v>
      </c>
      <c r="Q239" s="196"/>
      <c r="R239" s="90"/>
    </row>
    <row r="240" spans="1:18" s="37" customFormat="1" ht="25.5" x14ac:dyDescent="0.25">
      <c r="A240" s="137"/>
      <c r="B240" s="213" t="s">
        <v>414</v>
      </c>
      <c r="C240" s="218" t="s">
        <v>30</v>
      </c>
      <c r="D240" s="154">
        <f t="shared" si="59"/>
        <v>22.4</v>
      </c>
      <c r="E240" s="219">
        <v>22.4</v>
      </c>
      <c r="F240" s="154">
        <v>17.100000000000001</v>
      </c>
      <c r="G240" s="203"/>
      <c r="H240" s="155">
        <f t="shared" si="60"/>
        <v>0</v>
      </c>
      <c r="I240" s="204"/>
      <c r="J240" s="155"/>
      <c r="K240" s="155"/>
      <c r="L240" s="156">
        <f t="shared" si="61"/>
        <v>22.4</v>
      </c>
      <c r="M240" s="156">
        <f t="shared" si="62"/>
        <v>22.4</v>
      </c>
      <c r="N240" s="156">
        <f t="shared" si="62"/>
        <v>17.100000000000001</v>
      </c>
      <c r="O240" s="156">
        <f t="shared" si="62"/>
        <v>0</v>
      </c>
      <c r="Q240" s="207"/>
      <c r="R240" s="208"/>
    </row>
    <row r="241" spans="1:18" x14ac:dyDescent="0.25">
      <c r="A241" s="5" t="s">
        <v>135</v>
      </c>
      <c r="B241" s="29" t="s">
        <v>29</v>
      </c>
      <c r="C241" s="474"/>
      <c r="D241" s="154">
        <f t="shared" si="59"/>
        <v>5.3</v>
      </c>
      <c r="E241" s="154">
        <f>E243+E244</f>
        <v>5.3</v>
      </c>
      <c r="F241" s="154">
        <f>F243+F244</f>
        <v>4</v>
      </c>
      <c r="G241" s="154">
        <f>G243+G244</f>
        <v>0</v>
      </c>
      <c r="H241" s="155">
        <f t="shared" si="60"/>
        <v>0</v>
      </c>
      <c r="I241" s="155">
        <f>I243+I244</f>
        <v>0</v>
      </c>
      <c r="J241" s="155">
        <f>J243+J244</f>
        <v>0</v>
      </c>
      <c r="K241" s="155">
        <f>K243+K244</f>
        <v>0</v>
      </c>
      <c r="L241" s="156">
        <f t="shared" si="61"/>
        <v>5.3</v>
      </c>
      <c r="M241" s="156">
        <f t="shared" si="62"/>
        <v>5.3</v>
      </c>
      <c r="N241" s="156">
        <f t="shared" si="62"/>
        <v>4</v>
      </c>
      <c r="O241" s="156">
        <f t="shared" si="62"/>
        <v>0</v>
      </c>
      <c r="Q241" s="196"/>
      <c r="R241" s="90">
        <f>L385-R240</f>
        <v>0</v>
      </c>
    </row>
    <row r="242" spans="1:18" x14ac:dyDescent="0.25">
      <c r="A242" s="19"/>
      <c r="B242" s="146" t="s">
        <v>196</v>
      </c>
      <c r="C242" s="473"/>
      <c r="D242" s="162"/>
      <c r="E242" s="162"/>
      <c r="F242" s="162"/>
      <c r="G242" s="162"/>
      <c r="H242" s="163"/>
      <c r="I242" s="163"/>
      <c r="J242" s="163"/>
      <c r="K242" s="163"/>
      <c r="L242" s="164"/>
      <c r="M242" s="164"/>
      <c r="N242" s="164"/>
      <c r="O242" s="164"/>
      <c r="Q242" s="196"/>
      <c r="R242" s="90"/>
    </row>
    <row r="243" spans="1:18" x14ac:dyDescent="0.25">
      <c r="A243" s="19"/>
      <c r="B243" s="214" t="s">
        <v>415</v>
      </c>
      <c r="C243" s="217" t="s">
        <v>30</v>
      </c>
      <c r="D243" s="390">
        <f>E243+G243</f>
        <v>0.8</v>
      </c>
      <c r="E243" s="219">
        <v>0.8</v>
      </c>
      <c r="F243" s="154">
        <v>0.6</v>
      </c>
      <c r="G243" s="203"/>
      <c r="H243" s="155">
        <f t="shared" si="60"/>
        <v>0</v>
      </c>
      <c r="I243" s="204"/>
      <c r="J243" s="155"/>
      <c r="K243" s="155"/>
      <c r="L243" s="156">
        <f t="shared" si="61"/>
        <v>0.8</v>
      </c>
      <c r="M243" s="156">
        <f t="shared" si="62"/>
        <v>0.8</v>
      </c>
      <c r="N243" s="156">
        <f t="shared" si="62"/>
        <v>0.6</v>
      </c>
      <c r="O243" s="156">
        <f t="shared" si="62"/>
        <v>0</v>
      </c>
      <c r="Q243" s="196"/>
      <c r="R243" s="90"/>
    </row>
    <row r="244" spans="1:18" s="37" customFormat="1" ht="25.5" x14ac:dyDescent="0.25">
      <c r="A244" s="137"/>
      <c r="B244" s="213" t="s">
        <v>414</v>
      </c>
      <c r="C244" s="218" t="s">
        <v>30</v>
      </c>
      <c r="D244" s="154">
        <f t="shared" si="59"/>
        <v>4.5</v>
      </c>
      <c r="E244" s="219">
        <v>4.5</v>
      </c>
      <c r="F244" s="154">
        <v>3.4</v>
      </c>
      <c r="G244" s="203"/>
      <c r="H244" s="64">
        <f t="shared" si="60"/>
        <v>0</v>
      </c>
      <c r="I244" s="64"/>
      <c r="J244" s="64"/>
      <c r="K244" s="64"/>
      <c r="L244" s="65">
        <f t="shared" si="61"/>
        <v>4.5</v>
      </c>
      <c r="M244" s="65">
        <f t="shared" si="62"/>
        <v>4.5</v>
      </c>
      <c r="N244" s="65">
        <f t="shared" si="62"/>
        <v>3.4</v>
      </c>
      <c r="O244" s="65">
        <f t="shared" si="62"/>
        <v>0</v>
      </c>
      <c r="Q244" s="207"/>
      <c r="R244" s="208"/>
    </row>
    <row r="245" spans="1:18" x14ac:dyDescent="0.25">
      <c r="A245" s="5" t="s">
        <v>136</v>
      </c>
      <c r="B245" s="29" t="s">
        <v>65</v>
      </c>
      <c r="C245" s="544" t="s">
        <v>30</v>
      </c>
      <c r="D245" s="154">
        <f t="shared" si="59"/>
        <v>2.4</v>
      </c>
      <c r="E245" s="219">
        <v>2.4</v>
      </c>
      <c r="F245" s="154">
        <v>1.8</v>
      </c>
      <c r="G245" s="203"/>
      <c r="H245" s="155">
        <f t="shared" si="60"/>
        <v>0</v>
      </c>
      <c r="I245" s="204"/>
      <c r="J245" s="155"/>
      <c r="K245" s="155"/>
      <c r="L245" s="156">
        <f t="shared" si="61"/>
        <v>2.4</v>
      </c>
      <c r="M245" s="156">
        <f t="shared" si="62"/>
        <v>2.4</v>
      </c>
      <c r="N245" s="156">
        <f t="shared" si="62"/>
        <v>1.8</v>
      </c>
      <c r="O245" s="156">
        <f t="shared" si="62"/>
        <v>0</v>
      </c>
      <c r="Q245" s="196"/>
      <c r="R245" s="90">
        <f>L388-R244</f>
        <v>0</v>
      </c>
    </row>
    <row r="246" spans="1:18" x14ac:dyDescent="0.25">
      <c r="A246" s="19"/>
      <c r="B246" s="214" t="s">
        <v>415</v>
      </c>
      <c r="C246" s="545"/>
      <c r="D246" s="157" t="s">
        <v>174</v>
      </c>
      <c r="E246" s="220"/>
      <c r="F246" s="157"/>
      <c r="G246" s="205"/>
      <c r="H246" s="158">
        <f t="shared" si="60"/>
        <v>0</v>
      </c>
      <c r="I246" s="206"/>
      <c r="J246" s="158"/>
      <c r="K246" s="158"/>
      <c r="L246" s="159"/>
      <c r="M246" s="159"/>
      <c r="N246" s="159"/>
      <c r="O246" s="159"/>
      <c r="Q246" s="196"/>
      <c r="R246" s="90"/>
    </row>
    <row r="247" spans="1:18" x14ac:dyDescent="0.25">
      <c r="A247" s="20" t="s">
        <v>137</v>
      </c>
      <c r="B247" s="21" t="s">
        <v>180</v>
      </c>
      <c r="C247" s="221"/>
      <c r="D247" s="23">
        <f>D189+D193+D197+D201+D205+D209+D213+D217+D221+D225+D229+D233+D237+D241+D245</f>
        <v>512.19999999999993</v>
      </c>
      <c r="E247" s="23">
        <f t="shared" ref="E247:O247" si="64">E189+E193+E197+E201+E205+E209+E213+E217+E221+E225+E229+E233+E237+E241+E245</f>
        <v>67.2</v>
      </c>
      <c r="F247" s="23">
        <f t="shared" si="64"/>
        <v>51.3</v>
      </c>
      <c r="G247" s="23">
        <f t="shared" si="64"/>
        <v>445</v>
      </c>
      <c r="H247" s="216">
        <f t="shared" si="64"/>
        <v>0</v>
      </c>
      <c r="I247" s="216">
        <f t="shared" si="64"/>
        <v>0</v>
      </c>
      <c r="J247" s="216">
        <f t="shared" si="64"/>
        <v>0</v>
      </c>
      <c r="K247" s="216">
        <f t="shared" si="64"/>
        <v>0</v>
      </c>
      <c r="L247" s="83">
        <f t="shared" si="64"/>
        <v>512.19999999999993</v>
      </c>
      <c r="M247" s="83">
        <f t="shared" si="64"/>
        <v>67.2</v>
      </c>
      <c r="N247" s="83">
        <f t="shared" si="64"/>
        <v>51.3</v>
      </c>
      <c r="O247" s="83">
        <f t="shared" si="64"/>
        <v>445</v>
      </c>
    </row>
    <row r="248" spans="1:18" ht="15.95" customHeight="1" x14ac:dyDescent="0.25">
      <c r="A248" s="19" t="s">
        <v>138</v>
      </c>
      <c r="B248" s="566" t="s">
        <v>69</v>
      </c>
      <c r="C248" s="566"/>
      <c r="D248" s="566"/>
      <c r="E248" s="566"/>
      <c r="F248" s="566"/>
      <c r="G248" s="566"/>
      <c r="H248" s="566"/>
      <c r="I248" s="566"/>
      <c r="J248" s="566"/>
      <c r="K248" s="566"/>
      <c r="L248" s="566"/>
      <c r="M248" s="566"/>
      <c r="N248" s="566"/>
      <c r="O248" s="566"/>
    </row>
    <row r="249" spans="1:18" ht="19.5" customHeight="1" x14ac:dyDescent="0.25">
      <c r="A249" s="141" t="s">
        <v>139</v>
      </c>
      <c r="B249" s="35" t="s">
        <v>20</v>
      </c>
      <c r="C249" s="398" t="s">
        <v>24</v>
      </c>
      <c r="D249" s="154">
        <f>E249+G249</f>
        <v>3.6</v>
      </c>
      <c r="E249" s="222">
        <v>3.6</v>
      </c>
      <c r="F249" s="154">
        <f>F250+F251</f>
        <v>0</v>
      </c>
      <c r="G249" s="222">
        <f>G250+G251</f>
        <v>0</v>
      </c>
      <c r="H249" s="155">
        <f>I249+K249</f>
        <v>1.9</v>
      </c>
      <c r="I249" s="223">
        <v>1.9</v>
      </c>
      <c r="J249" s="155">
        <f>J250+J251</f>
        <v>0</v>
      </c>
      <c r="K249" s="223">
        <f>K250+K251</f>
        <v>0</v>
      </c>
      <c r="L249" s="156">
        <f>M249+O249</f>
        <v>5.5</v>
      </c>
      <c r="M249" s="224">
        <f t="shared" ref="M249:O252" si="65">E249+I249</f>
        <v>5.5</v>
      </c>
      <c r="N249" s="156">
        <f t="shared" si="65"/>
        <v>0</v>
      </c>
      <c r="O249" s="210">
        <f t="shared" si="65"/>
        <v>0</v>
      </c>
    </row>
    <row r="250" spans="1:18" ht="26.25" hidden="1" x14ac:dyDescent="0.25">
      <c r="A250" s="145"/>
      <c r="B250" s="381" t="s">
        <v>338</v>
      </c>
      <c r="C250" s="399" t="s">
        <v>24</v>
      </c>
      <c r="D250" s="162">
        <f>E250+G250</f>
        <v>0</v>
      </c>
      <c r="E250" s="284"/>
      <c r="F250" s="162"/>
      <c r="G250" s="284"/>
      <c r="H250" s="163">
        <f>I250+K250</f>
        <v>0</v>
      </c>
      <c r="I250" s="285"/>
      <c r="J250" s="163"/>
      <c r="K250" s="285"/>
      <c r="L250" s="164">
        <f>M250+O250</f>
        <v>0</v>
      </c>
      <c r="M250" s="286">
        <f t="shared" si="65"/>
        <v>0</v>
      </c>
      <c r="N250" s="164">
        <f t="shared" si="65"/>
        <v>0</v>
      </c>
      <c r="O250" s="288">
        <f t="shared" si="65"/>
        <v>0</v>
      </c>
    </row>
    <row r="251" spans="1:18" ht="39.75" customHeight="1" x14ac:dyDescent="0.25">
      <c r="A251" s="152"/>
      <c r="B251" s="281" t="s">
        <v>425</v>
      </c>
      <c r="C251" s="400"/>
      <c r="D251" s="157">
        <f>E251+G251</f>
        <v>0</v>
      </c>
      <c r="E251" s="392"/>
      <c r="F251" s="157"/>
      <c r="G251" s="392"/>
      <c r="H251" s="158">
        <f>I251+K251</f>
        <v>0</v>
      </c>
      <c r="I251" s="328"/>
      <c r="J251" s="158"/>
      <c r="K251" s="328"/>
      <c r="L251" s="159">
        <f>M251+O251</f>
        <v>0</v>
      </c>
      <c r="M251" s="329">
        <f t="shared" si="65"/>
        <v>0</v>
      </c>
      <c r="N251" s="159">
        <f t="shared" si="65"/>
        <v>0</v>
      </c>
      <c r="O251" s="211">
        <f t="shared" si="65"/>
        <v>0</v>
      </c>
    </row>
    <row r="252" spans="1:18" s="37" customFormat="1" x14ac:dyDescent="0.25">
      <c r="A252" s="5" t="s">
        <v>140</v>
      </c>
      <c r="B252" s="26" t="s">
        <v>52</v>
      </c>
      <c r="C252" s="552" t="s">
        <v>24</v>
      </c>
      <c r="D252" s="390">
        <f>E252+G252</f>
        <v>2.6</v>
      </c>
      <c r="E252" s="284">
        <v>2.6</v>
      </c>
      <c r="F252" s="162">
        <v>2</v>
      </c>
      <c r="G252" s="284">
        <f>G253</f>
        <v>0</v>
      </c>
      <c r="H252" s="163">
        <f>I252+K252</f>
        <v>0</v>
      </c>
      <c r="I252" s="285"/>
      <c r="J252" s="163"/>
      <c r="K252" s="285"/>
      <c r="L252" s="164">
        <f>M252+O252</f>
        <v>2.6</v>
      </c>
      <c r="M252" s="286">
        <f t="shared" si="65"/>
        <v>2.6</v>
      </c>
      <c r="N252" s="164">
        <f t="shared" si="65"/>
        <v>2</v>
      </c>
      <c r="O252" s="288">
        <f t="shared" si="65"/>
        <v>0</v>
      </c>
      <c r="Q252" s="2"/>
      <c r="R252" s="2"/>
    </row>
    <row r="253" spans="1:18" s="37" customFormat="1" x14ac:dyDescent="0.25">
      <c r="A253" s="137"/>
      <c r="B253" s="214" t="s">
        <v>415</v>
      </c>
      <c r="C253" s="552"/>
      <c r="D253" s="162"/>
      <c r="E253" s="162"/>
      <c r="F253" s="162"/>
      <c r="G253" s="284"/>
      <c r="H253" s="163"/>
      <c r="I253" s="285"/>
      <c r="J253" s="163"/>
      <c r="K253" s="285"/>
      <c r="L253" s="164"/>
      <c r="M253" s="286"/>
      <c r="N253" s="164"/>
      <c r="O253" s="288"/>
      <c r="Q253" s="2"/>
      <c r="R253" s="2"/>
    </row>
    <row r="254" spans="1:18" s="37" customFormat="1" x14ac:dyDescent="0.25">
      <c r="A254" s="5" t="s">
        <v>165</v>
      </c>
      <c r="B254" s="29" t="s">
        <v>53</v>
      </c>
      <c r="C254" s="538" t="s">
        <v>24</v>
      </c>
      <c r="D254" s="390">
        <f>E254+G254</f>
        <v>0.1</v>
      </c>
      <c r="E254" s="222">
        <v>0.1</v>
      </c>
      <c r="F254" s="154">
        <v>0.1</v>
      </c>
      <c r="G254" s="222">
        <f>G255</f>
        <v>0</v>
      </c>
      <c r="H254" s="155">
        <f>I254+K254</f>
        <v>0</v>
      </c>
      <c r="I254" s="223"/>
      <c r="J254" s="155"/>
      <c r="K254" s="223"/>
      <c r="L254" s="156">
        <f>M254+O254</f>
        <v>0.1</v>
      </c>
      <c r="M254" s="224">
        <f t="shared" ref="M254:O254" si="66">E254+I254</f>
        <v>0.1</v>
      </c>
      <c r="N254" s="156">
        <f t="shared" si="66"/>
        <v>0.1</v>
      </c>
      <c r="O254" s="210">
        <f t="shared" si="66"/>
        <v>0</v>
      </c>
      <c r="Q254" s="2"/>
      <c r="R254" s="2"/>
    </row>
    <row r="255" spans="1:18" s="37" customFormat="1" x14ac:dyDescent="0.25">
      <c r="A255" s="137"/>
      <c r="B255" s="214" t="s">
        <v>415</v>
      </c>
      <c r="C255" s="539"/>
      <c r="D255" s="157"/>
      <c r="E255" s="157"/>
      <c r="F255" s="157"/>
      <c r="G255" s="392"/>
      <c r="H255" s="158"/>
      <c r="I255" s="328"/>
      <c r="J255" s="158"/>
      <c r="K255" s="328"/>
      <c r="L255" s="159"/>
      <c r="M255" s="329"/>
      <c r="N255" s="159"/>
      <c r="O255" s="211"/>
      <c r="Q255" s="2"/>
      <c r="R255" s="2"/>
    </row>
    <row r="256" spans="1:18" s="37" customFormat="1" x14ac:dyDescent="0.25">
      <c r="A256" s="141" t="s">
        <v>141</v>
      </c>
      <c r="B256" s="35" t="s">
        <v>70</v>
      </c>
      <c r="C256" s="474"/>
      <c r="D256" s="154">
        <f>E256+G256</f>
        <v>148.9</v>
      </c>
      <c r="E256" s="154">
        <f>E258+E260+E259</f>
        <v>148.9</v>
      </c>
      <c r="F256" s="154">
        <f>F258+F260+F259</f>
        <v>108.8</v>
      </c>
      <c r="G256" s="154">
        <f>G258+G260+G259</f>
        <v>0</v>
      </c>
      <c r="H256" s="155">
        <f>I256+K256</f>
        <v>0</v>
      </c>
      <c r="I256" s="155">
        <f>I258+I260+I259</f>
        <v>0</v>
      </c>
      <c r="J256" s="155">
        <f>J258+J260+J259</f>
        <v>2.9</v>
      </c>
      <c r="K256" s="155">
        <f>K258+K260+K259</f>
        <v>0</v>
      </c>
      <c r="L256" s="156">
        <f>M256+O256</f>
        <v>148.9</v>
      </c>
      <c r="M256" s="156">
        <f t="shared" ref="M256:O260" si="67">E256+I256</f>
        <v>148.9</v>
      </c>
      <c r="N256" s="156">
        <f t="shared" si="67"/>
        <v>111.7</v>
      </c>
      <c r="O256" s="156">
        <f t="shared" si="67"/>
        <v>0</v>
      </c>
      <c r="Q256" s="2"/>
      <c r="R256" s="2"/>
    </row>
    <row r="257" spans="1:18" s="37" customFormat="1" x14ac:dyDescent="0.25">
      <c r="A257" s="145"/>
      <c r="B257" s="146" t="s">
        <v>196</v>
      </c>
      <c r="C257" s="472"/>
      <c r="D257" s="162"/>
      <c r="E257" s="162"/>
      <c r="F257" s="162"/>
      <c r="G257" s="162"/>
      <c r="H257" s="163"/>
      <c r="I257" s="163"/>
      <c r="J257" s="163"/>
      <c r="K257" s="163"/>
      <c r="L257" s="164"/>
      <c r="M257" s="164"/>
      <c r="N257" s="164"/>
      <c r="O257" s="164"/>
      <c r="Q257" s="2"/>
      <c r="R257" s="2"/>
    </row>
    <row r="258" spans="1:18" s="37" customFormat="1" x14ac:dyDescent="0.25">
      <c r="A258" s="145"/>
      <c r="B258" s="280" t="s">
        <v>415</v>
      </c>
      <c r="C258" s="197" t="s">
        <v>24</v>
      </c>
      <c r="D258" s="390">
        <f>E258+G258</f>
        <v>2.6</v>
      </c>
      <c r="E258" s="63">
        <v>2.6</v>
      </c>
      <c r="F258" s="63">
        <v>2</v>
      </c>
      <c r="G258" s="63"/>
      <c r="H258" s="64">
        <f>I258+K258</f>
        <v>0</v>
      </c>
      <c r="I258" s="64"/>
      <c r="J258" s="64"/>
      <c r="K258" s="64"/>
      <c r="L258" s="65">
        <f>M258+O258</f>
        <v>2.6</v>
      </c>
      <c r="M258" s="65">
        <f t="shared" si="67"/>
        <v>2.6</v>
      </c>
      <c r="N258" s="65">
        <f t="shared" si="67"/>
        <v>2</v>
      </c>
      <c r="O258" s="65">
        <f t="shared" si="67"/>
        <v>0</v>
      </c>
      <c r="Q258" s="2"/>
      <c r="R258" s="2"/>
    </row>
    <row r="259" spans="1:18" s="37" customFormat="1" ht="25.5" x14ac:dyDescent="0.25">
      <c r="A259" s="145"/>
      <c r="B259" s="287" t="s">
        <v>414</v>
      </c>
      <c r="C259" s="197" t="s">
        <v>24</v>
      </c>
      <c r="D259" s="63">
        <f>E259+G259</f>
        <v>0.3</v>
      </c>
      <c r="E259" s="63">
        <v>0.3</v>
      </c>
      <c r="F259" s="63">
        <v>0.2</v>
      </c>
      <c r="G259" s="63"/>
      <c r="H259" s="64">
        <f>I259+K259</f>
        <v>0</v>
      </c>
      <c r="I259" s="64"/>
      <c r="J259" s="64"/>
      <c r="K259" s="64"/>
      <c r="L259" s="65">
        <f>M259+O259</f>
        <v>0.3</v>
      </c>
      <c r="M259" s="65">
        <f t="shared" si="67"/>
        <v>0.3</v>
      </c>
      <c r="N259" s="65">
        <f t="shared" si="67"/>
        <v>0.2</v>
      </c>
      <c r="O259" s="65">
        <f t="shared" si="67"/>
        <v>0</v>
      </c>
      <c r="Q259" s="2"/>
      <c r="R259" s="2"/>
    </row>
    <row r="260" spans="1:18" s="37" customFormat="1" ht="26.25" x14ac:dyDescent="0.25">
      <c r="A260" s="152"/>
      <c r="B260" s="281" t="s">
        <v>376</v>
      </c>
      <c r="C260" s="197" t="s">
        <v>24</v>
      </c>
      <c r="D260" s="63">
        <f>E260+G260</f>
        <v>146</v>
      </c>
      <c r="E260" s="63">
        <v>146</v>
      </c>
      <c r="F260" s="63">
        <v>106.6</v>
      </c>
      <c r="G260" s="63"/>
      <c r="H260" s="64">
        <f>I260+K260</f>
        <v>0</v>
      </c>
      <c r="I260" s="64"/>
      <c r="J260" s="64">
        <v>2.9</v>
      </c>
      <c r="K260" s="64"/>
      <c r="L260" s="65">
        <f>M260+O260</f>
        <v>146</v>
      </c>
      <c r="M260" s="65">
        <f t="shared" si="67"/>
        <v>146</v>
      </c>
      <c r="N260" s="65">
        <f t="shared" si="67"/>
        <v>109.5</v>
      </c>
      <c r="O260" s="65">
        <f t="shared" si="67"/>
        <v>0</v>
      </c>
      <c r="Q260" s="2"/>
      <c r="R260" s="2"/>
    </row>
    <row r="261" spans="1:18" ht="18" customHeight="1" x14ac:dyDescent="0.25">
      <c r="A261" s="54" t="s">
        <v>184</v>
      </c>
      <c r="B261" s="80" t="s">
        <v>181</v>
      </c>
      <c r="C261" s="221"/>
      <c r="D261" s="82">
        <f>D256+D249+D252+D254</f>
        <v>155.19999999999999</v>
      </c>
      <c r="E261" s="82">
        <f t="shared" ref="E261:O261" si="68">E256+E249+E252+E254</f>
        <v>155.19999999999999</v>
      </c>
      <c r="F261" s="82">
        <f t="shared" si="68"/>
        <v>110.89999999999999</v>
      </c>
      <c r="G261" s="82">
        <f t="shared" si="68"/>
        <v>0</v>
      </c>
      <c r="H261" s="216">
        <f t="shared" si="68"/>
        <v>1.9</v>
      </c>
      <c r="I261" s="216">
        <f t="shared" si="68"/>
        <v>1.9</v>
      </c>
      <c r="J261" s="216">
        <f t="shared" si="68"/>
        <v>2.9</v>
      </c>
      <c r="K261" s="216">
        <f t="shared" si="68"/>
        <v>0</v>
      </c>
      <c r="L261" s="411">
        <f t="shared" si="68"/>
        <v>157.1</v>
      </c>
      <c r="M261" s="411">
        <f t="shared" si="68"/>
        <v>157.1</v>
      </c>
      <c r="N261" s="411">
        <f t="shared" si="68"/>
        <v>113.8</v>
      </c>
      <c r="O261" s="411">
        <f t="shared" si="68"/>
        <v>0</v>
      </c>
    </row>
    <row r="262" spans="1:18" x14ac:dyDescent="0.25">
      <c r="A262" s="263" t="s">
        <v>185</v>
      </c>
      <c r="B262" s="99" t="s">
        <v>173</v>
      </c>
      <c r="C262" s="405"/>
      <c r="D262" s="360">
        <f>D264+D265+D266+D267+D269+D268+D270+D271+D272</f>
        <v>5186.9000000000005</v>
      </c>
      <c r="E262" s="47">
        <f t="shared" ref="E262:O262" si="69">E264+E265+E266+E267+E269+E268+E270+E271+E272</f>
        <v>1638.3999999999999</v>
      </c>
      <c r="F262" s="47">
        <f t="shared" si="69"/>
        <v>492.59999999999997</v>
      </c>
      <c r="G262" s="47">
        <f t="shared" si="69"/>
        <v>3548.5</v>
      </c>
      <c r="H262" s="48">
        <f t="shared" si="69"/>
        <v>54.9</v>
      </c>
      <c r="I262" s="48">
        <f>I264+I265+I266+I267+I269+I268+I270+I271+I272</f>
        <v>1.9</v>
      </c>
      <c r="J262" s="48">
        <f t="shared" si="69"/>
        <v>1.4000000000000001</v>
      </c>
      <c r="K262" s="48">
        <f t="shared" si="69"/>
        <v>53</v>
      </c>
      <c r="L262" s="412">
        <f t="shared" si="69"/>
        <v>5241.8</v>
      </c>
      <c r="M262" s="412">
        <f>M264+M265+M266+M267+M269+M268+M270+M271+M272</f>
        <v>1640.3</v>
      </c>
      <c r="N262" s="412">
        <f t="shared" si="69"/>
        <v>493.99999999999994</v>
      </c>
      <c r="O262" s="412">
        <f t="shared" si="69"/>
        <v>3601.5</v>
      </c>
    </row>
    <row r="263" spans="1:18" x14ac:dyDescent="0.25">
      <c r="A263" s="404"/>
      <c r="B263" s="225" t="s">
        <v>206</v>
      </c>
      <c r="C263" s="406"/>
      <c r="D263" s="382"/>
      <c r="E263" s="226"/>
      <c r="F263" s="226"/>
      <c r="G263" s="226"/>
      <c r="H263" s="227"/>
      <c r="I263" s="227"/>
      <c r="J263" s="227"/>
      <c r="K263" s="227"/>
      <c r="L263" s="413"/>
      <c r="M263" s="413"/>
      <c r="N263" s="413"/>
      <c r="O263" s="413"/>
      <c r="P263" s="6"/>
      <c r="Q263" s="417"/>
      <c r="R263" s="417"/>
    </row>
    <row r="264" spans="1:18" ht="25.5" x14ac:dyDescent="0.25">
      <c r="A264" s="404"/>
      <c r="B264" s="407" t="s">
        <v>338</v>
      </c>
      <c r="C264" s="406"/>
      <c r="D264" s="403">
        <f>D30+D85+D93+D189</f>
        <v>1890</v>
      </c>
      <c r="E264" s="403">
        <f t="shared" ref="E264:R264" si="70">E30+E85+E93+E189</f>
        <v>0</v>
      </c>
      <c r="F264" s="403">
        <f t="shared" si="70"/>
        <v>0</v>
      </c>
      <c r="G264" s="403">
        <f t="shared" si="70"/>
        <v>1890</v>
      </c>
      <c r="H264" s="409">
        <f t="shared" si="70"/>
        <v>53</v>
      </c>
      <c r="I264" s="409">
        <f t="shared" si="70"/>
        <v>0</v>
      </c>
      <c r="J264" s="409">
        <f t="shared" si="70"/>
        <v>0</v>
      </c>
      <c r="K264" s="409">
        <f t="shared" si="70"/>
        <v>53</v>
      </c>
      <c r="L264" s="414">
        <f t="shared" si="70"/>
        <v>1943</v>
      </c>
      <c r="M264" s="414">
        <f t="shared" si="70"/>
        <v>0</v>
      </c>
      <c r="N264" s="414">
        <f t="shared" si="70"/>
        <v>0</v>
      </c>
      <c r="O264" s="420">
        <f t="shared" si="70"/>
        <v>1943</v>
      </c>
      <c r="P264" s="418">
        <f t="shared" si="70"/>
        <v>0</v>
      </c>
      <c r="Q264" s="418" t="e">
        <f t="shared" si="70"/>
        <v>#VALUE!</v>
      </c>
      <c r="R264" s="418">
        <f t="shared" si="70"/>
        <v>3715.2999999999997</v>
      </c>
    </row>
    <row r="265" spans="1:18" ht="38.25" customHeight="1" x14ac:dyDescent="0.25">
      <c r="A265" s="404"/>
      <c r="B265" s="407" t="s">
        <v>337</v>
      </c>
      <c r="C265" s="406"/>
      <c r="D265" s="383">
        <f>D80+D81</f>
        <v>2467.1</v>
      </c>
      <c r="E265" s="228">
        <f t="shared" ref="E265:O265" si="71">E80+E81</f>
        <v>808.6</v>
      </c>
      <c r="F265" s="228">
        <f t="shared" si="71"/>
        <v>0</v>
      </c>
      <c r="G265" s="228">
        <f t="shared" si="71"/>
        <v>1658.5</v>
      </c>
      <c r="H265" s="229">
        <f t="shared" si="71"/>
        <v>0</v>
      </c>
      <c r="I265" s="229">
        <f t="shared" si="71"/>
        <v>0</v>
      </c>
      <c r="J265" s="229">
        <f t="shared" si="71"/>
        <v>0</v>
      </c>
      <c r="K265" s="229">
        <f t="shared" si="71"/>
        <v>0</v>
      </c>
      <c r="L265" s="415">
        <f t="shared" si="71"/>
        <v>2467.1</v>
      </c>
      <c r="M265" s="415">
        <f t="shared" si="71"/>
        <v>808.6</v>
      </c>
      <c r="N265" s="415">
        <f t="shared" si="71"/>
        <v>0</v>
      </c>
      <c r="O265" s="415">
        <f t="shared" si="71"/>
        <v>1658.5</v>
      </c>
      <c r="P265" s="239"/>
      <c r="Q265" s="239"/>
      <c r="R265" s="239"/>
    </row>
    <row r="266" spans="1:18" ht="16.5" customHeight="1" x14ac:dyDescent="0.25">
      <c r="A266" s="404"/>
      <c r="B266" s="100" t="s">
        <v>429</v>
      </c>
      <c r="C266" s="406"/>
      <c r="D266" s="383">
        <f>D82</f>
        <v>118.3</v>
      </c>
      <c r="E266" s="228">
        <f t="shared" ref="E266:O266" si="72">E82</f>
        <v>118.3</v>
      </c>
      <c r="F266" s="228">
        <f t="shared" si="72"/>
        <v>0</v>
      </c>
      <c r="G266" s="228">
        <f t="shared" si="72"/>
        <v>0</v>
      </c>
      <c r="H266" s="229">
        <f t="shared" si="72"/>
        <v>0</v>
      </c>
      <c r="I266" s="229">
        <f t="shared" si="72"/>
        <v>0</v>
      </c>
      <c r="J266" s="229">
        <f t="shared" si="72"/>
        <v>0</v>
      </c>
      <c r="K266" s="229">
        <f t="shared" si="72"/>
        <v>0</v>
      </c>
      <c r="L266" s="415">
        <f t="shared" si="72"/>
        <v>118.3</v>
      </c>
      <c r="M266" s="415">
        <f t="shared" si="72"/>
        <v>118.3</v>
      </c>
      <c r="N266" s="415">
        <f t="shared" si="72"/>
        <v>0</v>
      </c>
      <c r="O266" s="415">
        <f t="shared" si="72"/>
        <v>0</v>
      </c>
      <c r="P266" s="239"/>
      <c r="Q266" s="239"/>
      <c r="R266" s="239"/>
    </row>
    <row r="267" spans="1:18" ht="51.75" x14ac:dyDescent="0.25">
      <c r="A267" s="404"/>
      <c r="B267" s="100" t="s">
        <v>375</v>
      </c>
      <c r="C267" s="406"/>
      <c r="D267" s="383">
        <f>D178+D182</f>
        <v>334.7</v>
      </c>
      <c r="E267" s="383">
        <f t="shared" ref="E267:R267" si="73">E178+E182</f>
        <v>334.7</v>
      </c>
      <c r="F267" s="383">
        <f t="shared" si="73"/>
        <v>212.6</v>
      </c>
      <c r="G267" s="383">
        <f t="shared" si="73"/>
        <v>0</v>
      </c>
      <c r="H267" s="410">
        <f t="shared" si="73"/>
        <v>0</v>
      </c>
      <c r="I267" s="410">
        <f t="shared" si="73"/>
        <v>0</v>
      </c>
      <c r="J267" s="410">
        <f t="shared" si="73"/>
        <v>-1.4999999999999998</v>
      </c>
      <c r="K267" s="410">
        <f t="shared" si="73"/>
        <v>0</v>
      </c>
      <c r="L267" s="416">
        <f t="shared" si="73"/>
        <v>334.7</v>
      </c>
      <c r="M267" s="416">
        <f t="shared" si="73"/>
        <v>334.7</v>
      </c>
      <c r="N267" s="416">
        <f t="shared" si="73"/>
        <v>211.1</v>
      </c>
      <c r="O267" s="415">
        <f t="shared" si="73"/>
        <v>0</v>
      </c>
      <c r="P267" s="419">
        <f t="shared" si="73"/>
        <v>0</v>
      </c>
      <c r="Q267" s="419">
        <f t="shared" si="73"/>
        <v>0</v>
      </c>
      <c r="R267" s="419">
        <f t="shared" si="73"/>
        <v>0</v>
      </c>
    </row>
    <row r="268" spans="1:18" ht="26.25" customHeight="1" x14ac:dyDescent="0.25">
      <c r="A268" s="404"/>
      <c r="B268" s="100" t="s">
        <v>374</v>
      </c>
      <c r="C268" s="406"/>
      <c r="D268" s="383">
        <f>D96+D102+D105+D111+D117+D120+D123+D128+D181</f>
        <v>14.799999999999999</v>
      </c>
      <c r="E268" s="228">
        <f t="shared" ref="E268:O268" si="74">E96+E102+E105+E111+E117+E120+E123+E128+E181</f>
        <v>14.799999999999999</v>
      </c>
      <c r="F268" s="228">
        <f t="shared" si="74"/>
        <v>11.3</v>
      </c>
      <c r="G268" s="228">
        <f t="shared" si="74"/>
        <v>0</v>
      </c>
      <c r="H268" s="229">
        <f t="shared" si="74"/>
        <v>0</v>
      </c>
      <c r="I268" s="229">
        <f t="shared" si="74"/>
        <v>0</v>
      </c>
      <c r="J268" s="229">
        <f t="shared" si="74"/>
        <v>0</v>
      </c>
      <c r="K268" s="229">
        <f t="shared" si="74"/>
        <v>0</v>
      </c>
      <c r="L268" s="415">
        <f t="shared" si="74"/>
        <v>14.799999999999999</v>
      </c>
      <c r="M268" s="415">
        <f t="shared" si="74"/>
        <v>14.799999999999999</v>
      </c>
      <c r="N268" s="415">
        <f t="shared" si="74"/>
        <v>11.3</v>
      </c>
      <c r="O268" s="415">
        <f t="shared" si="74"/>
        <v>0</v>
      </c>
      <c r="P268" s="239"/>
      <c r="Q268" s="239"/>
      <c r="R268" s="239"/>
    </row>
    <row r="269" spans="1:18" ht="26.25" x14ac:dyDescent="0.25">
      <c r="A269" s="404"/>
      <c r="B269" s="100" t="s">
        <v>376</v>
      </c>
      <c r="C269" s="406"/>
      <c r="D269" s="383">
        <f>D260</f>
        <v>146</v>
      </c>
      <c r="E269" s="383">
        <f t="shared" ref="E269:R269" si="75">E260</f>
        <v>146</v>
      </c>
      <c r="F269" s="383">
        <f t="shared" si="75"/>
        <v>106.6</v>
      </c>
      <c r="G269" s="383">
        <f t="shared" si="75"/>
        <v>0</v>
      </c>
      <c r="H269" s="410">
        <f t="shared" si="75"/>
        <v>0</v>
      </c>
      <c r="I269" s="410">
        <f t="shared" si="75"/>
        <v>0</v>
      </c>
      <c r="J269" s="410">
        <f t="shared" si="75"/>
        <v>2.9</v>
      </c>
      <c r="K269" s="410">
        <f t="shared" si="75"/>
        <v>0</v>
      </c>
      <c r="L269" s="416">
        <f t="shared" si="75"/>
        <v>146</v>
      </c>
      <c r="M269" s="416">
        <f t="shared" si="75"/>
        <v>146</v>
      </c>
      <c r="N269" s="416">
        <f t="shared" si="75"/>
        <v>109.5</v>
      </c>
      <c r="O269" s="415">
        <f t="shared" si="75"/>
        <v>0</v>
      </c>
      <c r="P269" s="419">
        <f t="shared" si="75"/>
        <v>0</v>
      </c>
      <c r="Q269" s="419">
        <f t="shared" si="75"/>
        <v>0</v>
      </c>
      <c r="R269" s="419">
        <f t="shared" si="75"/>
        <v>0</v>
      </c>
    </row>
    <row r="270" spans="1:18" x14ac:dyDescent="0.25">
      <c r="A270" s="404"/>
      <c r="B270" s="100" t="s">
        <v>415</v>
      </c>
      <c r="C270" s="406"/>
      <c r="D270" s="383">
        <f>D31+D32+D36+D40+D44+D48+D52+D56+D60+D64+D68+D72+D92+D94+D97+D101+D103+D106+D110+D112+D116+D118+D121+D124+D126+D129+D131+D133+D135+D137+D141+D143+D145+D147+D149+D151+D153+D155+D157+D159+D161+D163+D167+D171+D173+D177+D199+D203+D211+D215+D219+D223+D227+D231+D235+D239+D243+D245+D252+D254+D258</f>
        <v>154.50000000000003</v>
      </c>
      <c r="E270" s="383">
        <f>E31+E32+E36+E40+E44+E48+E52+E56+E60+E64+E68+E72+E92+E94+E97+E101+E103+E106+E110+E112+E116+E118+E121+E124+E126+E129+E131+E133+E135+E137+E141+E143+E145+E147+E149+E151+E153+E155+E157+E159+E161+E163+E167+E171+E173+E177+E199+E203+E211+E215+E219+E223+E227+E231+E235+E239+E243+E245+E252+E254+E258</f>
        <v>154.50000000000003</v>
      </c>
      <c r="F270" s="383">
        <f t="shared" ref="F270:O270" si="76">F31+F32+F36+F40+F44+F48+F52+F56+F60+F64+F68+F72+F92+F94+F97+F101+F103+F106+F110+F112+F116+F118+F121+F124+F126+F129+F131+F133+F135+F137+F141+F143+F145+F147+F149+F151+F153+F155+F157+F159+F161+F163+F167+F171+F173+F177+F199+F203+F211+F215+F219+F223+F227+F231+F235+F239+F243+F245+F252+F254+F258</f>
        <v>117.89999999999995</v>
      </c>
      <c r="G270" s="383">
        <f t="shared" si="76"/>
        <v>0</v>
      </c>
      <c r="H270" s="410">
        <f t="shared" si="76"/>
        <v>0</v>
      </c>
      <c r="I270" s="410">
        <f t="shared" si="76"/>
        <v>0</v>
      </c>
      <c r="J270" s="410">
        <f t="shared" si="76"/>
        <v>0</v>
      </c>
      <c r="K270" s="410">
        <f t="shared" si="76"/>
        <v>0</v>
      </c>
      <c r="L270" s="416">
        <f t="shared" si="76"/>
        <v>154.50000000000003</v>
      </c>
      <c r="M270" s="416">
        <f t="shared" si="76"/>
        <v>154.50000000000003</v>
      </c>
      <c r="N270" s="416">
        <f t="shared" si="76"/>
        <v>117.89999999999995</v>
      </c>
      <c r="O270" s="416">
        <f t="shared" si="76"/>
        <v>0</v>
      </c>
      <c r="P270" s="419">
        <f t="shared" ref="P270:R270" si="77">P31+P32+P36+P40+P44+P48+P52+P56+P60+P64+P68+P72+P92+P94+P97+P101+P103+P106+P108+P112+P114+P118+P121+P124+P126+P129+P131+P133+P135+P137+P141+P143+P145+P147+P149+P151+P153+P155+P157+P159+P161+P163+P167+P171+P173+P177+P199+P203+P211+P215+P219+P223+P227+P231+P235+P239+P243+P245+P252+P258</f>
        <v>0</v>
      </c>
      <c r="Q270" s="419" t="e">
        <f t="shared" si="77"/>
        <v>#VALUE!</v>
      </c>
      <c r="R270" s="419">
        <f t="shared" si="77"/>
        <v>157.1</v>
      </c>
    </row>
    <row r="271" spans="1:18" ht="26.25" x14ac:dyDescent="0.25">
      <c r="A271" s="404"/>
      <c r="B271" s="100" t="s">
        <v>414</v>
      </c>
      <c r="C271" s="406"/>
      <c r="D271" s="383">
        <f>D168+D172+D193+D200+D204+D205+D212+D216+D220+D224+D228+D232+D236+D240+D244+D259</f>
        <v>57.9</v>
      </c>
      <c r="E271" s="383">
        <f t="shared" ref="E271:O271" si="78">E168+E172+E193+E200+E204+E205+E212+E216+E220+E224+E228+E232+E236+E240+E244+E259</f>
        <v>57.9</v>
      </c>
      <c r="F271" s="383">
        <f t="shared" si="78"/>
        <v>44.20000000000001</v>
      </c>
      <c r="G271" s="383">
        <f t="shared" si="78"/>
        <v>0</v>
      </c>
      <c r="H271" s="410">
        <f t="shared" si="78"/>
        <v>0</v>
      </c>
      <c r="I271" s="410">
        <f t="shared" si="78"/>
        <v>0</v>
      </c>
      <c r="J271" s="410">
        <f t="shared" si="78"/>
        <v>0</v>
      </c>
      <c r="K271" s="410">
        <f t="shared" si="78"/>
        <v>0</v>
      </c>
      <c r="L271" s="416">
        <f t="shared" si="78"/>
        <v>57.9</v>
      </c>
      <c r="M271" s="416">
        <f t="shared" si="78"/>
        <v>57.9</v>
      </c>
      <c r="N271" s="416">
        <f t="shared" si="78"/>
        <v>44.20000000000001</v>
      </c>
      <c r="O271" s="415">
        <f t="shared" si="78"/>
        <v>0</v>
      </c>
      <c r="P271" s="419">
        <f t="shared" ref="P271:R271" si="79">P196+P200+P204+P208+P212+P216+P220+P224+P228+P232+P236+P240+P244</f>
        <v>0</v>
      </c>
      <c r="Q271" s="419">
        <f t="shared" si="79"/>
        <v>0</v>
      </c>
      <c r="R271" s="419">
        <f t="shared" si="79"/>
        <v>0</v>
      </c>
    </row>
    <row r="272" spans="1:18" ht="39" customHeight="1" x14ac:dyDescent="0.25">
      <c r="A272" s="333"/>
      <c r="B272" s="230" t="s">
        <v>425</v>
      </c>
      <c r="C272" s="408"/>
      <c r="D272" s="383">
        <f>D249</f>
        <v>3.6</v>
      </c>
      <c r="E272" s="228">
        <f t="shared" ref="E272:O272" si="80">E249</f>
        <v>3.6</v>
      </c>
      <c r="F272" s="228">
        <f t="shared" si="80"/>
        <v>0</v>
      </c>
      <c r="G272" s="228">
        <f t="shared" si="80"/>
        <v>0</v>
      </c>
      <c r="H272" s="229">
        <f t="shared" si="80"/>
        <v>1.9</v>
      </c>
      <c r="I272" s="229">
        <f t="shared" si="80"/>
        <v>1.9</v>
      </c>
      <c r="J272" s="229">
        <f t="shared" si="80"/>
        <v>0</v>
      </c>
      <c r="K272" s="229">
        <f t="shared" si="80"/>
        <v>0</v>
      </c>
      <c r="L272" s="415">
        <f t="shared" si="80"/>
        <v>5.5</v>
      </c>
      <c r="M272" s="415">
        <f t="shared" si="80"/>
        <v>5.5</v>
      </c>
      <c r="N272" s="415">
        <f t="shared" si="80"/>
        <v>0</v>
      </c>
      <c r="O272" s="415">
        <f t="shared" si="80"/>
        <v>0</v>
      </c>
      <c r="P272" s="239"/>
      <c r="Q272" s="239"/>
      <c r="R272" s="239"/>
    </row>
    <row r="273" spans="1:15" x14ac:dyDescent="0.25">
      <c r="A273" s="101"/>
      <c r="B273" s="117"/>
      <c r="C273" s="231"/>
      <c r="D273" s="117"/>
      <c r="E273" s="117"/>
      <c r="F273" s="232"/>
      <c r="G273" s="232"/>
      <c r="H273" s="232"/>
      <c r="I273" s="232"/>
      <c r="J273" s="232"/>
      <c r="K273" s="117"/>
      <c r="L273" s="232"/>
      <c r="M273" s="232"/>
      <c r="N273" s="232"/>
      <c r="O273" s="17"/>
    </row>
    <row r="274" spans="1:15" x14ac:dyDescent="0.25">
      <c r="A274" s="101"/>
      <c r="B274" s="6"/>
      <c r="C274" s="233"/>
      <c r="D274" s="6"/>
      <c r="E274" s="6"/>
      <c r="F274" s="105"/>
      <c r="G274" s="6"/>
      <c r="H274" s="6"/>
      <c r="I274" s="6"/>
      <c r="J274" s="6"/>
      <c r="L274" s="6"/>
      <c r="M274" s="6"/>
      <c r="N274" s="6"/>
      <c r="O274" s="6"/>
    </row>
    <row r="275" spans="1:15" x14ac:dyDescent="0.25">
      <c r="A275" s="6"/>
      <c r="B275" s="6"/>
      <c r="C275" s="234"/>
      <c r="D275" s="6"/>
      <c r="E275" s="6"/>
      <c r="F275" s="6"/>
      <c r="G275" s="6"/>
      <c r="H275" s="6"/>
      <c r="I275" s="6"/>
      <c r="J275" s="6"/>
      <c r="L275" s="6"/>
      <c r="M275" s="6"/>
      <c r="N275" s="6"/>
    </row>
    <row r="276" spans="1:15" x14ac:dyDescent="0.25">
      <c r="A276" s="6"/>
      <c r="B276" s="6"/>
      <c r="C276" s="234"/>
      <c r="D276" s="6"/>
      <c r="E276" s="6"/>
      <c r="F276" s="6"/>
      <c r="G276" s="6"/>
      <c r="H276" s="6"/>
      <c r="I276" s="6"/>
      <c r="J276" s="6"/>
      <c r="L276" s="6"/>
      <c r="M276" s="6"/>
      <c r="N276" s="6"/>
    </row>
    <row r="277" spans="1:15" x14ac:dyDescent="0.25">
      <c r="A277" s="6"/>
      <c r="B277" s="6"/>
      <c r="C277" s="234"/>
      <c r="D277" s="6"/>
      <c r="E277" s="6"/>
      <c r="F277" s="6"/>
      <c r="G277" s="6"/>
      <c r="H277" s="6"/>
      <c r="I277" s="6"/>
      <c r="J277" s="6"/>
      <c r="L277" s="6"/>
      <c r="M277" s="6"/>
      <c r="N277" s="6"/>
    </row>
    <row r="278" spans="1:15" x14ac:dyDescent="0.25">
      <c r="A278" s="6"/>
      <c r="B278" s="6"/>
      <c r="C278" s="234"/>
      <c r="D278" s="6"/>
      <c r="E278" s="6"/>
      <c r="F278" s="6"/>
      <c r="G278" s="6"/>
      <c r="H278" s="6"/>
      <c r="I278" s="6"/>
      <c r="J278" s="6"/>
      <c r="L278" s="6"/>
      <c r="M278" s="6"/>
      <c r="N278" s="6"/>
    </row>
    <row r="279" spans="1:15" x14ac:dyDescent="0.25">
      <c r="A279" s="6"/>
      <c r="B279" s="6"/>
      <c r="C279" s="234"/>
      <c r="D279" s="6"/>
      <c r="E279" s="6"/>
      <c r="F279" s="6"/>
      <c r="G279" s="6"/>
      <c r="H279" s="6"/>
      <c r="I279" s="6"/>
      <c r="J279" s="6"/>
      <c r="L279" s="6"/>
      <c r="M279" s="6"/>
      <c r="N279" s="6"/>
    </row>
    <row r="280" spans="1:15" x14ac:dyDescent="0.25">
      <c r="A280" s="6"/>
      <c r="B280" s="6"/>
      <c r="C280" s="234"/>
      <c r="D280" s="6"/>
      <c r="E280" s="6"/>
      <c r="F280" s="6"/>
      <c r="G280" s="6" t="s">
        <v>174</v>
      </c>
      <c r="H280" s="6"/>
      <c r="I280" s="6"/>
      <c r="J280" s="6"/>
      <c r="L280" s="6"/>
      <c r="M280" s="6"/>
      <c r="N280" s="6"/>
    </row>
    <row r="281" spans="1:15" x14ac:dyDescent="0.25">
      <c r="A281" s="6"/>
      <c r="B281" s="6"/>
      <c r="C281" s="234"/>
      <c r="D281" s="6"/>
      <c r="E281" s="6"/>
      <c r="F281" s="6"/>
      <c r="G281" s="6"/>
      <c r="H281" s="6"/>
      <c r="I281" s="6"/>
      <c r="J281" s="6"/>
      <c r="L281" s="6"/>
      <c r="M281" s="6"/>
      <c r="N281" s="6"/>
    </row>
    <row r="282" spans="1:15" x14ac:dyDescent="0.25">
      <c r="A282" s="6"/>
      <c r="B282" s="6"/>
      <c r="C282" s="234"/>
      <c r="D282" s="6"/>
      <c r="E282" s="6"/>
      <c r="F282" s="6"/>
      <c r="G282" s="6"/>
      <c r="H282" s="6"/>
      <c r="I282" s="6"/>
      <c r="J282" s="6"/>
      <c r="L282" s="6"/>
      <c r="M282" s="6"/>
      <c r="N282" s="6"/>
    </row>
    <row r="283" spans="1:15" x14ac:dyDescent="0.25">
      <c r="A283" s="6"/>
      <c r="B283" s="6"/>
      <c r="C283" s="234"/>
      <c r="D283" s="6"/>
      <c r="E283" s="6"/>
      <c r="F283" s="6"/>
      <c r="G283" s="6"/>
      <c r="H283" s="6"/>
      <c r="I283" s="6"/>
      <c r="J283" s="6"/>
      <c r="L283" s="6"/>
      <c r="M283" s="6"/>
      <c r="N283" s="6"/>
    </row>
    <row r="284" spans="1:15" x14ac:dyDescent="0.25">
      <c r="A284" s="6"/>
      <c r="B284" s="6"/>
      <c r="C284" s="234"/>
      <c r="D284" s="6"/>
      <c r="E284" s="6"/>
      <c r="F284" s="6"/>
      <c r="G284" s="6"/>
      <c r="H284" s="6"/>
      <c r="I284" s="6"/>
      <c r="J284" s="6"/>
      <c r="L284" s="6"/>
      <c r="M284" s="6"/>
      <c r="N284" s="6"/>
    </row>
    <row r="285" spans="1:15" x14ac:dyDescent="0.25">
      <c r="A285" s="6"/>
      <c r="B285" s="6"/>
      <c r="C285" s="234"/>
      <c r="D285" s="6"/>
      <c r="E285" s="6"/>
      <c r="F285" s="6"/>
      <c r="G285" s="6"/>
      <c r="H285" s="6"/>
      <c r="I285" s="6"/>
      <c r="J285" s="6"/>
      <c r="L285" s="6"/>
      <c r="M285" s="6"/>
      <c r="N285" s="6"/>
    </row>
    <row r="286" spans="1:15" x14ac:dyDescent="0.25">
      <c r="A286" s="6"/>
      <c r="B286" s="6"/>
      <c r="C286" s="234"/>
      <c r="D286" s="6"/>
      <c r="E286" s="6"/>
      <c r="F286" s="6"/>
      <c r="G286" s="6"/>
      <c r="H286" s="6"/>
      <c r="I286" s="6"/>
      <c r="J286" s="6"/>
      <c r="L286" s="6"/>
      <c r="M286" s="6"/>
      <c r="N286" s="6"/>
    </row>
    <row r="287" spans="1:15" x14ac:dyDescent="0.25">
      <c r="A287" s="6"/>
      <c r="B287" s="6"/>
      <c r="C287" s="234"/>
      <c r="D287" s="6"/>
      <c r="E287" s="6"/>
      <c r="F287" s="6"/>
      <c r="G287" s="6"/>
      <c r="H287" s="6"/>
      <c r="I287" s="6"/>
      <c r="J287" s="6"/>
      <c r="L287" s="6"/>
      <c r="M287" s="6"/>
      <c r="N287" s="6"/>
    </row>
    <row r="288" spans="1:15" x14ac:dyDescent="0.25">
      <c r="A288" s="6"/>
      <c r="B288" s="6"/>
      <c r="C288" s="234"/>
      <c r="D288" s="6"/>
      <c r="E288" s="6"/>
      <c r="F288" s="6"/>
      <c r="G288" s="6"/>
      <c r="H288" s="6"/>
      <c r="I288" s="6"/>
      <c r="J288" s="6"/>
      <c r="L288" s="6"/>
      <c r="M288" s="6"/>
      <c r="N288" s="6"/>
    </row>
    <row r="289" spans="1:14" x14ac:dyDescent="0.25">
      <c r="A289" s="6"/>
      <c r="B289" s="6"/>
      <c r="C289" s="234"/>
      <c r="D289" s="6"/>
      <c r="E289" s="6"/>
      <c r="F289" s="6"/>
      <c r="G289" s="6"/>
      <c r="H289" s="6"/>
      <c r="I289" s="6"/>
      <c r="J289" s="6"/>
      <c r="L289" s="6"/>
      <c r="M289" s="6"/>
      <c r="N289" s="6"/>
    </row>
    <row r="290" spans="1:14" x14ac:dyDescent="0.25">
      <c r="A290" s="6"/>
      <c r="B290" s="6"/>
      <c r="C290" s="234"/>
      <c r="D290" s="6"/>
      <c r="E290" s="6"/>
      <c r="F290" s="6"/>
      <c r="G290" s="6"/>
      <c r="H290" s="6"/>
      <c r="I290" s="6"/>
      <c r="J290" s="6"/>
      <c r="L290" s="6"/>
      <c r="M290" s="6"/>
      <c r="N290" s="6"/>
    </row>
    <row r="291" spans="1:14" x14ac:dyDescent="0.25">
      <c r="A291" s="6"/>
      <c r="B291" s="6"/>
      <c r="C291" s="234"/>
      <c r="D291" s="6"/>
      <c r="E291" s="6"/>
      <c r="F291" s="6"/>
      <c r="G291" s="6"/>
      <c r="H291" s="6"/>
      <c r="I291" s="6"/>
      <c r="J291" s="6"/>
      <c r="L291" s="6"/>
      <c r="M291" s="6"/>
      <c r="N291" s="6"/>
    </row>
    <row r="292" spans="1:14" x14ac:dyDescent="0.25">
      <c r="A292" s="6"/>
      <c r="B292" s="6"/>
      <c r="C292" s="234"/>
      <c r="D292" s="6"/>
      <c r="E292" s="6"/>
      <c r="F292" s="6"/>
      <c r="G292" s="6"/>
      <c r="H292" s="6"/>
      <c r="I292" s="6"/>
      <c r="J292" s="6"/>
      <c r="L292" s="6"/>
      <c r="M292" s="6"/>
      <c r="N292" s="6"/>
    </row>
    <row r="293" spans="1:14" x14ac:dyDescent="0.25">
      <c r="A293" s="6"/>
      <c r="B293" s="6"/>
      <c r="C293" s="234"/>
      <c r="D293" s="6"/>
      <c r="E293" s="6"/>
      <c r="F293" s="6"/>
      <c r="G293" s="6"/>
      <c r="H293" s="6"/>
      <c r="I293" s="6"/>
      <c r="J293" s="6"/>
      <c r="L293" s="6"/>
      <c r="M293" s="6"/>
      <c r="N293" s="6"/>
    </row>
    <row r="294" spans="1:14" x14ac:dyDescent="0.25">
      <c r="A294" s="6"/>
      <c r="B294" s="6"/>
      <c r="C294" s="234"/>
      <c r="D294" s="6"/>
      <c r="E294" s="6"/>
      <c r="F294" s="6"/>
      <c r="G294" s="6"/>
      <c r="H294" s="6"/>
      <c r="I294" s="6"/>
      <c r="J294" s="6"/>
      <c r="L294" s="6"/>
      <c r="M294" s="6"/>
      <c r="N294" s="6"/>
    </row>
    <row r="295" spans="1:14" x14ac:dyDescent="0.25">
      <c r="A295" s="6"/>
      <c r="B295" s="6"/>
      <c r="C295" s="234"/>
      <c r="D295" s="6"/>
      <c r="E295" s="6"/>
      <c r="F295" s="6"/>
      <c r="G295" s="6"/>
      <c r="H295" s="6"/>
      <c r="I295" s="6"/>
      <c r="J295" s="6"/>
      <c r="L295" s="6"/>
      <c r="M295" s="6"/>
      <c r="N295" s="6"/>
    </row>
    <row r="296" spans="1:14" x14ac:dyDescent="0.25">
      <c r="A296" s="6"/>
      <c r="B296" s="6"/>
      <c r="C296" s="234"/>
      <c r="D296" s="6"/>
      <c r="E296" s="6"/>
      <c r="F296" s="6"/>
      <c r="G296" s="6"/>
      <c r="H296" s="6"/>
      <c r="I296" s="6"/>
      <c r="J296" s="6"/>
      <c r="L296" s="6"/>
      <c r="M296" s="6"/>
      <c r="N296" s="6"/>
    </row>
    <row r="297" spans="1:14" x14ac:dyDescent="0.25">
      <c r="A297" s="6"/>
      <c r="B297" s="6"/>
      <c r="C297" s="234"/>
      <c r="D297" s="6"/>
      <c r="E297" s="6"/>
      <c r="F297" s="6"/>
      <c r="G297" s="6"/>
      <c r="H297" s="6"/>
      <c r="I297" s="6"/>
      <c r="J297" s="6"/>
      <c r="L297" s="6"/>
      <c r="M297" s="6"/>
      <c r="N297" s="6"/>
    </row>
    <row r="298" spans="1:14" x14ac:dyDescent="0.25">
      <c r="A298" s="6"/>
      <c r="B298" s="6"/>
      <c r="C298" s="234"/>
      <c r="D298" s="6"/>
      <c r="E298" s="6"/>
      <c r="F298" s="6"/>
      <c r="G298" s="6"/>
      <c r="H298" s="6"/>
      <c r="I298" s="6"/>
      <c r="J298" s="6"/>
      <c r="L298" s="6"/>
      <c r="M298" s="6"/>
      <c r="N298" s="6"/>
    </row>
    <row r="299" spans="1:14" x14ac:dyDescent="0.25">
      <c r="A299" s="6"/>
      <c r="B299" s="6"/>
      <c r="C299" s="234"/>
      <c r="D299" s="6"/>
      <c r="E299" s="6"/>
      <c r="F299" s="6"/>
      <c r="G299" s="6"/>
      <c r="H299" s="6"/>
      <c r="I299" s="6"/>
      <c r="J299" s="6"/>
      <c r="L299" s="6"/>
      <c r="M299" s="6"/>
      <c r="N299" s="6"/>
    </row>
    <row r="300" spans="1:14" x14ac:dyDescent="0.25">
      <c r="A300" s="6"/>
      <c r="B300" s="6"/>
      <c r="C300" s="234"/>
      <c r="D300" s="6"/>
      <c r="E300" s="6"/>
      <c r="F300" s="6"/>
      <c r="G300" s="6"/>
      <c r="H300" s="6"/>
      <c r="I300" s="6"/>
      <c r="J300" s="6"/>
      <c r="L300" s="6"/>
      <c r="M300" s="6"/>
      <c r="N300" s="6"/>
    </row>
    <row r="301" spans="1:14" x14ac:dyDescent="0.25">
      <c r="A301" s="6"/>
      <c r="B301" s="6"/>
      <c r="C301" s="234"/>
      <c r="D301" s="6"/>
      <c r="E301" s="6"/>
      <c r="F301" s="6"/>
      <c r="G301" s="6"/>
      <c r="H301" s="6"/>
      <c r="I301" s="6"/>
      <c r="J301" s="6"/>
      <c r="L301" s="6"/>
      <c r="M301" s="6"/>
      <c r="N301" s="6"/>
    </row>
    <row r="302" spans="1:14" x14ac:dyDescent="0.25">
      <c r="A302" s="6"/>
      <c r="B302" s="6"/>
      <c r="C302" s="234"/>
      <c r="D302" s="6"/>
      <c r="E302" s="6"/>
      <c r="F302" s="6"/>
      <c r="G302" s="6"/>
      <c r="H302" s="6"/>
      <c r="I302" s="6"/>
      <c r="J302" s="6"/>
      <c r="L302" s="6"/>
      <c r="M302" s="6"/>
      <c r="N302" s="6"/>
    </row>
    <row r="303" spans="1:14" x14ac:dyDescent="0.25">
      <c r="A303" s="6"/>
      <c r="B303" s="6"/>
      <c r="C303" s="234"/>
      <c r="D303" s="6"/>
      <c r="E303" s="6"/>
      <c r="F303" s="6"/>
      <c r="G303" s="6"/>
      <c r="H303" s="6"/>
      <c r="I303" s="6"/>
      <c r="J303" s="6"/>
      <c r="L303" s="6"/>
      <c r="M303" s="6"/>
      <c r="N303" s="6"/>
    </row>
    <row r="304" spans="1:14" x14ac:dyDescent="0.25">
      <c r="A304" s="6"/>
      <c r="B304" s="6"/>
      <c r="C304" s="234"/>
      <c r="D304" s="6"/>
      <c r="E304" s="6"/>
      <c r="F304" s="6"/>
      <c r="G304" s="6"/>
      <c r="H304" s="6"/>
      <c r="I304" s="6"/>
      <c r="J304" s="6"/>
      <c r="L304" s="6"/>
      <c r="M304" s="6"/>
      <c r="N304" s="6"/>
    </row>
    <row r="305" spans="1:14" x14ac:dyDescent="0.25">
      <c r="A305" s="6"/>
      <c r="B305" s="6"/>
      <c r="C305" s="234"/>
      <c r="D305" s="6"/>
      <c r="E305" s="6"/>
      <c r="F305" s="6"/>
      <c r="G305" s="6"/>
      <c r="H305" s="6"/>
      <c r="I305" s="6"/>
      <c r="J305" s="6"/>
      <c r="L305" s="6"/>
      <c r="M305" s="6"/>
      <c r="N305" s="6"/>
    </row>
    <row r="306" spans="1:14" x14ac:dyDescent="0.25">
      <c r="A306" s="6"/>
      <c r="B306" s="6"/>
      <c r="C306" s="234"/>
      <c r="D306" s="6"/>
      <c r="E306" s="6"/>
      <c r="F306" s="6"/>
      <c r="G306" s="6"/>
      <c r="H306" s="6"/>
      <c r="I306" s="6"/>
      <c r="J306" s="6"/>
      <c r="L306" s="6"/>
      <c r="M306" s="6"/>
      <c r="N306" s="6"/>
    </row>
    <row r="307" spans="1:14" x14ac:dyDescent="0.25">
      <c r="A307" s="6"/>
      <c r="B307" s="6"/>
      <c r="C307" s="234"/>
      <c r="D307" s="6"/>
      <c r="E307" s="6"/>
      <c r="F307" s="6"/>
      <c r="G307" s="6"/>
      <c r="H307" s="6"/>
      <c r="I307" s="6"/>
      <c r="J307" s="6"/>
      <c r="L307" s="6"/>
      <c r="M307" s="6"/>
      <c r="N307" s="6"/>
    </row>
    <row r="308" spans="1:14" x14ac:dyDescent="0.25">
      <c r="A308" s="6"/>
      <c r="B308" s="6"/>
      <c r="C308" s="234"/>
      <c r="D308" s="6"/>
      <c r="E308" s="6"/>
      <c r="F308" s="6"/>
      <c r="G308" s="6"/>
      <c r="H308" s="6"/>
      <c r="I308" s="6"/>
      <c r="J308" s="6"/>
      <c r="L308" s="6"/>
      <c r="M308" s="6"/>
      <c r="N308" s="6"/>
    </row>
    <row r="309" spans="1:14" x14ac:dyDescent="0.25">
      <c r="A309" s="6"/>
      <c r="B309" s="6"/>
      <c r="C309" s="234"/>
      <c r="D309" s="6"/>
      <c r="E309" s="6"/>
      <c r="F309" s="6"/>
      <c r="G309" s="6"/>
      <c r="H309" s="6"/>
      <c r="I309" s="6"/>
      <c r="J309" s="6"/>
      <c r="L309" s="6"/>
      <c r="M309" s="6"/>
      <c r="N309" s="6"/>
    </row>
    <row r="310" spans="1:14" x14ac:dyDescent="0.25">
      <c r="A310" s="6"/>
      <c r="B310" s="6"/>
      <c r="C310" s="234"/>
      <c r="D310" s="6"/>
      <c r="E310" s="6"/>
      <c r="F310" s="6"/>
      <c r="G310" s="6"/>
      <c r="H310" s="6"/>
      <c r="I310" s="6"/>
      <c r="J310" s="6"/>
      <c r="L310" s="6"/>
      <c r="M310" s="6"/>
      <c r="N310" s="6"/>
    </row>
    <row r="311" spans="1:14" x14ac:dyDescent="0.25">
      <c r="A311" s="6"/>
      <c r="B311" s="6"/>
      <c r="C311" s="234"/>
      <c r="D311" s="6"/>
      <c r="E311" s="6"/>
      <c r="F311" s="6"/>
      <c r="G311" s="6"/>
      <c r="H311" s="6"/>
      <c r="I311" s="6"/>
      <c r="J311" s="6"/>
      <c r="L311" s="6"/>
      <c r="M311" s="6"/>
      <c r="N311" s="6"/>
    </row>
    <row r="312" spans="1:14" x14ac:dyDescent="0.25">
      <c r="A312" s="6"/>
      <c r="B312" s="6"/>
      <c r="C312" s="234"/>
      <c r="D312" s="6"/>
      <c r="E312" s="6"/>
      <c r="F312" s="6"/>
      <c r="G312" s="6"/>
      <c r="H312" s="6"/>
      <c r="I312" s="6"/>
      <c r="J312" s="6"/>
      <c r="L312" s="6"/>
      <c r="M312" s="6"/>
      <c r="N312" s="6"/>
    </row>
    <row r="313" spans="1:14" x14ac:dyDescent="0.25">
      <c r="A313" s="6"/>
      <c r="B313" s="6"/>
      <c r="C313" s="234"/>
      <c r="D313" s="6"/>
      <c r="E313" s="6"/>
      <c r="F313" s="6"/>
      <c r="G313" s="6"/>
      <c r="H313" s="6"/>
      <c r="I313" s="6"/>
      <c r="J313" s="6"/>
      <c r="L313" s="6"/>
      <c r="M313" s="6"/>
      <c r="N313" s="6"/>
    </row>
    <row r="314" spans="1:14" x14ac:dyDescent="0.25">
      <c r="A314" s="6"/>
      <c r="B314" s="6"/>
      <c r="C314" s="234"/>
      <c r="D314" s="6"/>
      <c r="E314" s="6"/>
      <c r="F314" s="6"/>
      <c r="G314" s="6"/>
      <c r="H314" s="6"/>
      <c r="I314" s="6"/>
      <c r="J314" s="6"/>
      <c r="L314" s="6"/>
      <c r="M314" s="6"/>
      <c r="N314" s="6"/>
    </row>
    <row r="315" spans="1:14" x14ac:dyDescent="0.25">
      <c r="A315" s="6"/>
      <c r="B315" s="6"/>
      <c r="C315" s="234"/>
      <c r="D315" s="6"/>
      <c r="E315" s="6"/>
      <c r="F315" s="6"/>
      <c r="G315" s="6"/>
      <c r="H315" s="6"/>
      <c r="I315" s="6"/>
      <c r="J315" s="6"/>
      <c r="L315" s="6"/>
      <c r="M315" s="6"/>
      <c r="N315" s="6"/>
    </row>
    <row r="316" spans="1:14" x14ac:dyDescent="0.25">
      <c r="A316" s="6"/>
      <c r="B316" s="6"/>
      <c r="C316" s="234"/>
      <c r="D316" s="6"/>
      <c r="E316" s="6"/>
      <c r="F316" s="6"/>
      <c r="G316" s="6"/>
      <c r="H316" s="6"/>
      <c r="I316" s="6"/>
      <c r="J316" s="6"/>
      <c r="L316" s="6"/>
      <c r="M316" s="6"/>
      <c r="N316" s="6"/>
    </row>
    <row r="317" spans="1:14" x14ac:dyDescent="0.25">
      <c r="A317" s="6"/>
      <c r="B317" s="6"/>
      <c r="C317" s="234"/>
      <c r="D317" s="6"/>
      <c r="E317" s="6"/>
      <c r="F317" s="6"/>
      <c r="G317" s="6"/>
      <c r="H317" s="6"/>
      <c r="I317" s="6"/>
      <c r="J317" s="6"/>
      <c r="L317" s="6"/>
      <c r="M317" s="6"/>
      <c r="N317" s="6"/>
    </row>
    <row r="318" spans="1:14" x14ac:dyDescent="0.25">
      <c r="A318" s="6"/>
      <c r="B318" s="6"/>
      <c r="C318" s="234"/>
      <c r="D318" s="6"/>
      <c r="E318" s="6"/>
      <c r="F318" s="6"/>
      <c r="G318" s="6"/>
      <c r="H318" s="6"/>
      <c r="I318" s="6"/>
      <c r="J318" s="6"/>
      <c r="L318" s="6"/>
      <c r="M318" s="6"/>
      <c r="N318" s="6"/>
    </row>
    <row r="319" spans="1:14" x14ac:dyDescent="0.25">
      <c r="A319" s="6"/>
      <c r="B319" s="6"/>
      <c r="C319" s="234"/>
      <c r="D319" s="6"/>
      <c r="E319" s="6"/>
      <c r="F319" s="6"/>
      <c r="G319" s="6"/>
      <c r="H319" s="6"/>
      <c r="I319" s="6"/>
      <c r="J319" s="6"/>
      <c r="L319" s="6"/>
      <c r="M319" s="6"/>
      <c r="N319" s="6"/>
    </row>
    <row r="320" spans="1:14" x14ac:dyDescent="0.25">
      <c r="A320" s="6"/>
      <c r="B320" s="6"/>
      <c r="C320" s="234"/>
      <c r="D320" s="6"/>
      <c r="E320" s="6"/>
      <c r="F320" s="6"/>
      <c r="G320" s="6"/>
      <c r="H320" s="6"/>
      <c r="I320" s="6"/>
      <c r="J320" s="6"/>
      <c r="L320" s="6"/>
      <c r="M320" s="6"/>
      <c r="N320" s="6"/>
    </row>
    <row r="321" spans="1:14" x14ac:dyDescent="0.25">
      <c r="A321" s="6"/>
      <c r="B321" s="6"/>
      <c r="C321" s="234"/>
      <c r="D321" s="6"/>
      <c r="E321" s="6"/>
      <c r="F321" s="6"/>
      <c r="G321" s="6"/>
      <c r="H321" s="6"/>
      <c r="I321" s="6"/>
      <c r="J321" s="6"/>
      <c r="L321" s="6"/>
      <c r="M321" s="6"/>
      <c r="N321" s="6"/>
    </row>
    <row r="322" spans="1:14" x14ac:dyDescent="0.25">
      <c r="A322" s="6"/>
      <c r="B322" s="6"/>
      <c r="C322" s="234"/>
      <c r="D322" s="6"/>
      <c r="E322" s="6"/>
      <c r="F322" s="6"/>
      <c r="G322" s="6"/>
      <c r="H322" s="6"/>
      <c r="I322" s="6"/>
      <c r="J322" s="6"/>
      <c r="L322" s="6"/>
      <c r="M322" s="6"/>
      <c r="N322" s="6"/>
    </row>
    <row r="323" spans="1:14" x14ac:dyDescent="0.25">
      <c r="A323" s="6"/>
      <c r="B323" s="6"/>
      <c r="C323" s="234"/>
      <c r="D323" s="6"/>
      <c r="E323" s="6"/>
      <c r="F323" s="6"/>
      <c r="G323" s="6"/>
      <c r="H323" s="6"/>
      <c r="I323" s="6"/>
      <c r="J323" s="6"/>
      <c r="L323" s="6"/>
      <c r="M323" s="6"/>
      <c r="N323" s="6"/>
    </row>
    <row r="324" spans="1:14" x14ac:dyDescent="0.25">
      <c r="A324" s="6"/>
      <c r="B324" s="6"/>
      <c r="C324" s="234"/>
      <c r="D324" s="6"/>
      <c r="E324" s="6"/>
      <c r="F324" s="6"/>
      <c r="G324" s="6"/>
      <c r="H324" s="6"/>
      <c r="I324" s="6"/>
      <c r="J324" s="6"/>
      <c r="L324" s="6"/>
      <c r="M324" s="6"/>
      <c r="N324" s="6"/>
    </row>
    <row r="325" spans="1:14" x14ac:dyDescent="0.25">
      <c r="A325" s="6"/>
      <c r="B325" s="6"/>
      <c r="C325" s="234"/>
      <c r="D325" s="6"/>
      <c r="E325" s="6"/>
      <c r="F325" s="6"/>
      <c r="G325" s="6"/>
      <c r="H325" s="6"/>
      <c r="I325" s="6"/>
      <c r="J325" s="6"/>
      <c r="L325" s="6"/>
      <c r="M325" s="6"/>
      <c r="N325" s="6"/>
    </row>
    <row r="326" spans="1:14" x14ac:dyDescent="0.25">
      <c r="A326" s="6"/>
      <c r="B326" s="6"/>
      <c r="C326" s="234"/>
      <c r="D326" s="6"/>
      <c r="E326" s="6"/>
      <c r="F326" s="6"/>
      <c r="G326" s="6"/>
      <c r="H326" s="6"/>
      <c r="I326" s="6"/>
      <c r="J326" s="6"/>
      <c r="L326" s="6"/>
      <c r="M326" s="6"/>
      <c r="N326" s="6"/>
    </row>
    <row r="327" spans="1:14" x14ac:dyDescent="0.25">
      <c r="A327" s="6"/>
      <c r="B327" s="6"/>
      <c r="C327" s="234"/>
      <c r="D327" s="6"/>
      <c r="E327" s="6"/>
      <c r="F327" s="6"/>
      <c r="G327" s="6"/>
      <c r="H327" s="6"/>
      <c r="I327" s="6"/>
      <c r="J327" s="6"/>
      <c r="L327" s="6"/>
      <c r="M327" s="6"/>
      <c r="N327" s="6"/>
    </row>
    <row r="328" spans="1:14" x14ac:dyDescent="0.25">
      <c r="A328" s="6"/>
      <c r="B328" s="6"/>
      <c r="C328" s="234"/>
      <c r="D328" s="6"/>
      <c r="E328" s="6"/>
      <c r="F328" s="6"/>
      <c r="G328" s="6"/>
      <c r="H328" s="6"/>
      <c r="I328" s="6"/>
      <c r="J328" s="6"/>
      <c r="L328" s="6"/>
      <c r="M328" s="6"/>
      <c r="N328" s="6"/>
    </row>
    <row r="329" spans="1:14" x14ac:dyDescent="0.25">
      <c r="A329" s="6"/>
      <c r="B329" s="6"/>
      <c r="C329" s="234"/>
      <c r="D329" s="6"/>
      <c r="E329" s="6"/>
      <c r="F329" s="6"/>
      <c r="G329" s="6"/>
      <c r="H329" s="6"/>
      <c r="I329" s="6"/>
      <c r="J329" s="6"/>
      <c r="L329" s="6"/>
      <c r="M329" s="6"/>
      <c r="N329" s="6"/>
    </row>
    <row r="330" spans="1:14" x14ac:dyDescent="0.25">
      <c r="A330" s="6"/>
      <c r="B330" s="6"/>
      <c r="C330" s="234"/>
      <c r="D330" s="6"/>
      <c r="E330" s="6"/>
      <c r="F330" s="6"/>
      <c r="G330" s="6"/>
      <c r="H330" s="6"/>
      <c r="I330" s="6"/>
      <c r="J330" s="6"/>
      <c r="L330" s="6"/>
      <c r="M330" s="6"/>
      <c r="N330" s="6"/>
    </row>
    <row r="331" spans="1:14" x14ac:dyDescent="0.25">
      <c r="A331" s="6"/>
      <c r="B331" s="6"/>
      <c r="C331" s="234"/>
      <c r="D331" s="6"/>
      <c r="E331" s="6"/>
      <c r="F331" s="6"/>
      <c r="G331" s="6"/>
      <c r="H331" s="6"/>
      <c r="I331" s="6"/>
      <c r="J331" s="6"/>
      <c r="L331" s="6"/>
      <c r="M331" s="6"/>
      <c r="N331" s="6"/>
    </row>
    <row r="332" spans="1:14" x14ac:dyDescent="0.25">
      <c r="A332" s="6"/>
      <c r="B332" s="6"/>
      <c r="C332" s="234"/>
      <c r="D332" s="6"/>
      <c r="E332" s="6"/>
      <c r="F332" s="6"/>
      <c r="G332" s="6"/>
      <c r="H332" s="6"/>
      <c r="I332" s="6"/>
      <c r="J332" s="6"/>
      <c r="L332" s="6"/>
      <c r="M332" s="6"/>
      <c r="N332" s="6"/>
    </row>
    <row r="333" spans="1:14" x14ac:dyDescent="0.25">
      <c r="A333" s="6"/>
      <c r="B333" s="6"/>
      <c r="C333" s="234"/>
      <c r="D333" s="6"/>
      <c r="E333" s="6"/>
      <c r="F333" s="6"/>
      <c r="G333" s="6"/>
      <c r="H333" s="6"/>
      <c r="I333" s="6"/>
      <c r="J333" s="6"/>
      <c r="L333" s="6"/>
      <c r="M333" s="6"/>
      <c r="N333" s="6"/>
    </row>
    <row r="334" spans="1:14" x14ac:dyDescent="0.25">
      <c r="A334" s="6"/>
      <c r="B334" s="6"/>
      <c r="C334" s="234"/>
      <c r="D334" s="6"/>
      <c r="E334" s="6"/>
      <c r="F334" s="6"/>
      <c r="G334" s="6"/>
      <c r="H334" s="6"/>
      <c r="I334" s="6"/>
      <c r="J334" s="6"/>
      <c r="L334" s="6"/>
      <c r="M334" s="6"/>
      <c r="N334" s="6"/>
    </row>
    <row r="335" spans="1:14" x14ac:dyDescent="0.25">
      <c r="A335" s="6"/>
      <c r="B335" s="6"/>
      <c r="C335" s="234"/>
      <c r="D335" s="6"/>
      <c r="E335" s="6"/>
      <c r="F335" s="6"/>
      <c r="G335" s="6"/>
      <c r="H335" s="6"/>
      <c r="I335" s="6"/>
      <c r="J335" s="6"/>
      <c r="L335" s="6"/>
      <c r="M335" s="6"/>
      <c r="N335" s="6"/>
    </row>
    <row r="336" spans="1:14" x14ac:dyDescent="0.25">
      <c r="A336" s="6"/>
      <c r="B336" s="6"/>
      <c r="C336" s="234"/>
      <c r="D336" s="6"/>
      <c r="E336" s="6"/>
      <c r="F336" s="6"/>
      <c r="G336" s="6"/>
      <c r="H336" s="6"/>
      <c r="I336" s="6"/>
      <c r="J336" s="6"/>
      <c r="L336" s="6"/>
      <c r="M336" s="6"/>
      <c r="N336" s="6"/>
    </row>
    <row r="337" spans="1:14" x14ac:dyDescent="0.25">
      <c r="A337" s="6"/>
      <c r="B337" s="6"/>
      <c r="C337" s="234"/>
      <c r="D337" s="6"/>
      <c r="E337" s="6"/>
      <c r="F337" s="6"/>
      <c r="G337" s="6"/>
      <c r="H337" s="6"/>
      <c r="I337" s="6"/>
      <c r="J337" s="6"/>
      <c r="L337" s="6"/>
      <c r="M337" s="6"/>
      <c r="N337" s="6"/>
    </row>
    <row r="338" spans="1:14" x14ac:dyDescent="0.25">
      <c r="A338" s="6"/>
      <c r="B338" s="6"/>
      <c r="C338" s="234"/>
      <c r="D338" s="6"/>
      <c r="E338" s="6"/>
      <c r="F338" s="6"/>
      <c r="G338" s="6"/>
      <c r="H338" s="6"/>
      <c r="I338" s="6"/>
      <c r="J338" s="6"/>
      <c r="L338" s="6"/>
      <c r="M338" s="6"/>
      <c r="N338" s="6"/>
    </row>
    <row r="339" spans="1:14" x14ac:dyDescent="0.25">
      <c r="A339" s="6"/>
      <c r="B339" s="6"/>
      <c r="C339" s="234"/>
      <c r="D339" s="6"/>
      <c r="E339" s="6"/>
      <c r="F339" s="6"/>
      <c r="G339" s="6"/>
      <c r="H339" s="6"/>
      <c r="I339" s="6"/>
      <c r="J339" s="6"/>
      <c r="L339" s="6"/>
      <c r="M339" s="6"/>
      <c r="N339" s="6"/>
    </row>
    <row r="340" spans="1:14" x14ac:dyDescent="0.25">
      <c r="A340" s="6"/>
      <c r="B340" s="6"/>
      <c r="C340" s="234"/>
      <c r="D340" s="6"/>
      <c r="E340" s="6"/>
      <c r="F340" s="6"/>
      <c r="G340" s="6"/>
      <c r="H340" s="6"/>
      <c r="I340" s="6"/>
      <c r="J340" s="6"/>
      <c r="L340" s="6"/>
      <c r="M340" s="6"/>
      <c r="N340" s="6"/>
    </row>
    <row r="341" spans="1:14" x14ac:dyDescent="0.25">
      <c r="A341" s="6"/>
      <c r="B341" s="6"/>
      <c r="C341" s="234"/>
      <c r="D341" s="6"/>
      <c r="E341" s="6"/>
      <c r="F341" s="6"/>
      <c r="G341" s="6"/>
      <c r="H341" s="6"/>
      <c r="I341" s="6"/>
      <c r="J341" s="6"/>
      <c r="L341" s="6"/>
      <c r="M341" s="6"/>
      <c r="N341" s="6"/>
    </row>
    <row r="342" spans="1:14" x14ac:dyDescent="0.25">
      <c r="A342" s="6"/>
      <c r="B342" s="6"/>
      <c r="C342" s="234"/>
      <c r="D342" s="6"/>
      <c r="E342" s="6"/>
      <c r="F342" s="6"/>
      <c r="G342" s="6"/>
      <c r="H342" s="6"/>
      <c r="I342" s="6"/>
      <c r="J342" s="6"/>
      <c r="L342" s="6"/>
      <c r="M342" s="6"/>
      <c r="N342" s="6"/>
    </row>
    <row r="343" spans="1:14" x14ac:dyDescent="0.25">
      <c r="A343" s="6"/>
      <c r="B343" s="6"/>
      <c r="C343" s="234"/>
      <c r="D343" s="6"/>
      <c r="E343" s="6"/>
      <c r="F343" s="6"/>
      <c r="G343" s="6"/>
      <c r="H343" s="6"/>
      <c r="I343" s="6"/>
      <c r="J343" s="6"/>
      <c r="L343" s="6"/>
      <c r="M343" s="6"/>
      <c r="N343" s="6"/>
    </row>
    <row r="344" spans="1:14" x14ac:dyDescent="0.25">
      <c r="A344" s="6"/>
      <c r="B344" s="6"/>
      <c r="C344" s="234"/>
      <c r="D344" s="6"/>
      <c r="E344" s="6"/>
      <c r="F344" s="6"/>
      <c r="G344" s="6"/>
      <c r="H344" s="6"/>
      <c r="I344" s="6"/>
      <c r="J344" s="6"/>
      <c r="L344" s="6"/>
      <c r="M344" s="6"/>
      <c r="N344" s="6"/>
    </row>
    <row r="345" spans="1:14" x14ac:dyDescent="0.25">
      <c r="A345" s="6"/>
      <c r="B345" s="6"/>
      <c r="C345" s="234"/>
      <c r="D345" s="6"/>
      <c r="E345" s="6"/>
      <c r="F345" s="6"/>
      <c r="G345" s="6"/>
      <c r="H345" s="6"/>
      <c r="I345" s="6"/>
      <c r="J345" s="6"/>
      <c r="L345" s="6"/>
      <c r="M345" s="6"/>
      <c r="N345" s="6"/>
    </row>
    <row r="346" spans="1:14" x14ac:dyDescent="0.25">
      <c r="A346" s="6"/>
      <c r="B346" s="6"/>
      <c r="C346" s="234"/>
      <c r="D346" s="6"/>
      <c r="E346" s="6"/>
      <c r="F346" s="6"/>
      <c r="G346" s="6"/>
      <c r="H346" s="6"/>
      <c r="I346" s="6"/>
      <c r="J346" s="6"/>
      <c r="L346" s="6"/>
      <c r="M346" s="6"/>
      <c r="N346" s="6"/>
    </row>
    <row r="347" spans="1:14" x14ac:dyDescent="0.25">
      <c r="A347" s="6"/>
      <c r="B347" s="6"/>
      <c r="C347" s="234"/>
      <c r="D347" s="6"/>
      <c r="E347" s="6"/>
      <c r="F347" s="6"/>
      <c r="G347" s="6"/>
      <c r="H347" s="6"/>
      <c r="I347" s="6"/>
      <c r="J347" s="6"/>
      <c r="L347" s="6"/>
      <c r="M347" s="6"/>
      <c r="N347" s="6"/>
    </row>
    <row r="348" spans="1:14" x14ac:dyDescent="0.25">
      <c r="A348" s="6"/>
      <c r="B348" s="6"/>
      <c r="C348" s="234"/>
      <c r="D348" s="6"/>
      <c r="E348" s="6"/>
      <c r="F348" s="6"/>
      <c r="G348" s="6"/>
      <c r="H348" s="6"/>
      <c r="I348" s="6"/>
      <c r="J348" s="6"/>
      <c r="L348" s="6"/>
      <c r="M348" s="6"/>
      <c r="N348" s="6"/>
    </row>
    <row r="349" spans="1:14" x14ac:dyDescent="0.25">
      <c r="A349" s="6"/>
      <c r="B349" s="6"/>
      <c r="C349" s="234"/>
      <c r="D349" s="6"/>
      <c r="E349" s="6"/>
      <c r="F349" s="6"/>
      <c r="G349" s="6"/>
      <c r="H349" s="6"/>
      <c r="I349" s="6"/>
      <c r="J349" s="6"/>
      <c r="L349" s="6"/>
      <c r="M349" s="6"/>
      <c r="N349" s="6"/>
    </row>
    <row r="350" spans="1:14" x14ac:dyDescent="0.25">
      <c r="A350" s="6"/>
      <c r="B350" s="6"/>
      <c r="C350" s="234"/>
      <c r="D350" s="6"/>
      <c r="E350" s="6"/>
      <c r="F350" s="6"/>
      <c r="G350" s="6"/>
      <c r="H350" s="6"/>
      <c r="I350" s="6"/>
      <c r="J350" s="6"/>
      <c r="L350" s="6"/>
      <c r="M350" s="6"/>
      <c r="N350" s="6"/>
    </row>
    <row r="351" spans="1:14" x14ac:dyDescent="0.25">
      <c r="A351" s="6"/>
      <c r="B351" s="6"/>
      <c r="C351" s="234"/>
      <c r="D351" s="6"/>
      <c r="E351" s="6"/>
      <c r="F351" s="6"/>
      <c r="G351" s="6"/>
      <c r="H351" s="6"/>
      <c r="I351" s="6"/>
      <c r="J351" s="6"/>
      <c r="L351" s="6"/>
      <c r="M351" s="6"/>
      <c r="N351" s="6"/>
    </row>
    <row r="352" spans="1:14" x14ac:dyDescent="0.25">
      <c r="A352" s="6"/>
      <c r="B352" s="6"/>
      <c r="C352" s="234"/>
      <c r="D352" s="6"/>
      <c r="E352" s="6"/>
      <c r="F352" s="6"/>
      <c r="G352" s="6"/>
      <c r="H352" s="6"/>
      <c r="I352" s="6"/>
      <c r="J352" s="6"/>
      <c r="L352" s="6"/>
      <c r="M352" s="6"/>
      <c r="N352" s="6"/>
    </row>
    <row r="353" spans="1:14" x14ac:dyDescent="0.25">
      <c r="A353" s="6"/>
      <c r="B353" s="6"/>
      <c r="C353" s="234"/>
      <c r="D353" s="6"/>
      <c r="E353" s="6"/>
      <c r="F353" s="6"/>
      <c r="G353" s="6"/>
      <c r="H353" s="6"/>
      <c r="I353" s="6"/>
      <c r="J353" s="6"/>
      <c r="L353" s="6"/>
      <c r="M353" s="6"/>
      <c r="N353" s="6"/>
    </row>
    <row r="354" spans="1:14" x14ac:dyDescent="0.25">
      <c r="A354" s="6"/>
      <c r="B354" s="6"/>
      <c r="C354" s="234"/>
      <c r="D354" s="6"/>
      <c r="E354" s="6"/>
      <c r="F354" s="6"/>
      <c r="G354" s="6"/>
      <c r="H354" s="6"/>
      <c r="I354" s="6"/>
      <c r="J354" s="6"/>
      <c r="L354" s="6"/>
      <c r="M354" s="6"/>
      <c r="N354" s="6"/>
    </row>
    <row r="355" spans="1:14" x14ac:dyDescent="0.25">
      <c r="A355" s="6"/>
      <c r="B355" s="6"/>
      <c r="C355" s="234"/>
      <c r="D355" s="6"/>
      <c r="E355" s="6"/>
      <c r="F355" s="6"/>
      <c r="G355" s="6"/>
      <c r="H355" s="6"/>
      <c r="I355" s="6"/>
      <c r="J355" s="6"/>
      <c r="L355" s="6"/>
      <c r="M355" s="6"/>
      <c r="N355" s="6"/>
    </row>
    <row r="356" spans="1:14" x14ac:dyDescent="0.25">
      <c r="A356" s="6"/>
      <c r="B356" s="6"/>
      <c r="C356" s="234"/>
      <c r="D356" s="6"/>
      <c r="E356" s="6"/>
      <c r="F356" s="6"/>
      <c r="G356" s="6"/>
      <c r="H356" s="6"/>
      <c r="I356" s="6"/>
      <c r="J356" s="6"/>
      <c r="L356" s="6"/>
      <c r="M356" s="6"/>
      <c r="N356" s="6"/>
    </row>
    <row r="357" spans="1:14" x14ac:dyDescent="0.25">
      <c r="A357" s="6"/>
      <c r="B357" s="6"/>
      <c r="C357" s="234"/>
      <c r="D357" s="6"/>
      <c r="E357" s="6"/>
      <c r="F357" s="6"/>
      <c r="G357" s="6"/>
      <c r="H357" s="6"/>
      <c r="I357" s="6"/>
      <c r="J357" s="6"/>
      <c r="L357" s="6"/>
      <c r="M357" s="6"/>
      <c r="N357" s="6"/>
    </row>
    <row r="358" spans="1:14" x14ac:dyDescent="0.25">
      <c r="A358" s="6"/>
      <c r="B358" s="6"/>
      <c r="C358" s="234"/>
      <c r="D358" s="6"/>
      <c r="E358" s="6"/>
      <c r="F358" s="6"/>
      <c r="G358" s="6"/>
      <c r="H358" s="6"/>
      <c r="I358" s="6"/>
      <c r="J358" s="6"/>
      <c r="L358" s="6"/>
      <c r="M358" s="6"/>
      <c r="N358" s="6"/>
    </row>
    <row r="359" spans="1:14" x14ac:dyDescent="0.25">
      <c r="A359" s="6"/>
      <c r="B359" s="6"/>
      <c r="C359" s="234"/>
      <c r="D359" s="6"/>
      <c r="E359" s="6"/>
      <c r="F359" s="6"/>
      <c r="G359" s="6"/>
      <c r="H359" s="6"/>
      <c r="I359" s="6"/>
      <c r="J359" s="6"/>
      <c r="L359" s="6"/>
      <c r="M359" s="6"/>
      <c r="N359" s="6"/>
    </row>
    <row r="360" spans="1:14" x14ac:dyDescent="0.25">
      <c r="A360" s="6"/>
      <c r="B360" s="6"/>
      <c r="C360" s="234"/>
      <c r="D360" s="6"/>
      <c r="E360" s="6"/>
      <c r="F360" s="6"/>
      <c r="G360" s="6"/>
      <c r="H360" s="6"/>
      <c r="I360" s="6"/>
      <c r="J360" s="6"/>
      <c r="L360" s="6"/>
      <c r="M360" s="6"/>
      <c r="N360" s="6"/>
    </row>
    <row r="361" spans="1:14" x14ac:dyDescent="0.25">
      <c r="A361" s="6"/>
      <c r="B361" s="6"/>
      <c r="C361" s="234"/>
      <c r="D361" s="6"/>
      <c r="E361" s="6"/>
      <c r="F361" s="6"/>
      <c r="G361" s="6"/>
      <c r="H361" s="6"/>
      <c r="I361" s="6"/>
      <c r="J361" s="6"/>
      <c r="L361" s="6"/>
      <c r="M361" s="6"/>
      <c r="N361" s="6"/>
    </row>
    <row r="362" spans="1:14" x14ac:dyDescent="0.25">
      <c r="A362" s="6"/>
      <c r="B362" s="6"/>
      <c r="C362" s="234"/>
      <c r="D362" s="6"/>
      <c r="E362" s="6"/>
      <c r="F362" s="6"/>
      <c r="G362" s="6"/>
      <c r="H362" s="6"/>
      <c r="I362" s="6"/>
      <c r="J362" s="6"/>
      <c r="L362" s="6"/>
      <c r="M362" s="6"/>
      <c r="N362" s="6"/>
    </row>
    <row r="363" spans="1:14" x14ac:dyDescent="0.25">
      <c r="A363" s="6"/>
      <c r="B363" s="6"/>
      <c r="C363" s="234"/>
      <c r="D363" s="6"/>
      <c r="E363" s="6"/>
      <c r="F363" s="6"/>
      <c r="G363" s="6"/>
      <c r="H363" s="6"/>
      <c r="I363" s="6"/>
      <c r="J363" s="6"/>
      <c r="L363" s="6"/>
      <c r="M363" s="6"/>
      <c r="N363" s="6"/>
    </row>
    <row r="364" spans="1:14" x14ac:dyDescent="0.25">
      <c r="A364" s="6"/>
      <c r="B364" s="6"/>
      <c r="C364" s="234"/>
      <c r="D364" s="6"/>
      <c r="E364" s="6"/>
      <c r="F364" s="6"/>
      <c r="G364" s="6"/>
      <c r="H364" s="6"/>
      <c r="I364" s="6"/>
      <c r="J364" s="6"/>
      <c r="L364" s="6"/>
      <c r="M364" s="6"/>
      <c r="N364" s="6"/>
    </row>
    <row r="365" spans="1:14" x14ac:dyDescent="0.25">
      <c r="A365" s="6"/>
      <c r="B365" s="6"/>
      <c r="C365" s="234"/>
      <c r="D365" s="6"/>
      <c r="E365" s="6"/>
      <c r="F365" s="6"/>
      <c r="G365" s="6"/>
      <c r="H365" s="6"/>
      <c r="I365" s="6"/>
      <c r="J365" s="6"/>
      <c r="L365" s="6"/>
      <c r="M365" s="6"/>
      <c r="N365" s="6"/>
    </row>
    <row r="366" spans="1:14" x14ac:dyDescent="0.25">
      <c r="A366" s="6"/>
      <c r="B366" s="6"/>
      <c r="C366" s="234"/>
      <c r="D366" s="6"/>
      <c r="E366" s="6"/>
      <c r="F366" s="6"/>
      <c r="G366" s="6"/>
      <c r="H366" s="6"/>
      <c r="I366" s="6"/>
      <c r="J366" s="6"/>
      <c r="L366" s="6"/>
      <c r="M366" s="6"/>
      <c r="N366" s="6"/>
    </row>
    <row r="367" spans="1:14" x14ac:dyDescent="0.25">
      <c r="A367" s="6"/>
      <c r="B367" s="6"/>
      <c r="C367" s="234"/>
      <c r="D367" s="6"/>
      <c r="E367" s="6"/>
      <c r="F367" s="6"/>
      <c r="G367" s="6"/>
      <c r="H367" s="6"/>
      <c r="I367" s="6"/>
      <c r="J367" s="6"/>
      <c r="L367" s="6"/>
      <c r="M367" s="6"/>
      <c r="N367" s="6"/>
    </row>
    <row r="368" spans="1:14" x14ac:dyDescent="0.25">
      <c r="A368" s="6"/>
      <c r="B368" s="6"/>
      <c r="C368" s="234"/>
      <c r="D368" s="6"/>
      <c r="E368" s="6"/>
      <c r="F368" s="6"/>
      <c r="G368" s="6"/>
      <c r="H368" s="6"/>
      <c r="I368" s="6"/>
      <c r="J368" s="6"/>
      <c r="L368" s="6"/>
      <c r="M368" s="6"/>
      <c r="N368" s="6"/>
    </row>
    <row r="369" spans="1:14" x14ac:dyDescent="0.25">
      <c r="A369" s="6"/>
      <c r="B369" s="6"/>
      <c r="C369" s="234"/>
      <c r="D369" s="6"/>
      <c r="E369" s="6"/>
      <c r="F369" s="6"/>
      <c r="G369" s="6"/>
      <c r="H369" s="6"/>
      <c r="I369" s="6"/>
      <c r="J369" s="6"/>
      <c r="L369" s="6"/>
      <c r="M369" s="6"/>
      <c r="N369" s="6"/>
    </row>
    <row r="370" spans="1:14" x14ac:dyDescent="0.25">
      <c r="A370" s="6"/>
      <c r="B370" s="6"/>
      <c r="C370" s="234"/>
      <c r="D370" s="6"/>
      <c r="E370" s="6"/>
      <c r="F370" s="6"/>
      <c r="G370" s="6"/>
      <c r="H370" s="6"/>
      <c r="I370" s="6"/>
      <c r="J370" s="6"/>
      <c r="L370" s="6"/>
      <c r="M370" s="6"/>
      <c r="N370" s="6"/>
    </row>
    <row r="371" spans="1:14" x14ac:dyDescent="0.25">
      <c r="A371" s="6"/>
      <c r="B371" s="6"/>
      <c r="C371" s="234"/>
      <c r="D371" s="6"/>
      <c r="E371" s="6"/>
      <c r="F371" s="6"/>
      <c r="G371" s="6"/>
      <c r="H371" s="6"/>
      <c r="I371" s="6"/>
      <c r="J371" s="6"/>
      <c r="L371" s="6"/>
      <c r="M371" s="6"/>
      <c r="N371" s="6"/>
    </row>
    <row r="372" spans="1:14" x14ac:dyDescent="0.25">
      <c r="A372" s="6"/>
      <c r="B372" s="6"/>
      <c r="C372" s="234"/>
      <c r="D372" s="6"/>
      <c r="E372" s="6"/>
      <c r="F372" s="6"/>
      <c r="G372" s="6"/>
      <c r="H372" s="6"/>
      <c r="I372" s="6"/>
      <c r="J372" s="6"/>
      <c r="L372" s="6"/>
      <c r="M372" s="6"/>
      <c r="N372" s="6"/>
    </row>
    <row r="373" spans="1:14" x14ac:dyDescent="0.25">
      <c r="A373" s="6"/>
      <c r="B373" s="6"/>
      <c r="C373" s="234"/>
      <c r="D373" s="6"/>
      <c r="E373" s="6"/>
      <c r="F373" s="6"/>
      <c r="G373" s="6"/>
      <c r="H373" s="6"/>
      <c r="I373" s="6"/>
      <c r="J373" s="6"/>
      <c r="L373" s="6"/>
      <c r="M373" s="6"/>
      <c r="N373" s="6"/>
    </row>
    <row r="374" spans="1:14" x14ac:dyDescent="0.25">
      <c r="A374" s="6"/>
      <c r="B374" s="6"/>
      <c r="C374" s="234"/>
      <c r="D374" s="6"/>
      <c r="E374" s="6"/>
      <c r="F374" s="6"/>
      <c r="G374" s="6"/>
      <c r="H374" s="6"/>
      <c r="I374" s="6"/>
      <c r="J374" s="6"/>
      <c r="L374" s="6"/>
      <c r="M374" s="6"/>
      <c r="N374" s="6"/>
    </row>
    <row r="375" spans="1:14" x14ac:dyDescent="0.25">
      <c r="A375" s="6"/>
      <c r="B375" s="6"/>
      <c r="C375" s="234"/>
      <c r="D375" s="6"/>
      <c r="E375" s="6"/>
      <c r="F375" s="6"/>
      <c r="G375" s="6"/>
      <c r="H375" s="6"/>
      <c r="I375" s="6"/>
      <c r="J375" s="6"/>
      <c r="L375" s="6"/>
      <c r="M375" s="6"/>
      <c r="N375" s="6"/>
    </row>
    <row r="376" spans="1:14" x14ac:dyDescent="0.25">
      <c r="A376" s="6"/>
      <c r="B376" s="6"/>
      <c r="C376" s="234"/>
      <c r="D376" s="6"/>
      <c r="E376" s="6"/>
      <c r="F376" s="6"/>
      <c r="G376" s="6"/>
      <c r="H376" s="6"/>
      <c r="I376" s="6"/>
      <c r="J376" s="6"/>
      <c r="L376" s="6"/>
      <c r="M376" s="6"/>
      <c r="N376" s="6"/>
    </row>
    <row r="377" spans="1:14" x14ac:dyDescent="0.25">
      <c r="A377" s="6"/>
      <c r="B377" s="6"/>
      <c r="C377" s="234"/>
      <c r="D377" s="6"/>
      <c r="E377" s="6"/>
      <c r="F377" s="6"/>
      <c r="G377" s="6"/>
      <c r="H377" s="6"/>
      <c r="I377" s="6"/>
      <c r="J377" s="6"/>
      <c r="L377" s="6"/>
      <c r="M377" s="6"/>
      <c r="N377" s="6"/>
    </row>
    <row r="378" spans="1:14" x14ac:dyDescent="0.25">
      <c r="A378" s="6"/>
      <c r="B378" s="6"/>
      <c r="C378" s="234"/>
      <c r="D378" s="6"/>
      <c r="E378" s="6"/>
      <c r="F378" s="6"/>
      <c r="G378" s="6"/>
      <c r="H378" s="6"/>
      <c r="I378" s="6"/>
      <c r="J378" s="6"/>
      <c r="L378" s="6"/>
      <c r="M378" s="6"/>
      <c r="N378" s="6"/>
    </row>
    <row r="379" spans="1:14" x14ac:dyDescent="0.25">
      <c r="A379" s="6"/>
      <c r="B379" s="6"/>
      <c r="C379" s="234"/>
      <c r="D379" s="6"/>
      <c r="E379" s="6"/>
      <c r="F379" s="6"/>
      <c r="G379" s="6"/>
      <c r="H379" s="6"/>
      <c r="I379" s="6"/>
      <c r="J379" s="6"/>
      <c r="L379" s="6"/>
      <c r="M379" s="6"/>
      <c r="N379" s="6"/>
    </row>
    <row r="380" spans="1:14" x14ac:dyDescent="0.25">
      <c r="A380" s="6"/>
      <c r="B380" s="6"/>
      <c r="C380" s="234"/>
      <c r="D380" s="6"/>
      <c r="E380" s="6"/>
      <c r="F380" s="6"/>
      <c r="G380" s="6"/>
      <c r="H380" s="6"/>
      <c r="I380" s="6"/>
      <c r="J380" s="6"/>
      <c r="L380" s="6"/>
      <c r="M380" s="6"/>
      <c r="N380" s="6"/>
    </row>
    <row r="381" spans="1:14" x14ac:dyDescent="0.25">
      <c r="A381" s="6"/>
      <c r="B381" s="6"/>
      <c r="C381" s="234"/>
      <c r="D381" s="6"/>
      <c r="E381" s="6"/>
      <c r="F381" s="6"/>
      <c r="G381" s="6"/>
      <c r="H381" s="6"/>
      <c r="I381" s="6"/>
      <c r="J381" s="6"/>
      <c r="L381" s="6"/>
      <c r="M381" s="6"/>
      <c r="N381" s="6"/>
    </row>
    <row r="382" spans="1:14" x14ac:dyDescent="0.25">
      <c r="A382" s="6"/>
      <c r="B382" s="6"/>
      <c r="C382" s="234"/>
      <c r="D382" s="6"/>
      <c r="E382" s="6"/>
      <c r="F382" s="6"/>
      <c r="G382" s="6"/>
      <c r="H382" s="6"/>
      <c r="I382" s="6"/>
      <c r="J382" s="6"/>
      <c r="L382" s="6"/>
      <c r="M382" s="6"/>
      <c r="N382" s="6"/>
    </row>
    <row r="383" spans="1:14" x14ac:dyDescent="0.25">
      <c r="A383" s="6"/>
      <c r="B383" s="6"/>
      <c r="C383" s="234"/>
      <c r="D383" s="6"/>
      <c r="E383" s="6"/>
      <c r="F383" s="6"/>
      <c r="G383" s="6"/>
      <c r="H383" s="6"/>
      <c r="I383" s="6"/>
      <c r="J383" s="6"/>
      <c r="L383" s="6"/>
      <c r="M383" s="6"/>
      <c r="N383" s="6"/>
    </row>
    <row r="384" spans="1:14" x14ac:dyDescent="0.25">
      <c r="A384" s="6"/>
      <c r="B384" s="6"/>
      <c r="C384" s="234"/>
      <c r="D384" s="6"/>
      <c r="E384" s="6"/>
      <c r="F384" s="6"/>
      <c r="G384" s="6"/>
      <c r="H384" s="6"/>
      <c r="I384" s="6"/>
      <c r="J384" s="6"/>
      <c r="L384" s="6"/>
      <c r="M384" s="6"/>
      <c r="N384" s="6"/>
    </row>
    <row r="385" spans="1:14" x14ac:dyDescent="0.25">
      <c r="A385" s="6"/>
      <c r="B385" s="6"/>
      <c r="C385" s="234"/>
      <c r="D385" s="6"/>
      <c r="E385" s="6"/>
      <c r="F385" s="6"/>
      <c r="G385" s="6"/>
      <c r="H385" s="6"/>
      <c r="I385" s="6"/>
      <c r="J385" s="6"/>
      <c r="L385" s="6"/>
      <c r="M385" s="6"/>
      <c r="N385" s="6"/>
    </row>
    <row r="386" spans="1:14" x14ac:dyDescent="0.25">
      <c r="C386" s="235"/>
    </row>
    <row r="387" spans="1:14" x14ac:dyDescent="0.25">
      <c r="C387" s="235"/>
    </row>
    <row r="388" spans="1:14" x14ac:dyDescent="0.25">
      <c r="C388" s="235"/>
    </row>
    <row r="389" spans="1:14" x14ac:dyDescent="0.25">
      <c r="C389" s="235"/>
    </row>
    <row r="390" spans="1:14" x14ac:dyDescent="0.25">
      <c r="C390" s="235"/>
    </row>
    <row r="391" spans="1:14" x14ac:dyDescent="0.25">
      <c r="C391" s="235"/>
    </row>
    <row r="392" spans="1:14" x14ac:dyDescent="0.25">
      <c r="C392" s="235"/>
    </row>
    <row r="393" spans="1:14" x14ac:dyDescent="0.25">
      <c r="C393" s="235"/>
    </row>
    <row r="394" spans="1:14" x14ac:dyDescent="0.25">
      <c r="C394" s="235"/>
    </row>
    <row r="395" spans="1:14" x14ac:dyDescent="0.25">
      <c r="C395" s="235"/>
    </row>
    <row r="396" spans="1:14" x14ac:dyDescent="0.25">
      <c r="C396" s="235"/>
    </row>
    <row r="397" spans="1:14" x14ac:dyDescent="0.25">
      <c r="C397" s="235"/>
    </row>
    <row r="398" spans="1:14" x14ac:dyDescent="0.25">
      <c r="C398" s="235"/>
    </row>
    <row r="399" spans="1:14" x14ac:dyDescent="0.25">
      <c r="C399" s="235"/>
    </row>
    <row r="400" spans="1:14" x14ac:dyDescent="0.25">
      <c r="C400" s="235"/>
    </row>
    <row r="401" spans="3:3" x14ac:dyDescent="0.25">
      <c r="C401" s="235"/>
    </row>
    <row r="402" spans="3:3" x14ac:dyDescent="0.25">
      <c r="C402" s="235"/>
    </row>
    <row r="403" spans="3:3" x14ac:dyDescent="0.25">
      <c r="C403" s="235"/>
    </row>
    <row r="404" spans="3:3" x14ac:dyDescent="0.25">
      <c r="C404" s="235"/>
    </row>
    <row r="405" spans="3:3" x14ac:dyDescent="0.25">
      <c r="C405" s="235"/>
    </row>
    <row r="406" spans="3:3" x14ac:dyDescent="0.25">
      <c r="C406" s="235"/>
    </row>
    <row r="407" spans="3:3" x14ac:dyDescent="0.25">
      <c r="C407" s="235"/>
    </row>
    <row r="408" spans="3:3" x14ac:dyDescent="0.25">
      <c r="C408" s="235"/>
    </row>
    <row r="409" spans="3:3" x14ac:dyDescent="0.25">
      <c r="C409" s="235"/>
    </row>
    <row r="410" spans="3:3" x14ac:dyDescent="0.25">
      <c r="C410" s="235"/>
    </row>
    <row r="411" spans="3:3" x14ac:dyDescent="0.25">
      <c r="C411" s="235"/>
    </row>
    <row r="412" spans="3:3" x14ac:dyDescent="0.25">
      <c r="C412" s="235"/>
    </row>
    <row r="413" spans="3:3" x14ac:dyDescent="0.25">
      <c r="C413" s="235"/>
    </row>
    <row r="414" spans="3:3" x14ac:dyDescent="0.25">
      <c r="C414" s="235"/>
    </row>
    <row r="415" spans="3:3" x14ac:dyDescent="0.25">
      <c r="C415" s="235"/>
    </row>
    <row r="416" spans="3:3" x14ac:dyDescent="0.25">
      <c r="C416" s="235"/>
    </row>
    <row r="417" spans="3:3" x14ac:dyDescent="0.25">
      <c r="C417" s="235"/>
    </row>
    <row r="418" spans="3:3" x14ac:dyDescent="0.25">
      <c r="C418" s="235"/>
    </row>
    <row r="419" spans="3:3" x14ac:dyDescent="0.25">
      <c r="C419" s="235"/>
    </row>
    <row r="420" spans="3:3" x14ac:dyDescent="0.25">
      <c r="C420" s="235"/>
    </row>
    <row r="421" spans="3:3" x14ac:dyDescent="0.25">
      <c r="C421" s="235"/>
    </row>
    <row r="422" spans="3:3" x14ac:dyDescent="0.25">
      <c r="C422" s="235"/>
    </row>
    <row r="423" spans="3:3" x14ac:dyDescent="0.25">
      <c r="C423" s="235"/>
    </row>
    <row r="424" spans="3:3" x14ac:dyDescent="0.25">
      <c r="C424" s="235"/>
    </row>
    <row r="425" spans="3:3" x14ac:dyDescent="0.25">
      <c r="C425" s="235"/>
    </row>
    <row r="426" spans="3:3" x14ac:dyDescent="0.25">
      <c r="C426" s="235"/>
    </row>
    <row r="427" spans="3:3" x14ac:dyDescent="0.25">
      <c r="C427" s="235"/>
    </row>
    <row r="428" spans="3:3" x14ac:dyDescent="0.25">
      <c r="C428" s="235"/>
    </row>
    <row r="429" spans="3:3" x14ac:dyDescent="0.25">
      <c r="C429" s="235"/>
    </row>
    <row r="430" spans="3:3" x14ac:dyDescent="0.25">
      <c r="C430" s="235"/>
    </row>
    <row r="431" spans="3:3" x14ac:dyDescent="0.25">
      <c r="C431" s="235"/>
    </row>
    <row r="432" spans="3:3" x14ac:dyDescent="0.25">
      <c r="C432" s="235"/>
    </row>
    <row r="433" spans="3:3" x14ac:dyDescent="0.25">
      <c r="C433" s="235"/>
    </row>
    <row r="434" spans="3:3" x14ac:dyDescent="0.25">
      <c r="C434" s="235"/>
    </row>
    <row r="435" spans="3:3" x14ac:dyDescent="0.25">
      <c r="C435" s="235"/>
    </row>
    <row r="436" spans="3:3" x14ac:dyDescent="0.25">
      <c r="C436" s="235"/>
    </row>
    <row r="437" spans="3:3" x14ac:dyDescent="0.25">
      <c r="C437" s="235"/>
    </row>
    <row r="438" spans="3:3" x14ac:dyDescent="0.25">
      <c r="C438" s="235"/>
    </row>
    <row r="439" spans="3:3" x14ac:dyDescent="0.25">
      <c r="C439" s="235"/>
    </row>
    <row r="440" spans="3:3" x14ac:dyDescent="0.25">
      <c r="C440" s="235"/>
    </row>
    <row r="441" spans="3:3" x14ac:dyDescent="0.25">
      <c r="C441" s="235"/>
    </row>
    <row r="442" spans="3:3" x14ac:dyDescent="0.25">
      <c r="C442" s="235"/>
    </row>
    <row r="443" spans="3:3" x14ac:dyDescent="0.25">
      <c r="C443" s="235"/>
    </row>
    <row r="444" spans="3:3" x14ac:dyDescent="0.25">
      <c r="C444" s="235"/>
    </row>
    <row r="445" spans="3:3" x14ac:dyDescent="0.25">
      <c r="C445" s="235"/>
    </row>
    <row r="446" spans="3:3" x14ac:dyDescent="0.25">
      <c r="C446" s="235"/>
    </row>
    <row r="447" spans="3:3" x14ac:dyDescent="0.25">
      <c r="C447" s="235"/>
    </row>
    <row r="448" spans="3:3" x14ac:dyDescent="0.25">
      <c r="C448" s="235"/>
    </row>
    <row r="449" spans="3:3" x14ac:dyDescent="0.25">
      <c r="C449" s="235"/>
    </row>
    <row r="450" spans="3:3" x14ac:dyDescent="0.25">
      <c r="C450" s="235"/>
    </row>
    <row r="451" spans="3:3" x14ac:dyDescent="0.25">
      <c r="C451" s="235"/>
    </row>
    <row r="452" spans="3:3" x14ac:dyDescent="0.25">
      <c r="C452" s="235"/>
    </row>
    <row r="453" spans="3:3" x14ac:dyDescent="0.25">
      <c r="C453" s="235"/>
    </row>
    <row r="454" spans="3:3" x14ac:dyDescent="0.25">
      <c r="C454" s="235"/>
    </row>
    <row r="455" spans="3:3" x14ac:dyDescent="0.25">
      <c r="C455" s="235"/>
    </row>
    <row r="456" spans="3:3" x14ac:dyDescent="0.25">
      <c r="C456" s="235"/>
    </row>
    <row r="457" spans="3:3" x14ac:dyDescent="0.25">
      <c r="C457" s="235"/>
    </row>
    <row r="458" spans="3:3" x14ac:dyDescent="0.25">
      <c r="C458" s="235"/>
    </row>
    <row r="459" spans="3:3" x14ac:dyDescent="0.25">
      <c r="C459" s="235"/>
    </row>
    <row r="460" spans="3:3" x14ac:dyDescent="0.25">
      <c r="C460" s="235"/>
    </row>
    <row r="461" spans="3:3" x14ac:dyDescent="0.25">
      <c r="C461" s="235"/>
    </row>
    <row r="462" spans="3:3" x14ac:dyDescent="0.25">
      <c r="C462" s="235"/>
    </row>
    <row r="463" spans="3:3" x14ac:dyDescent="0.25">
      <c r="C463" s="235"/>
    </row>
    <row r="464" spans="3:3" x14ac:dyDescent="0.25">
      <c r="C464" s="235"/>
    </row>
    <row r="465" spans="3:3" x14ac:dyDescent="0.25">
      <c r="C465" s="235"/>
    </row>
    <row r="466" spans="3:3" x14ac:dyDescent="0.25">
      <c r="C466" s="235"/>
    </row>
    <row r="467" spans="3:3" x14ac:dyDescent="0.25">
      <c r="C467" s="235"/>
    </row>
    <row r="468" spans="3:3" x14ac:dyDescent="0.25">
      <c r="C468" s="235"/>
    </row>
    <row r="469" spans="3:3" x14ac:dyDescent="0.25">
      <c r="C469" s="235"/>
    </row>
    <row r="470" spans="3:3" x14ac:dyDescent="0.25">
      <c r="C470" s="235"/>
    </row>
    <row r="471" spans="3:3" x14ac:dyDescent="0.25">
      <c r="C471" s="235"/>
    </row>
    <row r="472" spans="3:3" x14ac:dyDescent="0.25">
      <c r="C472" s="235"/>
    </row>
    <row r="473" spans="3:3" x14ac:dyDescent="0.25">
      <c r="C473" s="235"/>
    </row>
    <row r="474" spans="3:3" x14ac:dyDescent="0.25">
      <c r="C474" s="235"/>
    </row>
    <row r="475" spans="3:3" x14ac:dyDescent="0.25">
      <c r="C475" s="235"/>
    </row>
    <row r="476" spans="3:3" x14ac:dyDescent="0.25">
      <c r="C476" s="235"/>
    </row>
    <row r="477" spans="3:3" x14ac:dyDescent="0.25">
      <c r="C477" s="235"/>
    </row>
    <row r="478" spans="3:3" x14ac:dyDescent="0.25">
      <c r="C478" s="235"/>
    </row>
    <row r="479" spans="3:3" x14ac:dyDescent="0.25">
      <c r="C479" s="235"/>
    </row>
    <row r="480" spans="3:3" x14ac:dyDescent="0.25">
      <c r="C480" s="235"/>
    </row>
    <row r="481" spans="3:3" x14ac:dyDescent="0.25">
      <c r="C481" s="235"/>
    </row>
    <row r="482" spans="3:3" x14ac:dyDescent="0.25">
      <c r="C482" s="235"/>
    </row>
    <row r="483" spans="3:3" x14ac:dyDescent="0.25">
      <c r="C483" s="235"/>
    </row>
    <row r="484" spans="3:3" x14ac:dyDescent="0.25">
      <c r="C484" s="235"/>
    </row>
    <row r="485" spans="3:3" x14ac:dyDescent="0.25">
      <c r="C485" s="235"/>
    </row>
    <row r="486" spans="3:3" x14ac:dyDescent="0.25">
      <c r="C486" s="235"/>
    </row>
    <row r="487" spans="3:3" x14ac:dyDescent="0.25">
      <c r="C487" s="235"/>
    </row>
    <row r="488" spans="3:3" x14ac:dyDescent="0.25">
      <c r="C488" s="235"/>
    </row>
    <row r="489" spans="3:3" x14ac:dyDescent="0.25">
      <c r="C489" s="235"/>
    </row>
    <row r="490" spans="3:3" x14ac:dyDescent="0.25">
      <c r="C490" s="235"/>
    </row>
    <row r="491" spans="3:3" x14ac:dyDescent="0.25">
      <c r="C491" s="235"/>
    </row>
    <row r="492" spans="3:3" x14ac:dyDescent="0.25">
      <c r="C492" s="235"/>
    </row>
    <row r="493" spans="3:3" x14ac:dyDescent="0.25">
      <c r="C493" s="235"/>
    </row>
    <row r="494" spans="3:3" x14ac:dyDescent="0.25">
      <c r="C494" s="235"/>
    </row>
    <row r="495" spans="3:3" x14ac:dyDescent="0.25">
      <c r="C495" s="235"/>
    </row>
    <row r="496" spans="3:3" x14ac:dyDescent="0.25">
      <c r="C496" s="235"/>
    </row>
    <row r="497" spans="3:3" x14ac:dyDescent="0.25">
      <c r="C497" s="235"/>
    </row>
    <row r="498" spans="3:3" x14ac:dyDescent="0.25">
      <c r="C498" s="235"/>
    </row>
    <row r="499" spans="3:3" x14ac:dyDescent="0.25">
      <c r="C499" s="235"/>
    </row>
    <row r="500" spans="3:3" x14ac:dyDescent="0.25">
      <c r="C500" s="235"/>
    </row>
    <row r="501" spans="3:3" x14ac:dyDescent="0.25">
      <c r="C501" s="235"/>
    </row>
    <row r="502" spans="3:3" x14ac:dyDescent="0.25">
      <c r="C502" s="235"/>
    </row>
    <row r="503" spans="3:3" x14ac:dyDescent="0.25">
      <c r="C503" s="235"/>
    </row>
    <row r="504" spans="3:3" x14ac:dyDescent="0.25">
      <c r="C504" s="235"/>
    </row>
    <row r="505" spans="3:3" x14ac:dyDescent="0.25">
      <c r="C505" s="235"/>
    </row>
    <row r="506" spans="3:3" x14ac:dyDescent="0.25">
      <c r="C506" s="235"/>
    </row>
    <row r="507" spans="3:3" x14ac:dyDescent="0.25">
      <c r="C507" s="235"/>
    </row>
    <row r="508" spans="3:3" x14ac:dyDescent="0.25">
      <c r="C508" s="235"/>
    </row>
    <row r="509" spans="3:3" x14ac:dyDescent="0.25">
      <c r="C509" s="235"/>
    </row>
    <row r="510" spans="3:3" x14ac:dyDescent="0.25">
      <c r="C510" s="235"/>
    </row>
    <row r="511" spans="3:3" x14ac:dyDescent="0.25">
      <c r="C511" s="235"/>
    </row>
    <row r="512" spans="3:3" x14ac:dyDescent="0.25">
      <c r="C512" s="235"/>
    </row>
    <row r="513" spans="3:3" x14ac:dyDescent="0.25">
      <c r="C513" s="235"/>
    </row>
    <row r="514" spans="3:3" x14ac:dyDescent="0.25">
      <c r="C514" s="235"/>
    </row>
    <row r="515" spans="3:3" x14ac:dyDescent="0.25">
      <c r="C515" s="235"/>
    </row>
    <row r="516" spans="3:3" x14ac:dyDescent="0.25">
      <c r="C516" s="235"/>
    </row>
    <row r="517" spans="3:3" x14ac:dyDescent="0.25">
      <c r="C517" s="235"/>
    </row>
    <row r="518" spans="3:3" x14ac:dyDescent="0.25">
      <c r="C518" s="235"/>
    </row>
    <row r="519" spans="3:3" x14ac:dyDescent="0.25">
      <c r="C519" s="235"/>
    </row>
    <row r="520" spans="3:3" x14ac:dyDescent="0.25">
      <c r="C520" s="235"/>
    </row>
    <row r="521" spans="3:3" x14ac:dyDescent="0.25">
      <c r="C521" s="235"/>
    </row>
    <row r="522" spans="3:3" x14ac:dyDescent="0.25">
      <c r="C522" s="235"/>
    </row>
    <row r="523" spans="3:3" x14ac:dyDescent="0.25">
      <c r="C523" s="235"/>
    </row>
    <row r="524" spans="3:3" x14ac:dyDescent="0.25">
      <c r="C524" s="235"/>
    </row>
    <row r="525" spans="3:3" x14ac:dyDescent="0.25">
      <c r="C525" s="235"/>
    </row>
    <row r="526" spans="3:3" x14ac:dyDescent="0.25">
      <c r="C526" s="235"/>
    </row>
    <row r="527" spans="3:3" x14ac:dyDescent="0.25">
      <c r="C527" s="235"/>
    </row>
    <row r="528" spans="3:3" x14ac:dyDescent="0.25">
      <c r="C528" s="235"/>
    </row>
    <row r="529" spans="3:3" x14ac:dyDescent="0.25">
      <c r="C529" s="235"/>
    </row>
    <row r="530" spans="3:3" x14ac:dyDescent="0.25">
      <c r="C530" s="235"/>
    </row>
    <row r="531" spans="3:3" x14ac:dyDescent="0.25">
      <c r="C531" s="235"/>
    </row>
    <row r="532" spans="3:3" x14ac:dyDescent="0.25">
      <c r="C532" s="235"/>
    </row>
    <row r="533" spans="3:3" x14ac:dyDescent="0.25">
      <c r="C533" s="235"/>
    </row>
    <row r="534" spans="3:3" x14ac:dyDescent="0.25">
      <c r="C534" s="235"/>
    </row>
    <row r="535" spans="3:3" x14ac:dyDescent="0.25">
      <c r="C535" s="235"/>
    </row>
    <row r="536" spans="3:3" x14ac:dyDescent="0.25">
      <c r="C536" s="235"/>
    </row>
    <row r="537" spans="3:3" x14ac:dyDescent="0.25">
      <c r="C537" s="235"/>
    </row>
    <row r="538" spans="3:3" x14ac:dyDescent="0.25">
      <c r="C538" s="235"/>
    </row>
    <row r="539" spans="3:3" x14ac:dyDescent="0.25">
      <c r="C539" s="235"/>
    </row>
    <row r="540" spans="3:3" x14ac:dyDescent="0.25">
      <c r="C540" s="235"/>
    </row>
    <row r="541" spans="3:3" x14ac:dyDescent="0.25">
      <c r="C541" s="235"/>
    </row>
    <row r="542" spans="3:3" x14ac:dyDescent="0.25">
      <c r="C542" s="235"/>
    </row>
    <row r="543" spans="3:3" x14ac:dyDescent="0.25">
      <c r="C543" s="235"/>
    </row>
    <row r="544" spans="3:3" x14ac:dyDescent="0.25">
      <c r="C544" s="235"/>
    </row>
    <row r="545" spans="3:3" x14ac:dyDescent="0.25">
      <c r="C545" s="235"/>
    </row>
    <row r="546" spans="3:3" x14ac:dyDescent="0.25">
      <c r="C546" s="235"/>
    </row>
    <row r="547" spans="3:3" x14ac:dyDescent="0.25">
      <c r="C547" s="235"/>
    </row>
    <row r="548" spans="3:3" x14ac:dyDescent="0.25">
      <c r="C548" s="235"/>
    </row>
    <row r="549" spans="3:3" x14ac:dyDescent="0.25">
      <c r="C549" s="235"/>
    </row>
    <row r="550" spans="3:3" x14ac:dyDescent="0.25">
      <c r="C550" s="235"/>
    </row>
    <row r="551" spans="3:3" x14ac:dyDescent="0.25">
      <c r="C551" s="235"/>
    </row>
    <row r="552" spans="3:3" x14ac:dyDescent="0.25">
      <c r="C552" s="235"/>
    </row>
    <row r="553" spans="3:3" x14ac:dyDescent="0.25">
      <c r="C553" s="235"/>
    </row>
    <row r="554" spans="3:3" x14ac:dyDescent="0.25">
      <c r="C554" s="235"/>
    </row>
    <row r="555" spans="3:3" x14ac:dyDescent="0.25">
      <c r="C555" s="235"/>
    </row>
    <row r="556" spans="3:3" x14ac:dyDescent="0.25">
      <c r="C556" s="235"/>
    </row>
    <row r="557" spans="3:3" x14ac:dyDescent="0.25">
      <c r="C557" s="235"/>
    </row>
    <row r="558" spans="3:3" x14ac:dyDescent="0.25">
      <c r="C558" s="235"/>
    </row>
    <row r="559" spans="3:3" x14ac:dyDescent="0.25">
      <c r="C559" s="235"/>
    </row>
    <row r="560" spans="3:3" x14ac:dyDescent="0.25">
      <c r="C560" s="235"/>
    </row>
    <row r="561" spans="3:3" x14ac:dyDescent="0.25">
      <c r="C561" s="235"/>
    </row>
    <row r="562" spans="3:3" x14ac:dyDescent="0.25">
      <c r="C562" s="235"/>
    </row>
    <row r="563" spans="3:3" x14ac:dyDescent="0.25">
      <c r="C563" s="235"/>
    </row>
    <row r="564" spans="3:3" x14ac:dyDescent="0.25">
      <c r="C564" s="235"/>
    </row>
    <row r="565" spans="3:3" x14ac:dyDescent="0.25">
      <c r="C565" s="235"/>
    </row>
    <row r="566" spans="3:3" x14ac:dyDescent="0.25">
      <c r="C566" s="235"/>
    </row>
    <row r="567" spans="3:3" x14ac:dyDescent="0.25">
      <c r="C567" s="235"/>
    </row>
    <row r="568" spans="3:3" x14ac:dyDescent="0.25">
      <c r="C568" s="235"/>
    </row>
    <row r="569" spans="3:3" x14ac:dyDescent="0.25">
      <c r="C569" s="235"/>
    </row>
    <row r="570" spans="3:3" x14ac:dyDescent="0.25">
      <c r="C570" s="235"/>
    </row>
    <row r="571" spans="3:3" x14ac:dyDescent="0.25">
      <c r="C571" s="235"/>
    </row>
    <row r="572" spans="3:3" x14ac:dyDescent="0.25">
      <c r="C572" s="235"/>
    </row>
    <row r="573" spans="3:3" x14ac:dyDescent="0.25">
      <c r="C573" s="235"/>
    </row>
    <row r="574" spans="3:3" x14ac:dyDescent="0.25">
      <c r="C574" s="235"/>
    </row>
    <row r="575" spans="3:3" x14ac:dyDescent="0.25">
      <c r="C575" s="235"/>
    </row>
    <row r="576" spans="3:3" x14ac:dyDescent="0.25">
      <c r="C576" s="235"/>
    </row>
    <row r="577" spans="3:3" x14ac:dyDescent="0.25">
      <c r="C577" s="235"/>
    </row>
    <row r="578" spans="3:3" x14ac:dyDescent="0.25">
      <c r="C578" s="235"/>
    </row>
    <row r="579" spans="3:3" x14ac:dyDescent="0.25">
      <c r="C579" s="235"/>
    </row>
    <row r="580" spans="3:3" x14ac:dyDescent="0.25">
      <c r="C580" s="235"/>
    </row>
    <row r="581" spans="3:3" x14ac:dyDescent="0.25">
      <c r="C581" s="235"/>
    </row>
    <row r="582" spans="3:3" x14ac:dyDescent="0.25">
      <c r="C582" s="235"/>
    </row>
    <row r="583" spans="3:3" x14ac:dyDescent="0.25">
      <c r="C583" s="235"/>
    </row>
    <row r="584" spans="3:3" x14ac:dyDescent="0.25">
      <c r="C584" s="235"/>
    </row>
    <row r="585" spans="3:3" x14ac:dyDescent="0.25">
      <c r="C585" s="235"/>
    </row>
    <row r="586" spans="3:3" x14ac:dyDescent="0.25">
      <c r="C586" s="235"/>
    </row>
    <row r="587" spans="3:3" x14ac:dyDescent="0.25">
      <c r="C587" s="235"/>
    </row>
    <row r="588" spans="3:3" x14ac:dyDescent="0.25">
      <c r="C588" s="235"/>
    </row>
    <row r="589" spans="3:3" x14ac:dyDescent="0.25">
      <c r="C589" s="235"/>
    </row>
    <row r="590" spans="3:3" x14ac:dyDescent="0.25">
      <c r="C590" s="235"/>
    </row>
    <row r="591" spans="3:3" x14ac:dyDescent="0.25">
      <c r="C591" s="235"/>
    </row>
    <row r="592" spans="3:3" x14ac:dyDescent="0.25">
      <c r="C592" s="235"/>
    </row>
    <row r="593" spans="3:3" x14ac:dyDescent="0.25">
      <c r="C593" s="235"/>
    </row>
    <row r="594" spans="3:3" x14ac:dyDescent="0.25">
      <c r="C594" s="235"/>
    </row>
    <row r="595" spans="3:3" x14ac:dyDescent="0.25">
      <c r="C595" s="235"/>
    </row>
    <row r="596" spans="3:3" x14ac:dyDescent="0.25">
      <c r="C596" s="235"/>
    </row>
    <row r="597" spans="3:3" x14ac:dyDescent="0.25">
      <c r="C597" s="235"/>
    </row>
    <row r="598" spans="3:3" x14ac:dyDescent="0.25">
      <c r="C598" s="235"/>
    </row>
    <row r="599" spans="3:3" x14ac:dyDescent="0.25">
      <c r="C599" s="235"/>
    </row>
    <row r="600" spans="3:3" x14ac:dyDescent="0.25">
      <c r="C600" s="235"/>
    </row>
    <row r="601" spans="3:3" x14ac:dyDescent="0.25">
      <c r="C601" s="235"/>
    </row>
    <row r="602" spans="3:3" x14ac:dyDescent="0.25">
      <c r="C602" s="235"/>
    </row>
    <row r="603" spans="3:3" x14ac:dyDescent="0.25">
      <c r="C603" s="235"/>
    </row>
    <row r="604" spans="3:3" x14ac:dyDescent="0.25">
      <c r="C604" s="235"/>
    </row>
    <row r="605" spans="3:3" x14ac:dyDescent="0.25">
      <c r="C605" s="235"/>
    </row>
    <row r="606" spans="3:3" x14ac:dyDescent="0.25">
      <c r="C606" s="235"/>
    </row>
    <row r="607" spans="3:3" x14ac:dyDescent="0.25">
      <c r="C607" s="235"/>
    </row>
    <row r="608" spans="3:3" x14ac:dyDescent="0.25">
      <c r="C608" s="235"/>
    </row>
    <row r="609" spans="3:3" x14ac:dyDescent="0.25">
      <c r="C609" s="235"/>
    </row>
    <row r="610" spans="3:3" x14ac:dyDescent="0.25">
      <c r="C610" s="235"/>
    </row>
    <row r="611" spans="3:3" x14ac:dyDescent="0.25">
      <c r="C611" s="235"/>
    </row>
    <row r="612" spans="3:3" x14ac:dyDescent="0.25">
      <c r="C612" s="235"/>
    </row>
    <row r="613" spans="3:3" x14ac:dyDescent="0.25">
      <c r="C613" s="235"/>
    </row>
    <row r="614" spans="3:3" x14ac:dyDescent="0.25">
      <c r="C614" s="235"/>
    </row>
    <row r="615" spans="3:3" x14ac:dyDescent="0.25">
      <c r="C615" s="235"/>
    </row>
    <row r="616" spans="3:3" x14ac:dyDescent="0.25">
      <c r="C616" s="235"/>
    </row>
    <row r="617" spans="3:3" x14ac:dyDescent="0.25">
      <c r="C617" s="235"/>
    </row>
    <row r="618" spans="3:3" x14ac:dyDescent="0.25">
      <c r="C618" s="235"/>
    </row>
    <row r="619" spans="3:3" x14ac:dyDescent="0.25">
      <c r="C619" s="235"/>
    </row>
    <row r="620" spans="3:3" x14ac:dyDescent="0.25">
      <c r="C620" s="235"/>
    </row>
    <row r="621" spans="3:3" x14ac:dyDescent="0.25">
      <c r="C621" s="235"/>
    </row>
    <row r="622" spans="3:3" x14ac:dyDescent="0.25">
      <c r="C622" s="235"/>
    </row>
    <row r="623" spans="3:3" x14ac:dyDescent="0.25">
      <c r="C623" s="235"/>
    </row>
    <row r="624" spans="3:3" x14ac:dyDescent="0.25">
      <c r="C624" s="235"/>
    </row>
    <row r="625" spans="3:3" x14ac:dyDescent="0.25">
      <c r="C625" s="235"/>
    </row>
    <row r="626" spans="3:3" x14ac:dyDescent="0.25">
      <c r="C626" s="235"/>
    </row>
    <row r="627" spans="3:3" x14ac:dyDescent="0.25">
      <c r="C627" s="235"/>
    </row>
    <row r="628" spans="3:3" x14ac:dyDescent="0.25">
      <c r="C628" s="235"/>
    </row>
    <row r="629" spans="3:3" x14ac:dyDescent="0.25">
      <c r="C629" s="235"/>
    </row>
    <row r="630" spans="3:3" x14ac:dyDescent="0.25">
      <c r="C630" s="235"/>
    </row>
    <row r="631" spans="3:3" x14ac:dyDescent="0.25">
      <c r="C631" s="235"/>
    </row>
    <row r="632" spans="3:3" x14ac:dyDescent="0.25">
      <c r="C632" s="235"/>
    </row>
    <row r="633" spans="3:3" x14ac:dyDescent="0.25">
      <c r="C633" s="235"/>
    </row>
    <row r="634" spans="3:3" x14ac:dyDescent="0.25">
      <c r="C634" s="235"/>
    </row>
    <row r="635" spans="3:3" x14ac:dyDescent="0.25">
      <c r="C635" s="235"/>
    </row>
    <row r="636" spans="3:3" x14ac:dyDescent="0.25">
      <c r="C636" s="235"/>
    </row>
    <row r="637" spans="3:3" x14ac:dyDescent="0.25">
      <c r="C637" s="235"/>
    </row>
    <row r="638" spans="3:3" x14ac:dyDescent="0.25">
      <c r="C638" s="235"/>
    </row>
    <row r="639" spans="3:3" x14ac:dyDescent="0.25">
      <c r="C639" s="235"/>
    </row>
    <row r="640" spans="3:3" x14ac:dyDescent="0.25">
      <c r="C640" s="235"/>
    </row>
    <row r="641" spans="3:3" x14ac:dyDescent="0.25">
      <c r="C641" s="235"/>
    </row>
    <row r="642" spans="3:3" x14ac:dyDescent="0.25">
      <c r="C642" s="235"/>
    </row>
    <row r="643" spans="3:3" x14ac:dyDescent="0.25">
      <c r="C643" s="235"/>
    </row>
    <row r="644" spans="3:3" x14ac:dyDescent="0.25">
      <c r="C644" s="235"/>
    </row>
    <row r="645" spans="3:3" x14ac:dyDescent="0.25">
      <c r="C645" s="235"/>
    </row>
    <row r="646" spans="3:3" x14ac:dyDescent="0.25">
      <c r="C646" s="235"/>
    </row>
    <row r="647" spans="3:3" x14ac:dyDescent="0.25">
      <c r="C647" s="235"/>
    </row>
    <row r="648" spans="3:3" x14ac:dyDescent="0.25">
      <c r="C648" s="235"/>
    </row>
    <row r="649" spans="3:3" x14ac:dyDescent="0.25">
      <c r="C649" s="235"/>
    </row>
    <row r="650" spans="3:3" x14ac:dyDescent="0.25">
      <c r="C650" s="235"/>
    </row>
    <row r="651" spans="3:3" x14ac:dyDescent="0.25">
      <c r="C651" s="235"/>
    </row>
    <row r="652" spans="3:3" x14ac:dyDescent="0.25">
      <c r="C652" s="235"/>
    </row>
    <row r="653" spans="3:3" x14ac:dyDescent="0.25">
      <c r="C653" s="235"/>
    </row>
    <row r="654" spans="3:3" x14ac:dyDescent="0.25">
      <c r="C654" s="235"/>
    </row>
    <row r="655" spans="3:3" x14ac:dyDescent="0.25">
      <c r="C655" s="235"/>
    </row>
    <row r="656" spans="3:3" x14ac:dyDescent="0.25">
      <c r="C656" s="235"/>
    </row>
    <row r="657" spans="3:3" x14ac:dyDescent="0.25">
      <c r="C657" s="235"/>
    </row>
    <row r="658" spans="3:3" x14ac:dyDescent="0.25">
      <c r="C658" s="235"/>
    </row>
    <row r="659" spans="3:3" x14ac:dyDescent="0.25">
      <c r="C659" s="235"/>
    </row>
    <row r="660" spans="3:3" x14ac:dyDescent="0.25">
      <c r="C660" s="235"/>
    </row>
    <row r="661" spans="3:3" x14ac:dyDescent="0.25">
      <c r="C661" s="235"/>
    </row>
    <row r="662" spans="3:3" x14ac:dyDescent="0.25">
      <c r="C662" s="235"/>
    </row>
    <row r="663" spans="3:3" x14ac:dyDescent="0.25">
      <c r="C663" s="235"/>
    </row>
    <row r="664" spans="3:3" x14ac:dyDescent="0.25">
      <c r="C664" s="235"/>
    </row>
    <row r="665" spans="3:3" x14ac:dyDescent="0.25">
      <c r="C665" s="235"/>
    </row>
    <row r="666" spans="3:3" x14ac:dyDescent="0.25">
      <c r="C666" s="235"/>
    </row>
    <row r="667" spans="3:3" x14ac:dyDescent="0.25">
      <c r="C667" s="235"/>
    </row>
    <row r="668" spans="3:3" x14ac:dyDescent="0.25">
      <c r="C668" s="235"/>
    </row>
    <row r="669" spans="3:3" x14ac:dyDescent="0.25">
      <c r="C669" s="235"/>
    </row>
    <row r="670" spans="3:3" x14ac:dyDescent="0.25">
      <c r="C670" s="235"/>
    </row>
    <row r="671" spans="3:3" x14ac:dyDescent="0.25">
      <c r="C671" s="235"/>
    </row>
    <row r="672" spans="3:3" x14ac:dyDescent="0.25">
      <c r="C672" s="235"/>
    </row>
    <row r="673" spans="3:3" x14ac:dyDescent="0.25">
      <c r="C673" s="235"/>
    </row>
    <row r="674" spans="3:3" x14ac:dyDescent="0.25">
      <c r="C674" s="235"/>
    </row>
    <row r="675" spans="3:3" x14ac:dyDescent="0.25">
      <c r="C675" s="235"/>
    </row>
    <row r="676" spans="3:3" x14ac:dyDescent="0.25">
      <c r="C676" s="235"/>
    </row>
    <row r="677" spans="3:3" x14ac:dyDescent="0.25">
      <c r="C677" s="235"/>
    </row>
    <row r="678" spans="3:3" x14ac:dyDescent="0.25">
      <c r="C678" s="235"/>
    </row>
    <row r="679" spans="3:3" x14ac:dyDescent="0.25">
      <c r="C679" s="235"/>
    </row>
    <row r="680" spans="3:3" x14ac:dyDescent="0.25">
      <c r="C680" s="235"/>
    </row>
    <row r="681" spans="3:3" x14ac:dyDescent="0.25">
      <c r="C681" s="235"/>
    </row>
    <row r="682" spans="3:3" x14ac:dyDescent="0.25">
      <c r="C682" s="235"/>
    </row>
    <row r="683" spans="3:3" x14ac:dyDescent="0.25">
      <c r="C683" s="235"/>
    </row>
    <row r="684" spans="3:3" x14ac:dyDescent="0.25">
      <c r="C684" s="235"/>
    </row>
    <row r="685" spans="3:3" x14ac:dyDescent="0.25">
      <c r="C685" s="235"/>
    </row>
    <row r="686" spans="3:3" x14ac:dyDescent="0.25">
      <c r="C686" s="235"/>
    </row>
    <row r="687" spans="3:3" x14ac:dyDescent="0.25">
      <c r="C687" s="235"/>
    </row>
    <row r="688" spans="3:3" x14ac:dyDescent="0.25">
      <c r="C688" s="235"/>
    </row>
    <row r="689" spans="3:3" x14ac:dyDescent="0.25">
      <c r="C689" s="235"/>
    </row>
    <row r="690" spans="3:3" x14ac:dyDescent="0.25">
      <c r="C690" s="235"/>
    </row>
    <row r="691" spans="3:3" x14ac:dyDescent="0.25">
      <c r="C691" s="235"/>
    </row>
    <row r="692" spans="3:3" x14ac:dyDescent="0.25">
      <c r="C692" s="235"/>
    </row>
    <row r="693" spans="3:3" x14ac:dyDescent="0.25">
      <c r="C693" s="235"/>
    </row>
    <row r="694" spans="3:3" x14ac:dyDescent="0.25">
      <c r="C694" s="235"/>
    </row>
    <row r="695" spans="3:3" x14ac:dyDescent="0.25">
      <c r="C695" s="235"/>
    </row>
    <row r="696" spans="3:3" x14ac:dyDescent="0.25">
      <c r="C696" s="235"/>
    </row>
    <row r="697" spans="3:3" x14ac:dyDescent="0.25">
      <c r="C697" s="235"/>
    </row>
    <row r="698" spans="3:3" x14ac:dyDescent="0.25">
      <c r="C698" s="235"/>
    </row>
    <row r="699" spans="3:3" x14ac:dyDescent="0.25">
      <c r="C699" s="235"/>
    </row>
    <row r="700" spans="3:3" x14ac:dyDescent="0.25">
      <c r="C700" s="235"/>
    </row>
    <row r="701" spans="3:3" x14ac:dyDescent="0.25">
      <c r="C701" s="235"/>
    </row>
    <row r="702" spans="3:3" x14ac:dyDescent="0.25">
      <c r="C702" s="235"/>
    </row>
    <row r="703" spans="3:3" x14ac:dyDescent="0.25">
      <c r="C703" s="235"/>
    </row>
    <row r="704" spans="3:3" x14ac:dyDescent="0.25">
      <c r="C704" s="235"/>
    </row>
    <row r="705" spans="3:3" x14ac:dyDescent="0.25">
      <c r="C705" s="235"/>
    </row>
    <row r="706" spans="3:3" x14ac:dyDescent="0.25">
      <c r="C706" s="235"/>
    </row>
    <row r="707" spans="3:3" x14ac:dyDescent="0.25">
      <c r="C707" s="235"/>
    </row>
    <row r="708" spans="3:3" x14ac:dyDescent="0.25">
      <c r="C708" s="235"/>
    </row>
    <row r="709" spans="3:3" x14ac:dyDescent="0.25">
      <c r="C709" s="235"/>
    </row>
    <row r="710" spans="3:3" x14ac:dyDescent="0.25">
      <c r="C710" s="235"/>
    </row>
    <row r="711" spans="3:3" x14ac:dyDescent="0.25">
      <c r="C711" s="235"/>
    </row>
    <row r="712" spans="3:3" x14ac:dyDescent="0.25">
      <c r="C712" s="235"/>
    </row>
    <row r="713" spans="3:3" x14ac:dyDescent="0.25">
      <c r="C713" s="235"/>
    </row>
    <row r="714" spans="3:3" x14ac:dyDescent="0.25">
      <c r="C714" s="235"/>
    </row>
  </sheetData>
  <mergeCells count="83">
    <mergeCell ref="B15:O15"/>
    <mergeCell ref="B16:O16"/>
    <mergeCell ref="B13:O13"/>
    <mergeCell ref="B14:O14"/>
    <mergeCell ref="C141:C142"/>
    <mergeCell ref="C147:C148"/>
    <mergeCell ref="B1:O1"/>
    <mergeCell ref="B2:O2"/>
    <mergeCell ref="B3:O3"/>
    <mergeCell ref="B4:O4"/>
    <mergeCell ref="B9:O9"/>
    <mergeCell ref="B8:O8"/>
    <mergeCell ref="B17:O17"/>
    <mergeCell ref="B18:O18"/>
    <mergeCell ref="B7:O7"/>
    <mergeCell ref="B5:O5"/>
    <mergeCell ref="B6:O6"/>
    <mergeCell ref="B10:O10"/>
    <mergeCell ref="B11:O11"/>
    <mergeCell ref="B12:O12"/>
    <mergeCell ref="B184:O184"/>
    <mergeCell ref="C185:C186"/>
    <mergeCell ref="B188:O188"/>
    <mergeCell ref="C245:C246"/>
    <mergeCell ref="B248:O248"/>
    <mergeCell ref="C143:C144"/>
    <mergeCell ref="C151:C152"/>
    <mergeCell ref="C159:C160"/>
    <mergeCell ref="C153:C154"/>
    <mergeCell ref="C145:C146"/>
    <mergeCell ref="C155:C156"/>
    <mergeCell ref="B19:O19"/>
    <mergeCell ref="B20:O20"/>
    <mergeCell ref="A22:O22"/>
    <mergeCell ref="A24:A26"/>
    <mergeCell ref="B24:B26"/>
    <mergeCell ref="C24:C26"/>
    <mergeCell ref="D24:D26"/>
    <mergeCell ref="E24:G24"/>
    <mergeCell ref="H24:H26"/>
    <mergeCell ref="I24:K24"/>
    <mergeCell ref="L24:L26"/>
    <mergeCell ref="M24:O24"/>
    <mergeCell ref="E25:F25"/>
    <mergeCell ref="G25:G26"/>
    <mergeCell ref="I25:J25"/>
    <mergeCell ref="K25:K26"/>
    <mergeCell ref="M25:N25"/>
    <mergeCell ref="O25:O26"/>
    <mergeCell ref="B27:O27"/>
    <mergeCell ref="B33:B35"/>
    <mergeCell ref="B37:B39"/>
    <mergeCell ref="B41:B43"/>
    <mergeCell ref="B45:B47"/>
    <mergeCell ref="B49:B51"/>
    <mergeCell ref="B53:B55"/>
    <mergeCell ref="B57:B59"/>
    <mergeCell ref="B61:B63"/>
    <mergeCell ref="B65:B67"/>
    <mergeCell ref="B69:B71"/>
    <mergeCell ref="B73:B75"/>
    <mergeCell ref="B77:O77"/>
    <mergeCell ref="B80:B81"/>
    <mergeCell ref="B84:O84"/>
    <mergeCell ref="C85:C87"/>
    <mergeCell ref="B89:O89"/>
    <mergeCell ref="C97:C98"/>
    <mergeCell ref="C254:C255"/>
    <mergeCell ref="C106:C107"/>
    <mergeCell ref="C112:C113"/>
    <mergeCell ref="C124:C125"/>
    <mergeCell ref="C163:C164"/>
    <mergeCell ref="C173:C174"/>
    <mergeCell ref="C252:C253"/>
    <mergeCell ref="C131:C132"/>
    <mergeCell ref="C135:C136"/>
    <mergeCell ref="C139:C140"/>
    <mergeCell ref="C129:C130"/>
    <mergeCell ref="C133:C134"/>
    <mergeCell ref="C137:C138"/>
    <mergeCell ref="C157:C158"/>
    <mergeCell ref="C161:C162"/>
    <mergeCell ref="C149:C150"/>
  </mergeCells>
  <pageMargins left="1.1811023622047245" right="0.39370078740157483" top="0.78740157480314965" bottom="0.78740157480314965" header="0.31496062992125984" footer="0.31496062992125984"/>
  <pageSetup paperSize="9" scale="94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7"/>
  <sheetViews>
    <sheetView showZeros="0" workbookViewId="0">
      <selection activeCell="B12" sqref="B12:O12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5" x14ac:dyDescent="0.25">
      <c r="B1" s="112"/>
      <c r="C1" s="568" t="s">
        <v>350</v>
      </c>
      <c r="D1" s="568"/>
      <c r="E1" s="568"/>
      <c r="F1" s="568"/>
      <c r="G1" s="568"/>
      <c r="H1" s="568"/>
      <c r="I1" s="568"/>
      <c r="J1" s="568"/>
      <c r="K1" s="568"/>
      <c r="L1" s="568"/>
      <c r="M1" s="568"/>
      <c r="N1" s="568"/>
      <c r="O1" s="568"/>
    </row>
    <row r="2" spans="1:15" x14ac:dyDescent="0.25">
      <c r="B2" s="112"/>
      <c r="C2" s="568" t="s">
        <v>436</v>
      </c>
      <c r="D2" s="568"/>
      <c r="E2" s="568"/>
      <c r="F2" s="568"/>
      <c r="G2" s="568"/>
      <c r="H2" s="568"/>
      <c r="I2" s="568"/>
      <c r="J2" s="568"/>
      <c r="K2" s="568"/>
      <c r="L2" s="568"/>
      <c r="M2" s="568"/>
      <c r="N2" s="568"/>
      <c r="O2" s="568"/>
    </row>
    <row r="3" spans="1:15" x14ac:dyDescent="0.25">
      <c r="B3" s="112"/>
      <c r="C3" s="568" t="s">
        <v>455</v>
      </c>
      <c r="D3" s="568"/>
      <c r="E3" s="568"/>
      <c r="F3" s="568"/>
      <c r="G3" s="568"/>
      <c r="H3" s="568"/>
      <c r="I3" s="568"/>
      <c r="J3" s="568"/>
      <c r="K3" s="568"/>
      <c r="L3" s="568"/>
      <c r="M3" s="568"/>
      <c r="N3" s="568"/>
      <c r="O3" s="568"/>
    </row>
    <row r="4" spans="1:15" x14ac:dyDescent="0.25">
      <c r="B4" s="112"/>
      <c r="C4" s="568" t="s">
        <v>366</v>
      </c>
      <c r="D4" s="568"/>
      <c r="E4" s="568"/>
      <c r="F4" s="568"/>
      <c r="G4" s="568"/>
      <c r="H4" s="568"/>
      <c r="I4" s="568"/>
      <c r="J4" s="568"/>
      <c r="K4" s="568"/>
      <c r="L4" s="568"/>
      <c r="M4" s="568"/>
      <c r="N4" s="568"/>
      <c r="O4" s="568"/>
    </row>
    <row r="5" spans="1:15" s="371" customFormat="1" x14ac:dyDescent="0.25">
      <c r="B5" s="521" t="s">
        <v>481</v>
      </c>
      <c r="C5" s="521"/>
      <c r="D5" s="521"/>
      <c r="E5" s="521"/>
      <c r="F5" s="521"/>
      <c r="G5" s="521"/>
      <c r="H5" s="521"/>
      <c r="I5" s="521"/>
      <c r="J5" s="521"/>
      <c r="K5" s="521"/>
      <c r="L5" s="521"/>
      <c r="M5" s="521"/>
      <c r="N5" s="521"/>
      <c r="O5" s="521"/>
    </row>
    <row r="6" spans="1:15" s="371" customFormat="1" x14ac:dyDescent="0.25">
      <c r="B6" s="521" t="s">
        <v>483</v>
      </c>
      <c r="C6" s="521"/>
      <c r="D6" s="521"/>
      <c r="E6" s="521"/>
      <c r="F6" s="521"/>
      <c r="G6" s="521"/>
      <c r="H6" s="521"/>
      <c r="I6" s="521"/>
      <c r="J6" s="521"/>
      <c r="K6" s="521"/>
      <c r="L6" s="521"/>
      <c r="M6" s="521"/>
      <c r="N6" s="521"/>
      <c r="O6" s="521"/>
    </row>
    <row r="7" spans="1:15" s="371" customFormat="1" x14ac:dyDescent="0.25">
      <c r="B7" s="521" t="s">
        <v>495</v>
      </c>
      <c r="C7" s="521"/>
      <c r="D7" s="521"/>
      <c r="E7" s="521"/>
      <c r="F7" s="521"/>
      <c r="G7" s="521"/>
      <c r="H7" s="521"/>
      <c r="I7" s="521"/>
      <c r="J7" s="521"/>
      <c r="K7" s="521"/>
      <c r="L7" s="521"/>
      <c r="M7" s="521"/>
      <c r="N7" s="521"/>
      <c r="O7" s="521"/>
    </row>
    <row r="8" spans="1:15" s="371" customFormat="1" x14ac:dyDescent="0.25">
      <c r="B8" s="521" t="s">
        <v>498</v>
      </c>
      <c r="C8" s="521"/>
      <c r="D8" s="521"/>
      <c r="E8" s="521"/>
      <c r="F8" s="521"/>
      <c r="G8" s="521"/>
      <c r="H8" s="521"/>
      <c r="I8" s="521"/>
      <c r="J8" s="521"/>
      <c r="K8" s="521"/>
      <c r="L8" s="521"/>
      <c r="M8" s="521"/>
      <c r="N8" s="521"/>
      <c r="O8" s="521"/>
    </row>
    <row r="9" spans="1:15" s="371" customFormat="1" x14ac:dyDescent="0.25">
      <c r="B9" s="521" t="s">
        <v>539</v>
      </c>
      <c r="C9" s="521"/>
      <c r="D9" s="521"/>
      <c r="E9" s="521"/>
      <c r="F9" s="521"/>
      <c r="G9" s="521"/>
      <c r="H9" s="521"/>
      <c r="I9" s="521"/>
      <c r="J9" s="521"/>
      <c r="K9" s="521"/>
      <c r="L9" s="521"/>
      <c r="M9" s="521"/>
      <c r="N9" s="521"/>
      <c r="O9" s="521"/>
    </row>
    <row r="10" spans="1:15" s="371" customFormat="1" x14ac:dyDescent="0.25">
      <c r="B10" s="521" t="s">
        <v>545</v>
      </c>
      <c r="C10" s="521"/>
      <c r="D10" s="521"/>
      <c r="E10" s="521"/>
      <c r="F10" s="521"/>
      <c r="G10" s="521"/>
      <c r="H10" s="521"/>
      <c r="I10" s="521"/>
      <c r="J10" s="521"/>
      <c r="K10" s="521"/>
      <c r="L10" s="521"/>
      <c r="M10" s="521"/>
      <c r="N10" s="521"/>
      <c r="O10" s="521"/>
    </row>
    <row r="11" spans="1:15" s="371" customFormat="1" x14ac:dyDescent="0.25">
      <c r="B11" s="521" t="s">
        <v>558</v>
      </c>
      <c r="C11" s="521"/>
      <c r="D11" s="521"/>
      <c r="E11" s="521"/>
      <c r="F11" s="521"/>
      <c r="G11" s="521"/>
      <c r="H11" s="521"/>
      <c r="I11" s="521"/>
      <c r="J11" s="521"/>
      <c r="K11" s="521"/>
      <c r="L11" s="521"/>
      <c r="M11" s="521"/>
      <c r="N11" s="521"/>
      <c r="O11" s="521"/>
    </row>
    <row r="12" spans="1:15" s="371" customFormat="1" x14ac:dyDescent="0.25">
      <c r="B12" s="521" t="s">
        <v>562</v>
      </c>
      <c r="C12" s="521"/>
      <c r="D12" s="521"/>
      <c r="E12" s="521"/>
      <c r="F12" s="521"/>
      <c r="G12" s="521"/>
      <c r="H12" s="521"/>
      <c r="I12" s="521"/>
      <c r="J12" s="521"/>
      <c r="K12" s="521"/>
      <c r="L12" s="521"/>
      <c r="M12" s="521"/>
      <c r="N12" s="521"/>
      <c r="O12" s="521"/>
    </row>
    <row r="13" spans="1:15" x14ac:dyDescent="0.25">
      <c r="C13" s="113"/>
      <c r="D13" s="114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4"/>
    </row>
    <row r="14" spans="1:15" ht="29.25" customHeight="1" x14ac:dyDescent="0.25">
      <c r="A14" s="492" t="s">
        <v>441</v>
      </c>
      <c r="B14" s="492"/>
      <c r="C14" s="492"/>
      <c r="D14" s="492"/>
      <c r="E14" s="492"/>
      <c r="F14" s="492"/>
      <c r="G14" s="492"/>
      <c r="H14" s="492"/>
      <c r="I14" s="492"/>
      <c r="J14" s="492"/>
      <c r="K14" s="492"/>
      <c r="L14" s="492"/>
      <c r="M14" s="492"/>
      <c r="N14" s="492"/>
      <c r="O14" s="492"/>
    </row>
    <row r="15" spans="1:15" ht="17.25" customHeight="1" x14ac:dyDescent="0.25">
      <c r="A15" s="58"/>
      <c r="B15" s="58"/>
      <c r="C15" s="58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4" t="s">
        <v>446</v>
      </c>
    </row>
    <row r="16" spans="1:15" x14ac:dyDescent="0.25">
      <c r="A16" s="567" t="s">
        <v>5</v>
      </c>
      <c r="B16" s="489" t="s">
        <v>347</v>
      </c>
      <c r="C16" s="489" t="s">
        <v>54</v>
      </c>
      <c r="D16" s="515" t="s">
        <v>358</v>
      </c>
      <c r="E16" s="527" t="s">
        <v>196</v>
      </c>
      <c r="F16" s="527"/>
      <c r="G16" s="527"/>
      <c r="H16" s="518" t="s">
        <v>360</v>
      </c>
      <c r="I16" s="528" t="s">
        <v>196</v>
      </c>
      <c r="J16" s="528"/>
      <c r="K16" s="528"/>
      <c r="L16" s="511" t="s">
        <v>0</v>
      </c>
      <c r="M16" s="511" t="s">
        <v>196</v>
      </c>
      <c r="N16" s="511"/>
      <c r="O16" s="511"/>
    </row>
    <row r="17" spans="1:17" x14ac:dyDescent="0.25">
      <c r="A17" s="567"/>
      <c r="B17" s="489"/>
      <c r="C17" s="489"/>
      <c r="D17" s="515"/>
      <c r="E17" s="527" t="s">
        <v>1</v>
      </c>
      <c r="F17" s="527"/>
      <c r="G17" s="515" t="s">
        <v>2</v>
      </c>
      <c r="H17" s="518"/>
      <c r="I17" s="528" t="s">
        <v>1</v>
      </c>
      <c r="J17" s="528"/>
      <c r="K17" s="518" t="s">
        <v>2</v>
      </c>
      <c r="L17" s="511"/>
      <c r="M17" s="511" t="s">
        <v>1</v>
      </c>
      <c r="N17" s="511"/>
      <c r="O17" s="489" t="s">
        <v>2</v>
      </c>
      <c r="Q17" s="115"/>
    </row>
    <row r="18" spans="1:17" ht="29.25" customHeight="1" x14ac:dyDescent="0.25">
      <c r="A18" s="567"/>
      <c r="B18" s="489"/>
      <c r="C18" s="489"/>
      <c r="D18" s="515"/>
      <c r="E18" s="132" t="s">
        <v>3</v>
      </c>
      <c r="F18" s="131" t="s">
        <v>4</v>
      </c>
      <c r="G18" s="515"/>
      <c r="H18" s="518"/>
      <c r="I18" s="133" t="s">
        <v>3</v>
      </c>
      <c r="J18" s="129" t="s">
        <v>4</v>
      </c>
      <c r="K18" s="518"/>
      <c r="L18" s="511"/>
      <c r="M18" s="130" t="s">
        <v>3</v>
      </c>
      <c r="N18" s="128" t="s">
        <v>4</v>
      </c>
      <c r="O18" s="489"/>
      <c r="P18" s="66" t="s">
        <v>325</v>
      </c>
      <c r="Q18" s="67"/>
    </row>
    <row r="19" spans="1:17" ht="15.95" customHeight="1" x14ac:dyDescent="0.25">
      <c r="A19" s="13" t="s">
        <v>72</v>
      </c>
      <c r="B19" s="485" t="s">
        <v>59</v>
      </c>
      <c r="C19" s="485"/>
      <c r="D19" s="485"/>
      <c r="E19" s="485"/>
      <c r="F19" s="485"/>
      <c r="G19" s="485"/>
      <c r="H19" s="485"/>
      <c r="I19" s="485"/>
      <c r="J19" s="485"/>
      <c r="K19" s="485"/>
      <c r="L19" s="485"/>
      <c r="M19" s="485"/>
      <c r="N19" s="485"/>
      <c r="O19" s="485"/>
      <c r="P19" s="66" t="s">
        <v>326</v>
      </c>
      <c r="Q19" s="67"/>
    </row>
    <row r="20" spans="1:17" ht="15" customHeight="1" x14ac:dyDescent="0.25">
      <c r="A20" s="13" t="s">
        <v>183</v>
      </c>
      <c r="B20" s="12" t="s">
        <v>20</v>
      </c>
      <c r="C20" s="15" t="s">
        <v>31</v>
      </c>
      <c r="D20" s="16">
        <f>E20+G20</f>
        <v>140.20000000000002</v>
      </c>
      <c r="E20" s="16">
        <v>131.9</v>
      </c>
      <c r="F20" s="16"/>
      <c r="G20" s="16">
        <v>8.3000000000000007</v>
      </c>
      <c r="H20" s="10">
        <f>I20+K20</f>
        <v>0</v>
      </c>
      <c r="I20" s="10">
        <v>-0.5</v>
      </c>
      <c r="J20" s="10"/>
      <c r="K20" s="10">
        <v>0.5</v>
      </c>
      <c r="L20" s="12">
        <f>M20+O20</f>
        <v>140.20000000000002</v>
      </c>
      <c r="M20" s="12">
        <f>E20+I20</f>
        <v>131.4</v>
      </c>
      <c r="N20" s="12">
        <f>F20+J20</f>
        <v>0</v>
      </c>
      <c r="O20" s="12">
        <f>G20+K20</f>
        <v>8.8000000000000007</v>
      </c>
      <c r="P20" s="66" t="s">
        <v>327</v>
      </c>
      <c r="Q20" s="67"/>
    </row>
    <row r="21" spans="1:17" ht="15.95" customHeight="1" x14ac:dyDescent="0.25">
      <c r="A21" s="20" t="s">
        <v>73</v>
      </c>
      <c r="B21" s="21" t="s">
        <v>176</v>
      </c>
      <c r="C21" s="28"/>
      <c r="D21" s="23">
        <f>D20</f>
        <v>140.20000000000002</v>
      </c>
      <c r="E21" s="23">
        <f>E20</f>
        <v>131.9</v>
      </c>
      <c r="F21" s="23">
        <f>F20</f>
        <v>0</v>
      </c>
      <c r="G21" s="23">
        <f>G20</f>
        <v>8.3000000000000007</v>
      </c>
      <c r="H21" s="24">
        <f t="shared" ref="H21:O21" si="0">H20</f>
        <v>0</v>
      </c>
      <c r="I21" s="24">
        <f t="shared" si="0"/>
        <v>-0.5</v>
      </c>
      <c r="J21" s="24">
        <f t="shared" si="0"/>
        <v>0</v>
      </c>
      <c r="K21" s="24">
        <f t="shared" si="0"/>
        <v>0.5</v>
      </c>
      <c r="L21" s="21">
        <f t="shared" si="0"/>
        <v>140.20000000000002</v>
      </c>
      <c r="M21" s="21">
        <f t="shared" si="0"/>
        <v>131.4</v>
      </c>
      <c r="N21" s="21">
        <f t="shared" si="0"/>
        <v>0</v>
      </c>
      <c r="O21" s="21">
        <f t="shared" si="0"/>
        <v>8.8000000000000007</v>
      </c>
      <c r="P21" s="66" t="s">
        <v>328</v>
      </c>
      <c r="Q21" s="67"/>
    </row>
    <row r="22" spans="1:17" ht="15.95" customHeight="1" x14ac:dyDescent="0.25">
      <c r="A22" s="13" t="s">
        <v>74</v>
      </c>
      <c r="B22" s="485" t="s">
        <v>63</v>
      </c>
      <c r="C22" s="485"/>
      <c r="D22" s="485"/>
      <c r="E22" s="485"/>
      <c r="F22" s="485"/>
      <c r="G22" s="485"/>
      <c r="H22" s="485"/>
      <c r="I22" s="485"/>
      <c r="J22" s="485"/>
      <c r="K22" s="485"/>
      <c r="L22" s="485"/>
      <c r="M22" s="485"/>
      <c r="N22" s="485"/>
      <c r="O22" s="485"/>
      <c r="P22" s="66" t="s">
        <v>331</v>
      </c>
      <c r="Q22" s="67">
        <f>L20</f>
        <v>140.20000000000002</v>
      </c>
    </row>
    <row r="23" spans="1:17" ht="15" customHeight="1" x14ac:dyDescent="0.25">
      <c r="A23" s="13" t="s">
        <v>75</v>
      </c>
      <c r="B23" s="12" t="s">
        <v>20</v>
      </c>
      <c r="C23" s="15" t="s">
        <v>32</v>
      </c>
      <c r="D23" s="16">
        <f>E23+G23</f>
        <v>30.9</v>
      </c>
      <c r="E23" s="16">
        <v>30.9</v>
      </c>
      <c r="F23" s="16"/>
      <c r="G23" s="16"/>
      <c r="H23" s="10">
        <f>I23+K23</f>
        <v>0</v>
      </c>
      <c r="I23" s="10"/>
      <c r="J23" s="10"/>
      <c r="K23" s="10"/>
      <c r="L23" s="12">
        <f>M23+O23</f>
        <v>30.9</v>
      </c>
      <c r="M23" s="12">
        <f>E23+I23</f>
        <v>30.9</v>
      </c>
      <c r="N23" s="12">
        <f>F23+J23</f>
        <v>0</v>
      </c>
      <c r="O23" s="12">
        <f>G23+K23</f>
        <v>0</v>
      </c>
      <c r="P23" s="66" t="s">
        <v>329</v>
      </c>
      <c r="Q23" s="67">
        <f>SUM(I28:I38)</f>
        <v>0</v>
      </c>
    </row>
    <row r="24" spans="1:17" ht="15.95" customHeight="1" x14ac:dyDescent="0.25">
      <c r="A24" s="20" t="s">
        <v>76</v>
      </c>
      <c r="B24" s="21" t="s">
        <v>177</v>
      </c>
      <c r="C24" s="28"/>
      <c r="D24" s="23">
        <f>D23</f>
        <v>30.9</v>
      </c>
      <c r="E24" s="23">
        <f>E23</f>
        <v>30.9</v>
      </c>
      <c r="F24" s="23">
        <f>F23</f>
        <v>0</v>
      </c>
      <c r="G24" s="23">
        <f>G23</f>
        <v>0</v>
      </c>
      <c r="H24" s="24">
        <f t="shared" ref="H24:O24" si="1">H23</f>
        <v>0</v>
      </c>
      <c r="I24" s="24">
        <f t="shared" si="1"/>
        <v>0</v>
      </c>
      <c r="J24" s="24">
        <f t="shared" si="1"/>
        <v>0</v>
      </c>
      <c r="K24" s="24">
        <f t="shared" si="1"/>
        <v>0</v>
      </c>
      <c r="L24" s="21">
        <f t="shared" si="1"/>
        <v>30.9</v>
      </c>
      <c r="M24" s="21">
        <f t="shared" si="1"/>
        <v>30.9</v>
      </c>
      <c r="N24" s="21">
        <f t="shared" si="1"/>
        <v>0</v>
      </c>
      <c r="O24" s="21">
        <f t="shared" si="1"/>
        <v>0</v>
      </c>
      <c r="P24" s="66" t="s">
        <v>330</v>
      </c>
      <c r="Q24" s="67">
        <f>L23</f>
        <v>30.9</v>
      </c>
    </row>
    <row r="25" spans="1:17" ht="15.95" customHeight="1" x14ac:dyDescent="0.25">
      <c r="A25" s="116" t="s">
        <v>77</v>
      </c>
      <c r="B25" s="139" t="s">
        <v>173</v>
      </c>
      <c r="C25" s="140"/>
      <c r="D25" s="47">
        <f>D21+D24</f>
        <v>171.10000000000002</v>
      </c>
      <c r="E25" s="47">
        <f>E21+E24</f>
        <v>162.80000000000001</v>
      </c>
      <c r="F25" s="47">
        <f>F21+F24</f>
        <v>0</v>
      </c>
      <c r="G25" s="47">
        <f>G21+G24</f>
        <v>8.3000000000000007</v>
      </c>
      <c r="H25" s="48">
        <f t="shared" ref="H25:O25" si="2">H21+H24</f>
        <v>0</v>
      </c>
      <c r="I25" s="48">
        <f t="shared" si="2"/>
        <v>-0.5</v>
      </c>
      <c r="J25" s="48">
        <f t="shared" si="2"/>
        <v>0</v>
      </c>
      <c r="K25" s="48">
        <f t="shared" si="2"/>
        <v>0.5</v>
      </c>
      <c r="L25" s="49">
        <f t="shared" si="2"/>
        <v>171.10000000000002</v>
      </c>
      <c r="M25" s="49">
        <f t="shared" si="2"/>
        <v>162.30000000000001</v>
      </c>
      <c r="N25" s="49">
        <f t="shared" si="2"/>
        <v>0</v>
      </c>
      <c r="O25" s="49">
        <f t="shared" si="2"/>
        <v>8.8000000000000007</v>
      </c>
      <c r="P25" s="66" t="s">
        <v>332</v>
      </c>
      <c r="Q25" s="67">
        <f>SUM(I74:I87)</f>
        <v>0</v>
      </c>
    </row>
    <row r="26" spans="1:17" ht="15" customHeight="1" x14ac:dyDescent="0.25">
      <c r="A26" s="101" t="s">
        <v>174</v>
      </c>
      <c r="B26" s="117"/>
      <c r="C26" s="118"/>
      <c r="D26" s="117"/>
      <c r="E26" s="117"/>
      <c r="F26" s="103"/>
      <c r="G26" s="103"/>
      <c r="H26" s="103"/>
      <c r="I26" s="103"/>
      <c r="J26" s="103"/>
      <c r="K26" s="103"/>
      <c r="L26" s="103"/>
      <c r="M26" s="103"/>
      <c r="N26" s="103"/>
      <c r="P26" s="66" t="s">
        <v>333</v>
      </c>
      <c r="Q26" s="67">
        <f>SUM(I45:I71)</f>
        <v>0</v>
      </c>
    </row>
    <row r="27" spans="1:17" x14ac:dyDescent="0.25">
      <c r="A27" s="101"/>
      <c r="B27" s="6"/>
      <c r="C27" s="104"/>
      <c r="D27" s="6"/>
      <c r="E27" s="6"/>
      <c r="F27" s="105"/>
      <c r="G27" s="6"/>
      <c r="H27" s="6"/>
      <c r="I27" s="6"/>
      <c r="J27" s="6"/>
      <c r="K27" s="6"/>
      <c r="L27" s="6"/>
      <c r="M27" s="6"/>
      <c r="N27" s="6"/>
      <c r="P27" s="66" t="s">
        <v>334</v>
      </c>
      <c r="Q27" s="67">
        <f>SUM(I90:I93)</f>
        <v>0</v>
      </c>
    </row>
    <row r="28" spans="1:17" x14ac:dyDescent="0.25">
      <c r="A28" s="6"/>
      <c r="B28" s="6"/>
      <c r="C28" s="52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P28" s="71" t="s">
        <v>173</v>
      </c>
      <c r="Q28" s="72">
        <f>SUM(Q18:Q27)</f>
        <v>171.10000000000002</v>
      </c>
    </row>
    <row r="29" spans="1:17" x14ac:dyDescent="0.25">
      <c r="A29" s="6"/>
      <c r="B29" s="6"/>
      <c r="C29" s="52"/>
      <c r="D29" s="6"/>
      <c r="E29" s="6"/>
      <c r="F29" s="6"/>
      <c r="G29" s="6"/>
      <c r="H29" s="6"/>
      <c r="I29" s="6"/>
      <c r="J29" s="6" t="s">
        <v>560</v>
      </c>
      <c r="K29" s="6"/>
      <c r="L29" s="6"/>
      <c r="M29" s="6"/>
      <c r="N29" s="6"/>
      <c r="P29" s="73"/>
      <c r="Q29" s="73"/>
    </row>
    <row r="30" spans="1:17" x14ac:dyDescent="0.25">
      <c r="A30" s="6"/>
      <c r="B30" s="6"/>
      <c r="C30" s="52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P30" s="73"/>
      <c r="Q30" s="73">
        <f>Q28-L25</f>
        <v>0</v>
      </c>
    </row>
    <row r="31" spans="1:17" x14ac:dyDescent="0.25">
      <c r="A31" s="6"/>
      <c r="B31" s="6"/>
      <c r="C31" s="52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7" x14ac:dyDescent="0.25">
      <c r="A32" s="6"/>
      <c r="B32" s="6"/>
      <c r="C32" s="52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Q32" s="2">
        <f>L25-Q28</f>
        <v>0</v>
      </c>
    </row>
    <row r="33" spans="1:14" x14ac:dyDescent="0.25">
      <c r="A33" s="6"/>
      <c r="B33" s="6"/>
      <c r="C33" s="52"/>
      <c r="D33" s="6"/>
      <c r="E33" s="6"/>
      <c r="F33" s="6"/>
      <c r="G33" s="6" t="s">
        <v>174</v>
      </c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52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52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52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52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52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52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52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52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52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52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52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52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6"/>
      <c r="C46" s="52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</row>
    <row r="47" spans="1:14" x14ac:dyDescent="0.25">
      <c r="A47" s="6"/>
      <c r="B47" s="6"/>
      <c r="C47" s="52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</row>
    <row r="48" spans="1:14" x14ac:dyDescent="0.25">
      <c r="A48" s="6"/>
      <c r="B48" s="6"/>
      <c r="C48" s="52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  <row r="49" spans="1:14" x14ac:dyDescent="0.25">
      <c r="A49" s="6"/>
      <c r="B49" s="6"/>
      <c r="C49" s="52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</row>
    <row r="50" spans="1:14" x14ac:dyDescent="0.25">
      <c r="A50" s="6"/>
      <c r="B50" s="6"/>
      <c r="C50" s="52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</row>
    <row r="51" spans="1:14" x14ac:dyDescent="0.25">
      <c r="A51" s="6"/>
      <c r="B51" s="6"/>
      <c r="C51" s="52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</row>
    <row r="52" spans="1:14" x14ac:dyDescent="0.25">
      <c r="A52" s="6"/>
      <c r="B52" s="6"/>
      <c r="C52" s="52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</row>
    <row r="53" spans="1:14" x14ac:dyDescent="0.25">
      <c r="A53" s="6"/>
      <c r="B53" s="6"/>
      <c r="C53" s="52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</row>
    <row r="54" spans="1:14" x14ac:dyDescent="0.25">
      <c r="A54" s="6"/>
      <c r="B54" s="6"/>
      <c r="C54" s="52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</row>
    <row r="55" spans="1:14" x14ac:dyDescent="0.25">
      <c r="A55" s="6"/>
      <c r="B55" s="6"/>
      <c r="C55" s="52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 x14ac:dyDescent="0.25">
      <c r="A56" s="6"/>
      <c r="B56" s="6"/>
      <c r="C56" s="52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1:14" x14ac:dyDescent="0.25">
      <c r="A57" s="6"/>
      <c r="B57" s="6"/>
      <c r="C57" s="52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4" x14ac:dyDescent="0.25">
      <c r="A58" s="6"/>
      <c r="B58" s="6"/>
      <c r="C58" s="52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4" x14ac:dyDescent="0.25">
      <c r="A59" s="6"/>
      <c r="B59" s="6"/>
      <c r="C59" s="52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4" x14ac:dyDescent="0.25">
      <c r="A60" s="6"/>
      <c r="B60" s="6"/>
      <c r="C60" s="52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4" x14ac:dyDescent="0.25">
      <c r="A61" s="6"/>
      <c r="B61" s="6"/>
      <c r="C61" s="52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4" x14ac:dyDescent="0.25">
      <c r="A62" s="6"/>
      <c r="B62" s="6"/>
      <c r="C62" s="52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4" x14ac:dyDescent="0.25">
      <c r="A63" s="6"/>
      <c r="B63" s="6"/>
      <c r="C63" s="52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4" x14ac:dyDescent="0.25">
      <c r="A64" s="6"/>
      <c r="B64" s="6"/>
      <c r="C64" s="52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C139" s="53"/>
    </row>
    <row r="140" spans="1:14" x14ac:dyDescent="0.25">
      <c r="C140" s="53"/>
    </row>
    <row r="141" spans="1:14" x14ac:dyDescent="0.25">
      <c r="C141" s="53"/>
    </row>
    <row r="142" spans="1:14" x14ac:dyDescent="0.25">
      <c r="C142" s="53"/>
    </row>
    <row r="143" spans="1:14" x14ac:dyDescent="0.25">
      <c r="C143" s="53"/>
    </row>
    <row r="144" spans="1:14" x14ac:dyDescent="0.25">
      <c r="C144" s="53"/>
    </row>
    <row r="145" spans="3:3" x14ac:dyDescent="0.25">
      <c r="C145" s="53"/>
    </row>
    <row r="146" spans="3:3" x14ac:dyDescent="0.25">
      <c r="C146" s="53"/>
    </row>
    <row r="147" spans="3:3" x14ac:dyDescent="0.25">
      <c r="C147" s="53"/>
    </row>
    <row r="148" spans="3:3" x14ac:dyDescent="0.25">
      <c r="C148" s="53"/>
    </row>
    <row r="149" spans="3:3" x14ac:dyDescent="0.25">
      <c r="C149" s="53"/>
    </row>
    <row r="150" spans="3:3" x14ac:dyDescent="0.25">
      <c r="C150" s="53"/>
    </row>
    <row r="151" spans="3:3" x14ac:dyDescent="0.25">
      <c r="C151" s="53"/>
    </row>
    <row r="152" spans="3:3" x14ac:dyDescent="0.25">
      <c r="C152" s="53"/>
    </row>
    <row r="153" spans="3:3" x14ac:dyDescent="0.25">
      <c r="C153" s="53"/>
    </row>
    <row r="154" spans="3:3" x14ac:dyDescent="0.25">
      <c r="C154" s="53"/>
    </row>
    <row r="155" spans="3:3" x14ac:dyDescent="0.25">
      <c r="C155" s="53"/>
    </row>
    <row r="156" spans="3:3" x14ac:dyDescent="0.25">
      <c r="C156" s="53"/>
    </row>
    <row r="157" spans="3:3" x14ac:dyDescent="0.25">
      <c r="C157" s="53"/>
    </row>
    <row r="158" spans="3:3" x14ac:dyDescent="0.25">
      <c r="C158" s="53"/>
    </row>
    <row r="159" spans="3:3" x14ac:dyDescent="0.25">
      <c r="C159" s="53"/>
    </row>
    <row r="160" spans="3:3" x14ac:dyDescent="0.25">
      <c r="C160" s="53"/>
    </row>
    <row r="161" spans="3:3" x14ac:dyDescent="0.25">
      <c r="C161" s="53"/>
    </row>
    <row r="162" spans="3:3" x14ac:dyDescent="0.25">
      <c r="C162" s="53"/>
    </row>
    <row r="163" spans="3:3" x14ac:dyDescent="0.25">
      <c r="C163" s="53"/>
    </row>
    <row r="164" spans="3:3" x14ac:dyDescent="0.25">
      <c r="C164" s="53"/>
    </row>
    <row r="165" spans="3:3" x14ac:dyDescent="0.25">
      <c r="C165" s="53"/>
    </row>
    <row r="166" spans="3:3" x14ac:dyDescent="0.25">
      <c r="C166" s="53"/>
    </row>
    <row r="167" spans="3:3" x14ac:dyDescent="0.25">
      <c r="C167" s="53"/>
    </row>
    <row r="168" spans="3:3" x14ac:dyDescent="0.25">
      <c r="C168" s="53"/>
    </row>
    <row r="169" spans="3:3" x14ac:dyDescent="0.25">
      <c r="C169" s="53"/>
    </row>
    <row r="170" spans="3:3" x14ac:dyDescent="0.25">
      <c r="C170" s="53"/>
    </row>
    <row r="171" spans="3:3" x14ac:dyDescent="0.25">
      <c r="C171" s="53"/>
    </row>
    <row r="172" spans="3:3" x14ac:dyDescent="0.25">
      <c r="C172" s="53"/>
    </row>
    <row r="173" spans="3:3" x14ac:dyDescent="0.25">
      <c r="C173" s="53"/>
    </row>
    <row r="174" spans="3:3" x14ac:dyDescent="0.25">
      <c r="C174" s="53"/>
    </row>
    <row r="175" spans="3:3" x14ac:dyDescent="0.25">
      <c r="C175" s="53"/>
    </row>
    <row r="176" spans="3:3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</sheetData>
  <mergeCells count="30">
    <mergeCell ref="A16:A18"/>
    <mergeCell ref="C1:O1"/>
    <mergeCell ref="C2:O2"/>
    <mergeCell ref="C3:O3"/>
    <mergeCell ref="C4:O4"/>
    <mergeCell ref="A14:O14"/>
    <mergeCell ref="B5:O5"/>
    <mergeCell ref="B6:O6"/>
    <mergeCell ref="B7:O7"/>
    <mergeCell ref="B8:O8"/>
    <mergeCell ref="B9:O9"/>
    <mergeCell ref="B10:O10"/>
    <mergeCell ref="B11:O11"/>
    <mergeCell ref="B12:O12"/>
    <mergeCell ref="B22:O22"/>
    <mergeCell ref="L16:L18"/>
    <mergeCell ref="M16:O16"/>
    <mergeCell ref="E17:F17"/>
    <mergeCell ref="G17:G18"/>
    <mergeCell ref="I17:J17"/>
    <mergeCell ref="M17:N17"/>
    <mergeCell ref="O17:O18"/>
    <mergeCell ref="D16:D18"/>
    <mergeCell ref="I16:K16"/>
    <mergeCell ref="B19:O19"/>
    <mergeCell ref="K17:K18"/>
    <mergeCell ref="B16:B18"/>
    <mergeCell ref="C16:C18"/>
    <mergeCell ref="E16:G16"/>
    <mergeCell ref="H16:H18"/>
  </mergeCells>
  <pageMargins left="1.1811023622047245" right="0.39370078740157483" top="0.78740157480314965" bottom="0.78740157480314965" header="0.31496062992125984" footer="0.31496062992125984"/>
  <pageSetup paperSize="9" scale="50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42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534" t="s">
        <v>350</v>
      </c>
      <c r="C1" s="534"/>
      <c r="D1" s="534"/>
      <c r="E1" s="534"/>
      <c r="F1" s="534"/>
      <c r="G1" s="534"/>
      <c r="H1" s="534"/>
      <c r="I1" s="534"/>
      <c r="J1" s="534"/>
      <c r="K1" s="534"/>
      <c r="L1" s="534"/>
      <c r="M1" s="534"/>
      <c r="N1" s="534"/>
      <c r="O1" s="534"/>
    </row>
    <row r="2" spans="1:15" x14ac:dyDescent="0.25">
      <c r="B2" s="534" t="s">
        <v>436</v>
      </c>
      <c r="C2" s="534"/>
      <c r="D2" s="534"/>
      <c r="E2" s="534"/>
      <c r="F2" s="534"/>
      <c r="G2" s="534"/>
      <c r="H2" s="534"/>
      <c r="I2" s="534"/>
      <c r="J2" s="534"/>
      <c r="K2" s="534"/>
      <c r="L2" s="534"/>
      <c r="M2" s="534"/>
      <c r="N2" s="534"/>
      <c r="O2" s="534"/>
    </row>
    <row r="3" spans="1:15" x14ac:dyDescent="0.25">
      <c r="B3" s="534" t="s">
        <v>455</v>
      </c>
      <c r="C3" s="534"/>
      <c r="D3" s="534"/>
      <c r="E3" s="534"/>
      <c r="F3" s="534"/>
      <c r="G3" s="534"/>
      <c r="H3" s="534"/>
      <c r="I3" s="534"/>
      <c r="J3" s="534"/>
      <c r="K3" s="534"/>
      <c r="L3" s="534"/>
      <c r="M3" s="534"/>
      <c r="N3" s="534"/>
      <c r="O3" s="534"/>
    </row>
    <row r="4" spans="1:15" x14ac:dyDescent="0.25">
      <c r="B4" s="534" t="s">
        <v>367</v>
      </c>
      <c r="C4" s="534"/>
      <c r="D4" s="534"/>
      <c r="E4" s="534"/>
      <c r="F4" s="534"/>
      <c r="G4" s="534"/>
      <c r="H4" s="534"/>
      <c r="I4" s="534"/>
      <c r="J4" s="534"/>
      <c r="K4" s="534"/>
      <c r="L4" s="534"/>
      <c r="M4" s="534"/>
      <c r="N4" s="534"/>
      <c r="O4" s="534"/>
    </row>
    <row r="5" spans="1:15" ht="13.5" customHeight="1" x14ac:dyDescent="0.25">
      <c r="B5" s="521" t="s">
        <v>467</v>
      </c>
      <c r="C5" s="521"/>
      <c r="D5" s="521"/>
      <c r="E5" s="521"/>
      <c r="F5" s="521"/>
      <c r="G5" s="521"/>
      <c r="H5" s="521"/>
      <c r="I5" s="521"/>
      <c r="J5" s="521"/>
      <c r="K5" s="521"/>
      <c r="L5" s="521"/>
      <c r="M5" s="521"/>
      <c r="N5" s="521"/>
      <c r="O5" s="521"/>
    </row>
    <row r="6" spans="1:15" ht="15" customHeight="1" x14ac:dyDescent="0.25">
      <c r="B6" s="521" t="s">
        <v>523</v>
      </c>
      <c r="C6" s="521"/>
      <c r="D6" s="521"/>
      <c r="E6" s="521"/>
      <c r="F6" s="521"/>
      <c r="G6" s="521"/>
      <c r="H6" s="521"/>
      <c r="I6" s="521"/>
      <c r="J6" s="521"/>
      <c r="K6" s="521"/>
      <c r="L6" s="521"/>
      <c r="M6" s="521"/>
      <c r="N6" s="521"/>
      <c r="O6" s="521"/>
    </row>
    <row r="7" spans="1:15" ht="15" customHeight="1" x14ac:dyDescent="0.25">
      <c r="A7" s="371"/>
      <c r="B7" s="521" t="s">
        <v>479</v>
      </c>
      <c r="C7" s="521"/>
      <c r="D7" s="521"/>
      <c r="E7" s="521"/>
      <c r="F7" s="521"/>
      <c r="G7" s="521"/>
      <c r="H7" s="521"/>
      <c r="I7" s="521"/>
      <c r="J7" s="521"/>
      <c r="K7" s="521"/>
      <c r="L7" s="521"/>
      <c r="M7" s="521"/>
      <c r="N7" s="521"/>
      <c r="O7" s="521"/>
    </row>
    <row r="8" spans="1:15" x14ac:dyDescent="0.25">
      <c r="A8" s="371"/>
      <c r="B8" s="521" t="s">
        <v>487</v>
      </c>
      <c r="C8" s="521"/>
      <c r="D8" s="521"/>
      <c r="E8" s="521"/>
      <c r="F8" s="521"/>
      <c r="G8" s="521"/>
      <c r="H8" s="521"/>
      <c r="I8" s="521"/>
      <c r="J8" s="521"/>
      <c r="K8" s="521"/>
      <c r="L8" s="521"/>
      <c r="M8" s="521"/>
      <c r="N8" s="521"/>
      <c r="O8" s="521"/>
    </row>
    <row r="9" spans="1:15" ht="15" customHeight="1" x14ac:dyDescent="0.25">
      <c r="A9" s="371"/>
      <c r="B9" s="521" t="s">
        <v>494</v>
      </c>
      <c r="C9" s="521"/>
      <c r="D9" s="521"/>
      <c r="E9" s="521"/>
      <c r="F9" s="521"/>
      <c r="G9" s="521"/>
      <c r="H9" s="521"/>
      <c r="I9" s="521"/>
      <c r="J9" s="521"/>
      <c r="K9" s="521"/>
      <c r="L9" s="521"/>
      <c r="M9" s="521"/>
      <c r="N9" s="521"/>
      <c r="O9" s="521"/>
    </row>
    <row r="10" spans="1:15" x14ac:dyDescent="0.25">
      <c r="A10" s="371"/>
      <c r="B10" s="521" t="s">
        <v>500</v>
      </c>
      <c r="C10" s="521"/>
      <c r="D10" s="521"/>
      <c r="E10" s="521"/>
      <c r="F10" s="521"/>
      <c r="G10" s="521"/>
      <c r="H10" s="521"/>
      <c r="I10" s="521"/>
      <c r="J10" s="521"/>
      <c r="K10" s="521"/>
      <c r="L10" s="521"/>
      <c r="M10" s="521"/>
      <c r="N10" s="521"/>
      <c r="O10" s="521"/>
    </row>
    <row r="11" spans="1:15" x14ac:dyDescent="0.25">
      <c r="A11" s="371"/>
      <c r="B11" s="521" t="s">
        <v>555</v>
      </c>
      <c r="C11" s="521"/>
      <c r="D11" s="521"/>
      <c r="E11" s="521"/>
      <c r="F11" s="521"/>
      <c r="G11" s="521"/>
      <c r="H11" s="521"/>
      <c r="I11" s="521"/>
      <c r="J11" s="521"/>
      <c r="K11" s="521"/>
      <c r="L11" s="521"/>
      <c r="M11" s="521"/>
      <c r="N11" s="521"/>
      <c r="O11" s="521"/>
    </row>
    <row r="12" spans="1:15" x14ac:dyDescent="0.25">
      <c r="A12" s="371"/>
      <c r="B12" s="521" t="s">
        <v>522</v>
      </c>
      <c r="C12" s="521"/>
      <c r="D12" s="521"/>
      <c r="E12" s="521"/>
      <c r="F12" s="521"/>
      <c r="G12" s="521"/>
      <c r="H12" s="521"/>
      <c r="I12" s="521"/>
      <c r="J12" s="521"/>
      <c r="K12" s="521"/>
      <c r="L12" s="521"/>
      <c r="M12" s="521"/>
      <c r="N12" s="521"/>
      <c r="O12" s="521"/>
    </row>
    <row r="13" spans="1:15" x14ac:dyDescent="0.25">
      <c r="A13" s="371"/>
      <c r="B13" s="521" t="s">
        <v>554</v>
      </c>
      <c r="C13" s="521"/>
      <c r="D13" s="521"/>
      <c r="E13" s="521"/>
      <c r="F13" s="521"/>
      <c r="G13" s="521"/>
      <c r="H13" s="521"/>
      <c r="I13" s="521"/>
      <c r="J13" s="521"/>
      <c r="K13" s="521"/>
      <c r="L13" s="521"/>
      <c r="M13" s="521"/>
      <c r="N13" s="521"/>
      <c r="O13" s="521"/>
    </row>
    <row r="14" spans="1:15" x14ac:dyDescent="0.25">
      <c r="A14" s="371"/>
      <c r="B14" s="521" t="s">
        <v>544</v>
      </c>
      <c r="C14" s="521"/>
      <c r="D14" s="521"/>
      <c r="E14" s="521"/>
      <c r="F14" s="521"/>
      <c r="G14" s="521"/>
      <c r="H14" s="521"/>
      <c r="I14" s="521"/>
      <c r="J14" s="521"/>
      <c r="K14" s="521"/>
      <c r="L14" s="521"/>
      <c r="M14" s="521"/>
      <c r="N14" s="521"/>
      <c r="O14" s="521"/>
    </row>
    <row r="15" spans="1:15" x14ac:dyDescent="0.25">
      <c r="A15" s="371"/>
      <c r="B15" s="521" t="s">
        <v>553</v>
      </c>
      <c r="C15" s="521"/>
      <c r="D15" s="521"/>
      <c r="E15" s="521"/>
      <c r="F15" s="521"/>
      <c r="G15" s="521"/>
      <c r="H15" s="521"/>
      <c r="I15" s="521"/>
      <c r="J15" s="521"/>
      <c r="K15" s="521"/>
      <c r="L15" s="521"/>
      <c r="M15" s="521"/>
      <c r="N15" s="521"/>
      <c r="O15" s="521"/>
    </row>
    <row r="16" spans="1:15" x14ac:dyDescent="0.25">
      <c r="A16" s="371"/>
      <c r="B16" s="521" t="s">
        <v>565</v>
      </c>
      <c r="C16" s="521"/>
      <c r="D16" s="521"/>
      <c r="E16" s="521"/>
      <c r="F16" s="521"/>
      <c r="G16" s="521"/>
      <c r="H16" s="521"/>
      <c r="I16" s="521"/>
      <c r="J16" s="521"/>
      <c r="K16" s="521"/>
      <c r="L16" s="521"/>
      <c r="M16" s="521"/>
      <c r="N16" s="521"/>
      <c r="O16" s="521"/>
    </row>
    <row r="17" spans="1:17" x14ac:dyDescent="0.25">
      <c r="A17" s="371"/>
      <c r="B17" s="521" t="s">
        <v>571</v>
      </c>
      <c r="C17" s="521"/>
      <c r="D17" s="521"/>
      <c r="E17" s="521"/>
      <c r="F17" s="521"/>
      <c r="G17" s="521"/>
      <c r="H17" s="521"/>
      <c r="I17" s="521"/>
      <c r="J17" s="521"/>
      <c r="K17" s="521"/>
      <c r="L17" s="521"/>
      <c r="M17" s="521"/>
      <c r="N17" s="521"/>
      <c r="O17" s="521"/>
    </row>
    <row r="18" spans="1:17" x14ac:dyDescent="0.25">
      <c r="A18" s="371"/>
      <c r="B18" s="521" t="s">
        <v>578</v>
      </c>
      <c r="C18" s="521"/>
      <c r="D18" s="521"/>
      <c r="E18" s="521"/>
      <c r="F18" s="521"/>
      <c r="G18" s="521"/>
      <c r="H18" s="521"/>
      <c r="I18" s="521"/>
      <c r="J18" s="521"/>
      <c r="K18" s="521"/>
      <c r="L18" s="521"/>
      <c r="M18" s="521"/>
      <c r="N18" s="521"/>
      <c r="O18" s="521"/>
    </row>
    <row r="19" spans="1:17" ht="15.75" x14ac:dyDescent="0.25">
      <c r="B19" s="56"/>
      <c r="C19" s="56"/>
      <c r="D19" s="56"/>
      <c r="E19" s="56"/>
      <c r="F19" s="56"/>
      <c r="G19" s="56"/>
      <c r="H19" s="57"/>
      <c r="I19" s="57"/>
      <c r="J19" s="57"/>
      <c r="K19" s="57"/>
      <c r="L19" s="56"/>
      <c r="M19" s="56"/>
      <c r="N19" s="56"/>
      <c r="O19" s="56"/>
    </row>
    <row r="20" spans="1:17" ht="29.25" customHeight="1" x14ac:dyDescent="0.25">
      <c r="A20" s="492" t="s">
        <v>442</v>
      </c>
      <c r="B20" s="492"/>
      <c r="C20" s="492"/>
      <c r="D20" s="492"/>
      <c r="E20" s="492"/>
      <c r="F20" s="492"/>
      <c r="G20" s="492"/>
      <c r="H20" s="492"/>
      <c r="I20" s="492"/>
      <c r="J20" s="492"/>
      <c r="K20" s="492"/>
      <c r="L20" s="492"/>
      <c r="M20" s="492"/>
      <c r="N20" s="492"/>
      <c r="O20" s="492"/>
    </row>
    <row r="21" spans="1:17" ht="15" customHeight="1" x14ac:dyDescent="0.25">
      <c r="B21" s="475"/>
      <c r="C21" s="475"/>
      <c r="D21" s="475"/>
      <c r="E21" s="475"/>
      <c r="F21" s="475"/>
      <c r="G21" s="475"/>
      <c r="H21" s="59"/>
      <c r="I21" s="59"/>
      <c r="J21" s="59"/>
      <c r="K21" s="59"/>
      <c r="L21" s="475"/>
      <c r="M21" s="475"/>
      <c r="N21" s="475"/>
      <c r="O21" s="4" t="s">
        <v>446</v>
      </c>
    </row>
    <row r="22" spans="1:17" ht="15" customHeight="1" x14ac:dyDescent="0.25">
      <c r="A22" s="493" t="s">
        <v>5</v>
      </c>
      <c r="B22" s="496" t="s">
        <v>347</v>
      </c>
      <c r="C22" s="496" t="s">
        <v>54</v>
      </c>
      <c r="D22" s="499" t="s">
        <v>358</v>
      </c>
      <c r="E22" s="503" t="s">
        <v>196</v>
      </c>
      <c r="F22" s="503"/>
      <c r="G22" s="504"/>
      <c r="H22" s="505" t="s">
        <v>360</v>
      </c>
      <c r="I22" s="508" t="s">
        <v>196</v>
      </c>
      <c r="J22" s="509"/>
      <c r="K22" s="510"/>
      <c r="L22" s="511" t="s">
        <v>0</v>
      </c>
      <c r="M22" s="512" t="s">
        <v>196</v>
      </c>
      <c r="N22" s="513"/>
      <c r="O22" s="514"/>
    </row>
    <row r="23" spans="1:17" x14ac:dyDescent="0.25">
      <c r="A23" s="494"/>
      <c r="B23" s="497"/>
      <c r="C23" s="497"/>
      <c r="D23" s="500"/>
      <c r="E23" s="504" t="s">
        <v>1</v>
      </c>
      <c r="F23" s="527"/>
      <c r="G23" s="515" t="s">
        <v>2</v>
      </c>
      <c r="H23" s="506"/>
      <c r="I23" s="528" t="s">
        <v>1</v>
      </c>
      <c r="J23" s="528"/>
      <c r="K23" s="518" t="s">
        <v>2</v>
      </c>
      <c r="L23" s="511"/>
      <c r="M23" s="511" t="s">
        <v>1</v>
      </c>
      <c r="N23" s="511"/>
      <c r="O23" s="489" t="s">
        <v>2</v>
      </c>
    </row>
    <row r="24" spans="1:17" ht="30" customHeight="1" x14ac:dyDescent="0.25">
      <c r="A24" s="495"/>
      <c r="B24" s="498"/>
      <c r="C24" s="498"/>
      <c r="D24" s="501"/>
      <c r="E24" s="60" t="s">
        <v>3</v>
      </c>
      <c r="F24" s="463" t="s">
        <v>4</v>
      </c>
      <c r="G24" s="499"/>
      <c r="H24" s="507"/>
      <c r="I24" s="61" t="s">
        <v>3</v>
      </c>
      <c r="J24" s="460" t="s">
        <v>4</v>
      </c>
      <c r="K24" s="505"/>
      <c r="L24" s="553"/>
      <c r="M24" s="476" t="s">
        <v>3</v>
      </c>
      <c r="N24" s="459" t="s">
        <v>4</v>
      </c>
      <c r="O24" s="496"/>
    </row>
    <row r="25" spans="1:17" ht="15.95" customHeight="1" x14ac:dyDescent="0.25">
      <c r="A25" s="5" t="s">
        <v>72</v>
      </c>
      <c r="B25" s="485" t="s">
        <v>6</v>
      </c>
      <c r="C25" s="485"/>
      <c r="D25" s="485"/>
      <c r="E25" s="485"/>
      <c r="F25" s="485"/>
      <c r="G25" s="485"/>
      <c r="H25" s="485"/>
      <c r="I25" s="485"/>
      <c r="J25" s="485"/>
      <c r="K25" s="485"/>
      <c r="L25" s="485"/>
      <c r="M25" s="485"/>
      <c r="N25" s="485"/>
      <c r="O25" s="485"/>
    </row>
    <row r="26" spans="1:17" ht="15" customHeight="1" x14ac:dyDescent="0.25">
      <c r="A26" s="5" t="s">
        <v>183</v>
      </c>
      <c r="B26" s="26" t="s">
        <v>20</v>
      </c>
      <c r="C26" s="7" t="s">
        <v>9</v>
      </c>
      <c r="D26" s="8">
        <f>E26+G26</f>
        <v>8.5</v>
      </c>
      <c r="E26" s="8">
        <v>8.5</v>
      </c>
      <c r="F26" s="8"/>
      <c r="G26" s="8"/>
      <c r="H26" s="9">
        <f>I26+K26</f>
        <v>2.9</v>
      </c>
      <c r="I26" s="9">
        <v>2.9</v>
      </c>
      <c r="J26" s="9"/>
      <c r="K26" s="9"/>
      <c r="L26" s="11">
        <f>M26+O26</f>
        <v>11.4</v>
      </c>
      <c r="M26" s="11">
        <f>E26+I26</f>
        <v>11.4</v>
      </c>
      <c r="N26" s="11">
        <f>F26+J26</f>
        <v>0</v>
      </c>
      <c r="O26" s="11">
        <f>G26+K26</f>
        <v>0</v>
      </c>
    </row>
    <row r="27" spans="1:17" x14ac:dyDescent="0.25">
      <c r="A27" s="13" t="s">
        <v>73</v>
      </c>
      <c r="B27" s="62" t="s">
        <v>346</v>
      </c>
      <c r="C27" s="15" t="s">
        <v>9</v>
      </c>
      <c r="D27" s="63">
        <f t="shared" ref="D27:D36" si="0">E27+G27</f>
        <v>2.9</v>
      </c>
      <c r="E27" s="63">
        <v>2.9</v>
      </c>
      <c r="F27" s="63"/>
      <c r="G27" s="63"/>
      <c r="H27" s="64">
        <f t="shared" ref="H27:H36" si="1">I27+K27</f>
        <v>0.1</v>
      </c>
      <c r="I27" s="64">
        <v>0.1</v>
      </c>
      <c r="J27" s="64"/>
      <c r="K27" s="64"/>
      <c r="L27" s="65">
        <f t="shared" ref="L27:L36" si="2">M27+O27</f>
        <v>3</v>
      </c>
      <c r="M27" s="65">
        <f t="shared" ref="M27:O36" si="3">E27+I27</f>
        <v>3</v>
      </c>
      <c r="N27" s="65">
        <f t="shared" si="3"/>
        <v>0</v>
      </c>
      <c r="O27" s="65">
        <f t="shared" si="3"/>
        <v>0</v>
      </c>
      <c r="P27" s="571"/>
      <c r="Q27" s="571"/>
    </row>
    <row r="28" spans="1:17" ht="15" customHeight="1" x14ac:dyDescent="0.25">
      <c r="A28" s="5" t="s">
        <v>74</v>
      </c>
      <c r="B28" s="35" t="s">
        <v>10</v>
      </c>
      <c r="C28" s="15" t="s">
        <v>9</v>
      </c>
      <c r="D28" s="16">
        <f t="shared" si="0"/>
        <v>0.6</v>
      </c>
      <c r="E28" s="16">
        <v>0.6</v>
      </c>
      <c r="F28" s="16"/>
      <c r="G28" s="16"/>
      <c r="H28" s="10">
        <f t="shared" si="1"/>
        <v>-0.2</v>
      </c>
      <c r="I28" s="10">
        <v>-0.2</v>
      </c>
      <c r="J28" s="10"/>
      <c r="K28" s="10"/>
      <c r="L28" s="12">
        <f t="shared" si="2"/>
        <v>0.39999999999999997</v>
      </c>
      <c r="M28" s="12">
        <f t="shared" si="3"/>
        <v>0.39999999999999997</v>
      </c>
      <c r="N28" s="12">
        <f t="shared" si="3"/>
        <v>0</v>
      </c>
      <c r="O28" s="12">
        <f t="shared" si="3"/>
        <v>0</v>
      </c>
      <c r="P28" s="66" t="s">
        <v>325</v>
      </c>
      <c r="Q28" s="67">
        <f>SUM(L26:L36)</f>
        <v>22.500000000000004</v>
      </c>
    </row>
    <row r="29" spans="1:17" ht="15" customHeight="1" x14ac:dyDescent="0.25">
      <c r="A29" s="5" t="s">
        <v>75</v>
      </c>
      <c r="B29" s="35" t="s">
        <v>11</v>
      </c>
      <c r="C29" s="15" t="s">
        <v>9</v>
      </c>
      <c r="D29" s="16">
        <f t="shared" si="0"/>
        <v>0.5</v>
      </c>
      <c r="E29" s="16">
        <v>0.5</v>
      </c>
      <c r="F29" s="16"/>
      <c r="G29" s="16"/>
      <c r="H29" s="10">
        <f t="shared" si="1"/>
        <v>0</v>
      </c>
      <c r="I29" s="10"/>
      <c r="J29" s="10"/>
      <c r="K29" s="10"/>
      <c r="L29" s="12">
        <f t="shared" si="2"/>
        <v>0.5</v>
      </c>
      <c r="M29" s="12">
        <f t="shared" si="3"/>
        <v>0.5</v>
      </c>
      <c r="N29" s="12">
        <f t="shared" si="3"/>
        <v>0</v>
      </c>
      <c r="O29" s="12">
        <f t="shared" si="3"/>
        <v>0</v>
      </c>
      <c r="P29" s="66" t="s">
        <v>326</v>
      </c>
      <c r="Q29" s="67"/>
    </row>
    <row r="30" spans="1:17" ht="15" customHeight="1" x14ac:dyDescent="0.25">
      <c r="A30" s="5" t="s">
        <v>76</v>
      </c>
      <c r="B30" s="35" t="s">
        <v>12</v>
      </c>
      <c r="C30" s="15" t="s">
        <v>9</v>
      </c>
      <c r="D30" s="16">
        <f t="shared" si="0"/>
        <v>1.5</v>
      </c>
      <c r="E30" s="16">
        <v>1.5</v>
      </c>
      <c r="F30" s="16"/>
      <c r="G30" s="16"/>
      <c r="H30" s="10">
        <f t="shared" si="1"/>
        <v>0.1</v>
      </c>
      <c r="I30" s="10">
        <v>0.1</v>
      </c>
      <c r="J30" s="10"/>
      <c r="K30" s="10"/>
      <c r="L30" s="12">
        <f t="shared" si="2"/>
        <v>1.6</v>
      </c>
      <c r="M30" s="12">
        <f t="shared" si="3"/>
        <v>1.6</v>
      </c>
      <c r="N30" s="12">
        <f t="shared" si="3"/>
        <v>0</v>
      </c>
      <c r="O30" s="12">
        <f t="shared" si="3"/>
        <v>0</v>
      </c>
      <c r="P30" s="66" t="s">
        <v>327</v>
      </c>
      <c r="Q30" s="67"/>
    </row>
    <row r="31" spans="1:17" ht="15" customHeight="1" x14ac:dyDescent="0.25">
      <c r="A31" s="13" t="s">
        <v>77</v>
      </c>
      <c r="B31" s="35" t="s">
        <v>13</v>
      </c>
      <c r="C31" s="15" t="s">
        <v>9</v>
      </c>
      <c r="D31" s="16">
        <f t="shared" si="0"/>
        <v>0.3</v>
      </c>
      <c r="E31" s="16">
        <v>0.3</v>
      </c>
      <c r="F31" s="16"/>
      <c r="G31" s="16"/>
      <c r="H31" s="10">
        <f t="shared" si="1"/>
        <v>-0.2</v>
      </c>
      <c r="I31" s="10">
        <v>-0.2</v>
      </c>
      <c r="J31" s="10"/>
      <c r="K31" s="10"/>
      <c r="L31" s="12">
        <f t="shared" si="2"/>
        <v>9.9999999999999978E-2</v>
      </c>
      <c r="M31" s="12">
        <f t="shared" si="3"/>
        <v>9.9999999999999978E-2</v>
      </c>
      <c r="N31" s="12">
        <f t="shared" si="3"/>
        <v>0</v>
      </c>
      <c r="O31" s="12">
        <f t="shared" si="3"/>
        <v>0</v>
      </c>
      <c r="P31" s="66"/>
      <c r="Q31" s="67"/>
    </row>
    <row r="32" spans="1:17" ht="15" customHeight="1" x14ac:dyDescent="0.25">
      <c r="A32" s="19" t="s">
        <v>78</v>
      </c>
      <c r="B32" s="12" t="s">
        <v>14</v>
      </c>
      <c r="C32" s="15" t="s">
        <v>9</v>
      </c>
      <c r="D32" s="16">
        <f t="shared" si="0"/>
        <v>1.2</v>
      </c>
      <c r="E32" s="16">
        <v>1.2</v>
      </c>
      <c r="F32" s="16"/>
      <c r="G32" s="16"/>
      <c r="H32" s="10">
        <f t="shared" si="1"/>
        <v>0.5</v>
      </c>
      <c r="I32" s="10">
        <v>0.5</v>
      </c>
      <c r="J32" s="10"/>
      <c r="K32" s="10"/>
      <c r="L32" s="12">
        <f t="shared" si="2"/>
        <v>1.7</v>
      </c>
      <c r="M32" s="12">
        <f t="shared" si="3"/>
        <v>1.7</v>
      </c>
      <c r="N32" s="12">
        <f t="shared" si="3"/>
        <v>0</v>
      </c>
      <c r="O32" s="12">
        <f t="shared" si="3"/>
        <v>0</v>
      </c>
      <c r="P32" s="66" t="s">
        <v>328</v>
      </c>
      <c r="Q32" s="67"/>
    </row>
    <row r="33" spans="1:17" ht="15" customHeight="1" x14ac:dyDescent="0.25">
      <c r="A33" s="5" t="s">
        <v>79</v>
      </c>
      <c r="B33" s="26" t="s">
        <v>15</v>
      </c>
      <c r="C33" s="15" t="s">
        <v>9</v>
      </c>
      <c r="D33" s="16">
        <f t="shared" si="0"/>
        <v>0.1</v>
      </c>
      <c r="E33" s="16">
        <v>0.1</v>
      </c>
      <c r="F33" s="16"/>
      <c r="G33" s="16"/>
      <c r="H33" s="10">
        <f t="shared" si="1"/>
        <v>-0.1</v>
      </c>
      <c r="I33" s="10">
        <v>-0.1</v>
      </c>
      <c r="J33" s="10"/>
      <c r="K33" s="10"/>
      <c r="L33" s="12">
        <f t="shared" si="2"/>
        <v>0</v>
      </c>
      <c r="M33" s="12">
        <f t="shared" si="3"/>
        <v>0</v>
      </c>
      <c r="N33" s="12">
        <f t="shared" si="3"/>
        <v>0</v>
      </c>
      <c r="O33" s="12">
        <f t="shared" si="3"/>
        <v>0</v>
      </c>
      <c r="P33" s="66" t="s">
        <v>331</v>
      </c>
      <c r="Q33" s="67"/>
    </row>
    <row r="34" spans="1:17" ht="15" customHeight="1" x14ac:dyDescent="0.25">
      <c r="A34" s="5" t="s">
        <v>80</v>
      </c>
      <c r="B34" s="35" t="s">
        <v>16</v>
      </c>
      <c r="C34" s="15" t="s">
        <v>9</v>
      </c>
      <c r="D34" s="16">
        <f t="shared" si="0"/>
        <v>2.2000000000000002</v>
      </c>
      <c r="E34" s="16">
        <v>2.2000000000000002</v>
      </c>
      <c r="F34" s="16"/>
      <c r="G34" s="16"/>
      <c r="H34" s="10">
        <f t="shared" si="1"/>
        <v>0.2</v>
      </c>
      <c r="I34" s="10">
        <v>0.2</v>
      </c>
      <c r="J34" s="10"/>
      <c r="K34" s="10"/>
      <c r="L34" s="12">
        <f t="shared" si="2"/>
        <v>2.4000000000000004</v>
      </c>
      <c r="M34" s="12">
        <f t="shared" si="3"/>
        <v>2.4000000000000004</v>
      </c>
      <c r="N34" s="12">
        <f t="shared" si="3"/>
        <v>0</v>
      </c>
      <c r="O34" s="12">
        <f t="shared" si="3"/>
        <v>0</v>
      </c>
      <c r="P34" s="66" t="s">
        <v>329</v>
      </c>
      <c r="Q34" s="67">
        <f>SUM(L39:L49)</f>
        <v>33.599999999999994</v>
      </c>
    </row>
    <row r="35" spans="1:17" ht="15" customHeight="1" x14ac:dyDescent="0.25">
      <c r="A35" s="5" t="s">
        <v>81</v>
      </c>
      <c r="B35" s="35" t="s">
        <v>17</v>
      </c>
      <c r="C35" s="15" t="s">
        <v>9</v>
      </c>
      <c r="D35" s="16">
        <f t="shared" si="0"/>
        <v>0.6</v>
      </c>
      <c r="E35" s="16">
        <v>0.6</v>
      </c>
      <c r="F35" s="16"/>
      <c r="G35" s="16"/>
      <c r="H35" s="10">
        <f t="shared" si="1"/>
        <v>0</v>
      </c>
      <c r="I35" s="10"/>
      <c r="J35" s="10"/>
      <c r="K35" s="10"/>
      <c r="L35" s="12">
        <f t="shared" si="2"/>
        <v>0.6</v>
      </c>
      <c r="M35" s="12">
        <f t="shared" si="3"/>
        <v>0.6</v>
      </c>
      <c r="N35" s="12">
        <f t="shared" si="3"/>
        <v>0</v>
      </c>
      <c r="O35" s="12">
        <f t="shared" si="3"/>
        <v>0</v>
      </c>
      <c r="P35" s="66" t="s">
        <v>330</v>
      </c>
      <c r="Q35" s="67">
        <f>L52+L53</f>
        <v>99.200000000000017</v>
      </c>
    </row>
    <row r="36" spans="1:17" ht="15" customHeight="1" x14ac:dyDescent="0.25">
      <c r="A36" s="38" t="s">
        <v>82</v>
      </c>
      <c r="B36" s="35" t="s">
        <v>18</v>
      </c>
      <c r="C36" s="15" t="s">
        <v>9</v>
      </c>
      <c r="D36" s="16">
        <f t="shared" si="0"/>
        <v>0.7</v>
      </c>
      <c r="E36" s="16">
        <v>0.7</v>
      </c>
      <c r="F36" s="16"/>
      <c r="G36" s="16"/>
      <c r="H36" s="10">
        <f t="shared" si="1"/>
        <v>0.1</v>
      </c>
      <c r="I36" s="10">
        <v>0.1</v>
      </c>
      <c r="J36" s="10"/>
      <c r="K36" s="10"/>
      <c r="L36" s="12">
        <f t="shared" si="2"/>
        <v>0.79999999999999993</v>
      </c>
      <c r="M36" s="12">
        <f t="shared" si="3"/>
        <v>0.79999999999999993</v>
      </c>
      <c r="N36" s="12">
        <f t="shared" si="3"/>
        <v>0</v>
      </c>
      <c r="O36" s="12">
        <f t="shared" si="3"/>
        <v>0</v>
      </c>
      <c r="P36" s="66" t="s">
        <v>332</v>
      </c>
      <c r="Q36" s="67">
        <f>SUM(L93:L106)</f>
        <v>61.3</v>
      </c>
    </row>
    <row r="37" spans="1:17" ht="15.95" customHeight="1" x14ac:dyDescent="0.25">
      <c r="A37" s="91" t="s">
        <v>83</v>
      </c>
      <c r="B37" s="44" t="s">
        <v>175</v>
      </c>
      <c r="C37" s="68"/>
      <c r="D37" s="69">
        <f>SUM(D26:D36)</f>
        <v>19.100000000000001</v>
      </c>
      <c r="E37" s="69">
        <f>SUM(E26:E36)</f>
        <v>19.100000000000001</v>
      </c>
      <c r="F37" s="69">
        <f>SUM(F26:F36)</f>
        <v>0</v>
      </c>
      <c r="G37" s="69">
        <f>SUM(G26:G36)</f>
        <v>0</v>
      </c>
      <c r="H37" s="70">
        <f t="shared" ref="H37:O37" si="4">SUM(H26:H36)</f>
        <v>3.4</v>
      </c>
      <c r="I37" s="70">
        <f t="shared" si="4"/>
        <v>3.4</v>
      </c>
      <c r="J37" s="70">
        <f t="shared" si="4"/>
        <v>0</v>
      </c>
      <c r="K37" s="70">
        <f t="shared" si="4"/>
        <v>0</v>
      </c>
      <c r="L37" s="44">
        <f t="shared" si="4"/>
        <v>22.500000000000004</v>
      </c>
      <c r="M37" s="44">
        <f t="shared" si="4"/>
        <v>22.500000000000004</v>
      </c>
      <c r="N37" s="44">
        <f t="shared" si="4"/>
        <v>0</v>
      </c>
      <c r="O37" s="44">
        <f t="shared" si="4"/>
        <v>0</v>
      </c>
      <c r="P37" s="66" t="s">
        <v>333</v>
      </c>
      <c r="Q37" s="67">
        <f>SUM(L56:L90)</f>
        <v>614.9</v>
      </c>
    </row>
    <row r="38" spans="1:17" ht="15.95" customHeight="1" x14ac:dyDescent="0.25">
      <c r="A38" s="5" t="s">
        <v>84</v>
      </c>
      <c r="B38" s="485" t="s">
        <v>59</v>
      </c>
      <c r="C38" s="485"/>
      <c r="D38" s="485"/>
      <c r="E38" s="485"/>
      <c r="F38" s="485"/>
      <c r="G38" s="485"/>
      <c r="H38" s="485"/>
      <c r="I38" s="485"/>
      <c r="J38" s="485"/>
      <c r="K38" s="485"/>
      <c r="L38" s="485"/>
      <c r="M38" s="485"/>
      <c r="N38" s="485"/>
      <c r="O38" s="485"/>
      <c r="P38" s="66" t="s">
        <v>334</v>
      </c>
      <c r="Q38" s="67">
        <f>SUM(L109:L112)</f>
        <v>278.10000000000002</v>
      </c>
    </row>
    <row r="39" spans="1:17" ht="15" customHeight="1" x14ac:dyDescent="0.25">
      <c r="A39" s="5" t="s">
        <v>85</v>
      </c>
      <c r="B39" s="26" t="s">
        <v>7</v>
      </c>
      <c r="C39" s="7" t="s">
        <v>22</v>
      </c>
      <c r="D39" s="8">
        <f>E39+G39</f>
        <v>0.1</v>
      </c>
      <c r="E39" s="8">
        <v>0.1</v>
      </c>
      <c r="F39" s="8"/>
      <c r="G39" s="8"/>
      <c r="H39" s="9">
        <f t="shared" ref="H39:H49" si="5">I39+K39</f>
        <v>0</v>
      </c>
      <c r="I39" s="9"/>
      <c r="J39" s="9"/>
      <c r="K39" s="9"/>
      <c r="L39" s="11">
        <f t="shared" ref="L39:L49" si="6">M39+O39</f>
        <v>0.1</v>
      </c>
      <c r="M39" s="11">
        <f t="shared" ref="M39:O49" si="7">E39+I39</f>
        <v>0.1</v>
      </c>
      <c r="N39" s="11">
        <f t="shared" si="7"/>
        <v>0</v>
      </c>
      <c r="O39" s="11">
        <f t="shared" si="7"/>
        <v>0</v>
      </c>
      <c r="P39" s="71" t="s">
        <v>173</v>
      </c>
      <c r="Q39" s="72">
        <f>SUM(Q28:Q38)</f>
        <v>1109.5999999999999</v>
      </c>
    </row>
    <row r="40" spans="1:17" ht="15" customHeight="1" x14ac:dyDescent="0.25">
      <c r="A40" s="5" t="s">
        <v>86</v>
      </c>
      <c r="B40" s="35" t="s">
        <v>10</v>
      </c>
      <c r="C40" s="15" t="s">
        <v>22</v>
      </c>
      <c r="D40" s="16">
        <f t="shared" ref="D40:D49" si="8">E40+G40</f>
        <v>0.7</v>
      </c>
      <c r="E40" s="16">
        <v>0.7</v>
      </c>
      <c r="F40" s="16"/>
      <c r="G40" s="16"/>
      <c r="H40" s="10">
        <f t="shared" si="5"/>
        <v>0.1</v>
      </c>
      <c r="I40" s="10">
        <v>0.1</v>
      </c>
      <c r="J40" s="10"/>
      <c r="K40" s="10"/>
      <c r="L40" s="12">
        <f t="shared" si="6"/>
        <v>0.79999999999999993</v>
      </c>
      <c r="M40" s="12">
        <f t="shared" si="7"/>
        <v>0.79999999999999993</v>
      </c>
      <c r="N40" s="12">
        <f t="shared" si="7"/>
        <v>0</v>
      </c>
      <c r="O40" s="12">
        <f t="shared" si="7"/>
        <v>0</v>
      </c>
      <c r="P40" s="73"/>
      <c r="Q40" s="73"/>
    </row>
    <row r="41" spans="1:17" ht="15" customHeight="1" x14ac:dyDescent="0.25">
      <c r="A41" s="5" t="s">
        <v>87</v>
      </c>
      <c r="B41" s="35" t="s">
        <v>11</v>
      </c>
      <c r="C41" s="15" t="s">
        <v>22</v>
      </c>
      <c r="D41" s="16">
        <f t="shared" si="8"/>
        <v>16.3</v>
      </c>
      <c r="E41" s="16">
        <v>13.3</v>
      </c>
      <c r="F41" s="16"/>
      <c r="G41" s="16">
        <v>3</v>
      </c>
      <c r="H41" s="10">
        <f t="shared" si="5"/>
        <v>-4.4000000000000004</v>
      </c>
      <c r="I41" s="10">
        <v>-5.9</v>
      </c>
      <c r="J41" s="10"/>
      <c r="K41" s="10">
        <v>1.5</v>
      </c>
      <c r="L41" s="12">
        <f t="shared" si="6"/>
        <v>11.9</v>
      </c>
      <c r="M41" s="12">
        <f t="shared" si="7"/>
        <v>7.4</v>
      </c>
      <c r="N41" s="12">
        <f t="shared" si="7"/>
        <v>0</v>
      </c>
      <c r="O41" s="12">
        <f t="shared" si="7"/>
        <v>4.5</v>
      </c>
      <c r="P41" s="73"/>
      <c r="Q41" s="73">
        <f>Q39-L114</f>
        <v>0</v>
      </c>
    </row>
    <row r="42" spans="1:17" ht="15" customHeight="1" x14ac:dyDescent="0.25">
      <c r="A42" s="5" t="s">
        <v>88</v>
      </c>
      <c r="B42" s="35" t="s">
        <v>12</v>
      </c>
      <c r="C42" s="15" t="s">
        <v>22</v>
      </c>
      <c r="D42" s="16">
        <f t="shared" si="8"/>
        <v>1.1000000000000001</v>
      </c>
      <c r="E42" s="16">
        <v>1.1000000000000001</v>
      </c>
      <c r="F42" s="16"/>
      <c r="G42" s="16"/>
      <c r="H42" s="10">
        <f t="shared" si="5"/>
        <v>-0.2</v>
      </c>
      <c r="I42" s="10">
        <v>-0.2</v>
      </c>
      <c r="J42" s="10"/>
      <c r="K42" s="10"/>
      <c r="L42" s="12">
        <f t="shared" si="6"/>
        <v>0.90000000000000013</v>
      </c>
      <c r="M42" s="12">
        <f t="shared" si="7"/>
        <v>0.90000000000000013</v>
      </c>
      <c r="N42" s="12">
        <f t="shared" si="7"/>
        <v>0</v>
      </c>
      <c r="O42" s="12">
        <f t="shared" si="7"/>
        <v>0</v>
      </c>
    </row>
    <row r="43" spans="1:17" ht="15" customHeight="1" x14ac:dyDescent="0.25">
      <c r="A43" s="13" t="s">
        <v>89</v>
      </c>
      <c r="B43" s="35" t="s">
        <v>13</v>
      </c>
      <c r="C43" s="15" t="s">
        <v>22</v>
      </c>
      <c r="D43" s="16">
        <f t="shared" si="8"/>
        <v>1.7</v>
      </c>
      <c r="E43" s="16">
        <v>1.7</v>
      </c>
      <c r="F43" s="16"/>
      <c r="G43" s="16"/>
      <c r="H43" s="10">
        <f t="shared" si="5"/>
        <v>0</v>
      </c>
      <c r="I43" s="10"/>
      <c r="J43" s="10"/>
      <c r="K43" s="10"/>
      <c r="L43" s="12">
        <f t="shared" si="6"/>
        <v>1.7</v>
      </c>
      <c r="M43" s="12">
        <f t="shared" si="7"/>
        <v>1.7</v>
      </c>
      <c r="N43" s="12">
        <f t="shared" si="7"/>
        <v>0</v>
      </c>
      <c r="O43" s="12">
        <f t="shared" si="7"/>
        <v>0</v>
      </c>
      <c r="Q43" s="2">
        <f>L114-Q39</f>
        <v>0</v>
      </c>
    </row>
    <row r="44" spans="1:17" ht="15" customHeight="1" x14ac:dyDescent="0.25">
      <c r="A44" s="13" t="s">
        <v>90</v>
      </c>
      <c r="B44" s="12" t="s">
        <v>14</v>
      </c>
      <c r="C44" s="15" t="s">
        <v>22</v>
      </c>
      <c r="D44" s="16">
        <f t="shared" si="8"/>
        <v>3.4</v>
      </c>
      <c r="E44" s="16">
        <v>3.4</v>
      </c>
      <c r="F44" s="16"/>
      <c r="G44" s="16"/>
      <c r="H44" s="10">
        <f t="shared" si="5"/>
        <v>-0.4</v>
      </c>
      <c r="I44" s="10">
        <v>-0.4</v>
      </c>
      <c r="J44" s="10"/>
      <c r="K44" s="10"/>
      <c r="L44" s="12">
        <f t="shared" si="6"/>
        <v>3</v>
      </c>
      <c r="M44" s="12">
        <f t="shared" si="7"/>
        <v>3</v>
      </c>
      <c r="N44" s="12">
        <f t="shared" si="7"/>
        <v>0</v>
      </c>
      <c r="O44" s="12">
        <f t="shared" si="7"/>
        <v>0</v>
      </c>
    </row>
    <row r="45" spans="1:17" x14ac:dyDescent="0.25">
      <c r="A45" s="5" t="s">
        <v>91</v>
      </c>
      <c r="B45" s="12" t="s">
        <v>15</v>
      </c>
      <c r="C45" s="15" t="s">
        <v>22</v>
      </c>
      <c r="D45" s="16">
        <f t="shared" si="8"/>
        <v>3.3</v>
      </c>
      <c r="E45" s="16">
        <v>3.3</v>
      </c>
      <c r="F45" s="16"/>
      <c r="G45" s="16"/>
      <c r="H45" s="10">
        <f t="shared" si="5"/>
        <v>-0.5</v>
      </c>
      <c r="I45" s="10">
        <v>-0.5</v>
      </c>
      <c r="J45" s="10"/>
      <c r="K45" s="10"/>
      <c r="L45" s="12">
        <f t="shared" si="6"/>
        <v>2.8</v>
      </c>
      <c r="M45" s="12">
        <f t="shared" si="7"/>
        <v>2.8</v>
      </c>
      <c r="N45" s="12">
        <f t="shared" si="7"/>
        <v>0</v>
      </c>
      <c r="O45" s="12">
        <f t="shared" si="7"/>
        <v>0</v>
      </c>
    </row>
    <row r="46" spans="1:17" ht="15" customHeight="1" x14ac:dyDescent="0.25">
      <c r="A46" s="5" t="s">
        <v>92</v>
      </c>
      <c r="B46" s="35" t="s">
        <v>16</v>
      </c>
      <c r="C46" s="15" t="s">
        <v>22</v>
      </c>
      <c r="D46" s="16">
        <f t="shared" si="8"/>
        <v>9.5</v>
      </c>
      <c r="E46" s="16">
        <v>9.5</v>
      </c>
      <c r="F46" s="16"/>
      <c r="G46" s="16"/>
      <c r="H46" s="10">
        <f t="shared" si="5"/>
        <v>0</v>
      </c>
      <c r="I46" s="10">
        <v>-1.4</v>
      </c>
      <c r="J46" s="10"/>
      <c r="K46" s="10">
        <v>1.4</v>
      </c>
      <c r="L46" s="12">
        <f t="shared" si="6"/>
        <v>9.5</v>
      </c>
      <c r="M46" s="12">
        <f t="shared" si="7"/>
        <v>8.1</v>
      </c>
      <c r="N46" s="12">
        <f t="shared" si="7"/>
        <v>0</v>
      </c>
      <c r="O46" s="12">
        <f t="shared" si="7"/>
        <v>1.4</v>
      </c>
    </row>
    <row r="47" spans="1:17" ht="15" customHeight="1" x14ac:dyDescent="0.25">
      <c r="A47" s="5" t="s">
        <v>93</v>
      </c>
      <c r="B47" s="35" t="s">
        <v>17</v>
      </c>
      <c r="C47" s="15" t="s">
        <v>22</v>
      </c>
      <c r="D47" s="16">
        <f t="shared" si="8"/>
        <v>0.4</v>
      </c>
      <c r="E47" s="16">
        <v>0.4</v>
      </c>
      <c r="F47" s="16"/>
      <c r="G47" s="16"/>
      <c r="H47" s="10">
        <f t="shared" si="5"/>
        <v>0</v>
      </c>
      <c r="I47" s="10"/>
      <c r="J47" s="10"/>
      <c r="K47" s="10"/>
      <c r="L47" s="12">
        <f t="shared" si="6"/>
        <v>0.4</v>
      </c>
      <c r="M47" s="12">
        <f t="shared" si="7"/>
        <v>0.4</v>
      </c>
      <c r="N47" s="12">
        <f t="shared" si="7"/>
        <v>0</v>
      </c>
      <c r="O47" s="12">
        <f t="shared" si="7"/>
        <v>0</v>
      </c>
    </row>
    <row r="48" spans="1:17" ht="15" customHeight="1" x14ac:dyDescent="0.25">
      <c r="A48" s="5" t="s">
        <v>94</v>
      </c>
      <c r="B48" s="35" t="s">
        <v>18</v>
      </c>
      <c r="C48" s="15" t="s">
        <v>22</v>
      </c>
      <c r="D48" s="16">
        <f t="shared" si="8"/>
        <v>1.6</v>
      </c>
      <c r="E48" s="16">
        <v>1.6</v>
      </c>
      <c r="F48" s="16"/>
      <c r="G48" s="16"/>
      <c r="H48" s="10">
        <f t="shared" si="5"/>
        <v>0.1</v>
      </c>
      <c r="I48" s="10">
        <v>0.1</v>
      </c>
      <c r="J48" s="10"/>
      <c r="K48" s="10"/>
      <c r="L48" s="12">
        <f t="shared" si="6"/>
        <v>1.7000000000000002</v>
      </c>
      <c r="M48" s="12">
        <f t="shared" si="7"/>
        <v>1.7000000000000002</v>
      </c>
      <c r="N48" s="12">
        <f t="shared" si="7"/>
        <v>0</v>
      </c>
      <c r="O48" s="12">
        <f t="shared" si="7"/>
        <v>0</v>
      </c>
    </row>
    <row r="49" spans="1:15" ht="15" customHeight="1" x14ac:dyDescent="0.25">
      <c r="A49" s="38" t="s">
        <v>95</v>
      </c>
      <c r="B49" s="35" t="s">
        <v>19</v>
      </c>
      <c r="C49" s="15" t="s">
        <v>22</v>
      </c>
      <c r="D49" s="16">
        <f t="shared" si="8"/>
        <v>0.9</v>
      </c>
      <c r="E49" s="16">
        <v>0.9</v>
      </c>
      <c r="F49" s="16"/>
      <c r="G49" s="16"/>
      <c r="H49" s="10">
        <f t="shared" si="5"/>
        <v>-0.1</v>
      </c>
      <c r="I49" s="10">
        <v>-0.1</v>
      </c>
      <c r="J49" s="10"/>
      <c r="K49" s="10"/>
      <c r="L49" s="12">
        <f t="shared" si="6"/>
        <v>0.8</v>
      </c>
      <c r="M49" s="12">
        <f t="shared" si="7"/>
        <v>0.8</v>
      </c>
      <c r="N49" s="12">
        <f t="shared" si="7"/>
        <v>0</v>
      </c>
      <c r="O49" s="12">
        <f t="shared" si="7"/>
        <v>0</v>
      </c>
    </row>
    <row r="50" spans="1:15" ht="15.95" customHeight="1" x14ac:dyDescent="0.25">
      <c r="A50" s="91" t="s">
        <v>96</v>
      </c>
      <c r="B50" s="21" t="s">
        <v>176</v>
      </c>
      <c r="C50" s="25"/>
      <c r="D50" s="23">
        <f>SUM(D39:D49)</f>
        <v>39</v>
      </c>
      <c r="E50" s="23">
        <f>SUM(E39:E49)</f>
        <v>36</v>
      </c>
      <c r="F50" s="23">
        <f>SUM(F39:F49)</f>
        <v>0</v>
      </c>
      <c r="G50" s="23">
        <f t="shared" ref="G50:O50" si="9">SUM(G39:G49)</f>
        <v>3</v>
      </c>
      <c r="H50" s="24">
        <f t="shared" si="9"/>
        <v>-5.4000000000000012</v>
      </c>
      <c r="I50" s="24">
        <f t="shared" si="9"/>
        <v>-8.3000000000000007</v>
      </c>
      <c r="J50" s="24">
        <f t="shared" si="9"/>
        <v>0</v>
      </c>
      <c r="K50" s="24">
        <f t="shared" si="9"/>
        <v>2.9</v>
      </c>
      <c r="L50" s="21">
        <f t="shared" si="9"/>
        <v>33.599999999999994</v>
      </c>
      <c r="M50" s="21">
        <f t="shared" si="9"/>
        <v>27.699999999999996</v>
      </c>
      <c r="N50" s="21">
        <f t="shared" si="9"/>
        <v>0</v>
      </c>
      <c r="O50" s="21">
        <f t="shared" si="9"/>
        <v>5.9</v>
      </c>
    </row>
    <row r="51" spans="1:15" ht="15.95" customHeight="1" x14ac:dyDescent="0.25">
      <c r="A51" s="5" t="s">
        <v>97</v>
      </c>
      <c r="B51" s="569" t="s">
        <v>63</v>
      </c>
      <c r="C51" s="570"/>
      <c r="D51" s="570"/>
      <c r="E51" s="570"/>
      <c r="F51" s="570"/>
      <c r="G51" s="570"/>
      <c r="H51" s="570"/>
      <c r="I51" s="570"/>
      <c r="J51" s="570"/>
      <c r="K51" s="570"/>
      <c r="L51" s="570"/>
      <c r="M51" s="570"/>
      <c r="N51" s="570"/>
      <c r="O51" s="570"/>
    </row>
    <row r="52" spans="1:15" ht="15" customHeight="1" x14ac:dyDescent="0.25">
      <c r="A52" s="38" t="s">
        <v>98</v>
      </c>
      <c r="B52" s="35" t="s">
        <v>20</v>
      </c>
      <c r="C52" s="15" t="s">
        <v>32</v>
      </c>
      <c r="D52" s="16">
        <f>E52+G52</f>
        <v>98.8</v>
      </c>
      <c r="E52" s="16">
        <v>33</v>
      </c>
      <c r="F52" s="16"/>
      <c r="G52" s="16">
        <v>65.8</v>
      </c>
      <c r="H52" s="10">
        <f t="shared" ref="H52:H112" si="10">I52+K52</f>
        <v>0</v>
      </c>
      <c r="I52" s="10">
        <v>-13.9</v>
      </c>
      <c r="J52" s="10"/>
      <c r="K52" s="10">
        <v>13.9</v>
      </c>
      <c r="L52" s="12">
        <f t="shared" ref="L52:L112" si="11">M52+O52</f>
        <v>98.800000000000011</v>
      </c>
      <c r="M52" s="12">
        <f t="shared" ref="M52:O112" si="12">E52+I52</f>
        <v>19.100000000000001</v>
      </c>
      <c r="N52" s="12">
        <f t="shared" si="12"/>
        <v>0</v>
      </c>
      <c r="O52" s="12">
        <f t="shared" si="12"/>
        <v>79.7</v>
      </c>
    </row>
    <row r="53" spans="1:15" ht="15" customHeight="1" x14ac:dyDescent="0.25">
      <c r="A53" s="40" t="s">
        <v>99</v>
      </c>
      <c r="B53" s="29" t="s">
        <v>71</v>
      </c>
      <c r="C53" s="30" t="s">
        <v>32</v>
      </c>
      <c r="D53" s="16">
        <f>E53+G53</f>
        <v>0.4</v>
      </c>
      <c r="E53" s="148">
        <v>0.4</v>
      </c>
      <c r="F53" s="148"/>
      <c r="G53" s="148"/>
      <c r="H53" s="10">
        <f t="shared" si="10"/>
        <v>0</v>
      </c>
      <c r="I53" s="75"/>
      <c r="J53" s="75"/>
      <c r="K53" s="75"/>
      <c r="L53" s="12">
        <f t="shared" si="11"/>
        <v>0.4</v>
      </c>
      <c r="M53" s="12">
        <f t="shared" si="12"/>
        <v>0.4</v>
      </c>
      <c r="N53" s="12">
        <f t="shared" si="12"/>
        <v>0</v>
      </c>
      <c r="O53" s="12">
        <f t="shared" si="12"/>
        <v>0</v>
      </c>
    </row>
    <row r="54" spans="1:15" ht="15.95" customHeight="1" x14ac:dyDescent="0.25">
      <c r="A54" s="20" t="s">
        <v>100</v>
      </c>
      <c r="B54" s="44" t="s">
        <v>177</v>
      </c>
      <c r="C54" s="74"/>
      <c r="D54" s="23">
        <f>D52+D53</f>
        <v>99.2</v>
      </c>
      <c r="E54" s="23">
        <f t="shared" ref="E54:O54" si="13">E52+E53</f>
        <v>33.4</v>
      </c>
      <c r="F54" s="23">
        <f t="shared" si="13"/>
        <v>0</v>
      </c>
      <c r="G54" s="23">
        <f t="shared" si="13"/>
        <v>65.8</v>
      </c>
      <c r="H54" s="24">
        <f t="shared" si="13"/>
        <v>0</v>
      </c>
      <c r="I54" s="24">
        <f t="shared" si="13"/>
        <v>-13.9</v>
      </c>
      <c r="J54" s="24">
        <f t="shared" si="13"/>
        <v>0</v>
      </c>
      <c r="K54" s="24">
        <f t="shared" si="13"/>
        <v>13.9</v>
      </c>
      <c r="L54" s="21">
        <f t="shared" si="13"/>
        <v>99.200000000000017</v>
      </c>
      <c r="M54" s="21">
        <f t="shared" si="13"/>
        <v>19.5</v>
      </c>
      <c r="N54" s="21">
        <f t="shared" si="13"/>
        <v>0</v>
      </c>
      <c r="O54" s="21">
        <f t="shared" si="13"/>
        <v>79.7</v>
      </c>
    </row>
    <row r="55" spans="1:15" ht="15.95" customHeight="1" x14ac:dyDescent="0.25">
      <c r="A55" s="5" t="s">
        <v>101</v>
      </c>
      <c r="B55" s="485" t="s">
        <v>172</v>
      </c>
      <c r="C55" s="485"/>
      <c r="D55" s="485"/>
      <c r="E55" s="485"/>
      <c r="F55" s="485"/>
      <c r="G55" s="485"/>
      <c r="H55" s="485"/>
      <c r="I55" s="485"/>
      <c r="J55" s="485"/>
      <c r="K55" s="485"/>
      <c r="L55" s="485"/>
      <c r="M55" s="485"/>
      <c r="N55" s="485"/>
      <c r="O55" s="485"/>
    </row>
    <row r="56" spans="1:15" ht="15.95" customHeight="1" x14ac:dyDescent="0.25">
      <c r="A56" s="13" t="s">
        <v>102</v>
      </c>
      <c r="B56" s="14" t="s">
        <v>55</v>
      </c>
      <c r="C56" s="77" t="s">
        <v>51</v>
      </c>
      <c r="D56" s="8">
        <f t="shared" ref="D56:D90" si="14">E56+G56</f>
        <v>0.1</v>
      </c>
      <c r="E56" s="8">
        <v>0.1</v>
      </c>
      <c r="F56" s="8"/>
      <c r="G56" s="8"/>
      <c r="H56" s="9">
        <f t="shared" ref="H56:H57" si="15">I56+K56</f>
        <v>0</v>
      </c>
      <c r="I56" s="9"/>
      <c r="J56" s="9"/>
      <c r="K56" s="9"/>
      <c r="L56" s="11">
        <f t="shared" ref="L56:L57" si="16">M56+O56</f>
        <v>0.1</v>
      </c>
      <c r="M56" s="11">
        <f t="shared" ref="M56:O57" si="17">E56+I56</f>
        <v>0.1</v>
      </c>
      <c r="N56" s="11">
        <f t="shared" si="17"/>
        <v>0</v>
      </c>
      <c r="O56" s="11">
        <f t="shared" si="17"/>
        <v>0</v>
      </c>
    </row>
    <row r="57" spans="1:15" ht="15.95" customHeight="1" x14ac:dyDescent="0.25">
      <c r="A57" s="13" t="s">
        <v>103</v>
      </c>
      <c r="B57" s="12" t="s">
        <v>33</v>
      </c>
      <c r="C57" s="15" t="s">
        <v>51</v>
      </c>
      <c r="D57" s="8">
        <f t="shared" si="14"/>
        <v>0.4</v>
      </c>
      <c r="E57" s="8">
        <v>0.4</v>
      </c>
      <c r="F57" s="8"/>
      <c r="G57" s="8"/>
      <c r="H57" s="9">
        <f t="shared" si="15"/>
        <v>0</v>
      </c>
      <c r="I57" s="9"/>
      <c r="J57" s="9"/>
      <c r="K57" s="9"/>
      <c r="L57" s="11">
        <f t="shared" si="16"/>
        <v>0.4</v>
      </c>
      <c r="M57" s="11">
        <f t="shared" si="17"/>
        <v>0.4</v>
      </c>
      <c r="N57" s="11">
        <f t="shared" si="17"/>
        <v>0</v>
      </c>
      <c r="O57" s="11">
        <f t="shared" si="17"/>
        <v>0</v>
      </c>
    </row>
    <row r="58" spans="1:15" ht="15" customHeight="1" x14ac:dyDescent="0.25">
      <c r="A58" s="19" t="s">
        <v>104</v>
      </c>
      <c r="B58" s="76" t="s">
        <v>161</v>
      </c>
      <c r="C58" s="77" t="s">
        <v>51</v>
      </c>
      <c r="D58" s="8">
        <f t="shared" si="14"/>
        <v>2.8</v>
      </c>
      <c r="E58" s="8">
        <v>2.8</v>
      </c>
      <c r="F58" s="8"/>
      <c r="G58" s="8"/>
      <c r="H58" s="9">
        <f t="shared" si="10"/>
        <v>0</v>
      </c>
      <c r="I58" s="9"/>
      <c r="J58" s="9"/>
      <c r="K58" s="9"/>
      <c r="L58" s="11">
        <f t="shared" si="11"/>
        <v>2.8</v>
      </c>
      <c r="M58" s="11">
        <f t="shared" si="12"/>
        <v>2.8</v>
      </c>
      <c r="N58" s="11">
        <f t="shared" si="12"/>
        <v>0</v>
      </c>
      <c r="O58" s="11">
        <f t="shared" si="12"/>
        <v>0</v>
      </c>
    </row>
    <row r="59" spans="1:15" ht="15" customHeight="1" x14ac:dyDescent="0.25">
      <c r="A59" s="5" t="s">
        <v>105</v>
      </c>
      <c r="B59" s="29" t="s">
        <v>502</v>
      </c>
      <c r="C59" s="30" t="s">
        <v>51</v>
      </c>
      <c r="D59" s="16">
        <f t="shared" si="14"/>
        <v>6.9</v>
      </c>
      <c r="E59" s="16">
        <v>6.9</v>
      </c>
      <c r="F59" s="16"/>
      <c r="G59" s="16"/>
      <c r="H59" s="10">
        <f t="shared" si="10"/>
        <v>0</v>
      </c>
      <c r="I59" s="10"/>
      <c r="J59" s="10"/>
      <c r="K59" s="10"/>
      <c r="L59" s="12">
        <f t="shared" si="11"/>
        <v>6.9</v>
      </c>
      <c r="M59" s="12">
        <f t="shared" si="12"/>
        <v>6.9</v>
      </c>
      <c r="N59" s="12">
        <f t="shared" si="12"/>
        <v>0</v>
      </c>
      <c r="O59" s="12">
        <f t="shared" si="12"/>
        <v>0</v>
      </c>
    </row>
    <row r="60" spans="1:15" ht="15" customHeight="1" x14ac:dyDescent="0.25">
      <c r="A60" s="5" t="s">
        <v>106</v>
      </c>
      <c r="B60" s="12" t="s">
        <v>153</v>
      </c>
      <c r="C60" s="30" t="s">
        <v>51</v>
      </c>
      <c r="D60" s="16">
        <f t="shared" si="14"/>
        <v>8.4</v>
      </c>
      <c r="E60" s="16">
        <v>8.4</v>
      </c>
      <c r="F60" s="16"/>
      <c r="G60" s="16"/>
      <c r="H60" s="10">
        <f t="shared" si="10"/>
        <v>0</v>
      </c>
      <c r="I60" s="10"/>
      <c r="J60" s="10"/>
      <c r="K60" s="10"/>
      <c r="L60" s="12">
        <f t="shared" si="11"/>
        <v>8.4</v>
      </c>
      <c r="M60" s="12">
        <f t="shared" si="12"/>
        <v>8.4</v>
      </c>
      <c r="N60" s="12">
        <f t="shared" si="12"/>
        <v>0</v>
      </c>
      <c r="O60" s="12">
        <f t="shared" si="12"/>
        <v>0</v>
      </c>
    </row>
    <row r="61" spans="1:15" ht="15" customHeight="1" x14ac:dyDescent="0.25">
      <c r="A61" s="32" t="s">
        <v>107</v>
      </c>
      <c r="B61" s="31" t="s">
        <v>364</v>
      </c>
      <c r="C61" s="30" t="s">
        <v>51</v>
      </c>
      <c r="D61" s="16">
        <f t="shared" si="14"/>
        <v>6.6</v>
      </c>
      <c r="E61" s="16">
        <v>6.6</v>
      </c>
      <c r="F61" s="16"/>
      <c r="G61" s="16"/>
      <c r="H61" s="10">
        <f t="shared" si="10"/>
        <v>0</v>
      </c>
      <c r="I61" s="10"/>
      <c r="J61" s="10"/>
      <c r="K61" s="10"/>
      <c r="L61" s="12">
        <f t="shared" si="11"/>
        <v>6.6</v>
      </c>
      <c r="M61" s="12">
        <f t="shared" si="12"/>
        <v>6.6</v>
      </c>
      <c r="N61" s="12">
        <f t="shared" si="12"/>
        <v>0</v>
      </c>
      <c r="O61" s="12">
        <f t="shared" si="12"/>
        <v>0</v>
      </c>
    </row>
    <row r="62" spans="1:15" ht="15" customHeight="1" x14ac:dyDescent="0.25">
      <c r="A62" s="32" t="s">
        <v>108</v>
      </c>
      <c r="B62" s="29" t="s">
        <v>503</v>
      </c>
      <c r="C62" s="15" t="s">
        <v>51</v>
      </c>
      <c r="D62" s="16">
        <f t="shared" si="14"/>
        <v>36.5</v>
      </c>
      <c r="E62" s="16">
        <v>36.5</v>
      </c>
      <c r="F62" s="16">
        <v>18.100000000000001</v>
      </c>
      <c r="G62" s="16"/>
      <c r="H62" s="10">
        <f t="shared" si="10"/>
        <v>0</v>
      </c>
      <c r="I62" s="10"/>
      <c r="J62" s="10"/>
      <c r="K62" s="10"/>
      <c r="L62" s="12">
        <f t="shared" si="11"/>
        <v>36.5</v>
      </c>
      <c r="M62" s="12">
        <f t="shared" si="12"/>
        <v>36.5</v>
      </c>
      <c r="N62" s="12">
        <f t="shared" si="12"/>
        <v>18.100000000000001</v>
      </c>
      <c r="O62" s="12">
        <f t="shared" si="12"/>
        <v>0</v>
      </c>
    </row>
    <row r="63" spans="1:15" ht="15" customHeight="1" x14ac:dyDescent="0.25">
      <c r="A63" s="32" t="s">
        <v>109</v>
      </c>
      <c r="B63" s="29" t="s">
        <v>504</v>
      </c>
      <c r="C63" s="15" t="s">
        <v>51</v>
      </c>
      <c r="D63" s="16">
        <f t="shared" si="14"/>
        <v>4.7</v>
      </c>
      <c r="E63" s="16">
        <v>4.7</v>
      </c>
      <c r="F63" s="16"/>
      <c r="G63" s="16"/>
      <c r="H63" s="10">
        <f t="shared" si="10"/>
        <v>0.9</v>
      </c>
      <c r="I63" s="10">
        <v>0.9</v>
      </c>
      <c r="J63" s="10"/>
      <c r="K63" s="10"/>
      <c r="L63" s="12">
        <f t="shared" si="11"/>
        <v>5.6000000000000005</v>
      </c>
      <c r="M63" s="12">
        <f t="shared" si="12"/>
        <v>5.6000000000000005</v>
      </c>
      <c r="N63" s="12">
        <f t="shared" si="12"/>
        <v>0</v>
      </c>
      <c r="O63" s="12">
        <f t="shared" si="12"/>
        <v>0</v>
      </c>
    </row>
    <row r="64" spans="1:15" ht="15" customHeight="1" x14ac:dyDescent="0.25">
      <c r="A64" s="32" t="s">
        <v>110</v>
      </c>
      <c r="B64" s="29" t="s">
        <v>505</v>
      </c>
      <c r="C64" s="30" t="s">
        <v>51</v>
      </c>
      <c r="D64" s="16">
        <f t="shared" si="14"/>
        <v>0.1</v>
      </c>
      <c r="E64" s="16">
        <v>0.1</v>
      </c>
      <c r="F64" s="16"/>
      <c r="G64" s="16"/>
      <c r="H64" s="10">
        <f t="shared" si="10"/>
        <v>0</v>
      </c>
      <c r="I64" s="10"/>
      <c r="J64" s="10"/>
      <c r="K64" s="10"/>
      <c r="L64" s="12">
        <f t="shared" si="11"/>
        <v>0.1</v>
      </c>
      <c r="M64" s="12">
        <f t="shared" si="12"/>
        <v>0.1</v>
      </c>
      <c r="N64" s="12">
        <f t="shared" si="12"/>
        <v>0</v>
      </c>
      <c r="O64" s="12">
        <f t="shared" si="12"/>
        <v>0</v>
      </c>
    </row>
    <row r="65" spans="1:15" ht="15" customHeight="1" x14ac:dyDescent="0.25">
      <c r="A65" s="32" t="s">
        <v>156</v>
      </c>
      <c r="B65" s="29" t="s">
        <v>419</v>
      </c>
      <c r="C65" s="15" t="s">
        <v>51</v>
      </c>
      <c r="D65" s="16">
        <f t="shared" si="14"/>
        <v>2.2000000000000002</v>
      </c>
      <c r="E65" s="16">
        <v>2.2000000000000002</v>
      </c>
      <c r="F65" s="16"/>
      <c r="G65" s="16"/>
      <c r="H65" s="10">
        <f t="shared" si="10"/>
        <v>0</v>
      </c>
      <c r="I65" s="10"/>
      <c r="J65" s="10"/>
      <c r="K65" s="10"/>
      <c r="L65" s="12">
        <f t="shared" si="11"/>
        <v>2.2000000000000002</v>
      </c>
      <c r="M65" s="12">
        <f t="shared" si="12"/>
        <v>2.2000000000000002</v>
      </c>
      <c r="N65" s="12">
        <f t="shared" si="12"/>
        <v>0</v>
      </c>
      <c r="O65" s="12">
        <f t="shared" si="12"/>
        <v>0</v>
      </c>
    </row>
    <row r="66" spans="1:15" ht="15" customHeight="1" x14ac:dyDescent="0.25">
      <c r="A66" s="32" t="s">
        <v>157</v>
      </c>
      <c r="B66" s="193" t="s">
        <v>46</v>
      </c>
      <c r="C66" s="15" t="s">
        <v>51</v>
      </c>
      <c r="D66" s="16">
        <f t="shared" si="14"/>
        <v>0.1</v>
      </c>
      <c r="E66" s="16">
        <v>0.1</v>
      </c>
      <c r="F66" s="16"/>
      <c r="G66" s="16"/>
      <c r="H66" s="10">
        <f t="shared" si="10"/>
        <v>0</v>
      </c>
      <c r="I66" s="10"/>
      <c r="J66" s="10"/>
      <c r="K66" s="10"/>
      <c r="L66" s="12">
        <f t="shared" si="11"/>
        <v>0.1</v>
      </c>
      <c r="M66" s="12">
        <f t="shared" si="12"/>
        <v>0.1</v>
      </c>
      <c r="N66" s="12">
        <f t="shared" si="12"/>
        <v>0</v>
      </c>
      <c r="O66" s="12">
        <f t="shared" si="12"/>
        <v>0</v>
      </c>
    </row>
    <row r="67" spans="1:15" ht="15" customHeight="1" x14ac:dyDescent="0.25">
      <c r="A67" s="32" t="s">
        <v>111</v>
      </c>
      <c r="B67" s="12" t="s">
        <v>43</v>
      </c>
      <c r="C67" s="15" t="s">
        <v>51</v>
      </c>
      <c r="D67" s="16">
        <f t="shared" si="14"/>
        <v>0.1</v>
      </c>
      <c r="E67" s="16">
        <v>0.1</v>
      </c>
      <c r="F67" s="16"/>
      <c r="G67" s="16"/>
      <c r="H67" s="10">
        <f t="shared" si="10"/>
        <v>0</v>
      </c>
      <c r="I67" s="10"/>
      <c r="J67" s="10"/>
      <c r="K67" s="10"/>
      <c r="L67" s="12">
        <f t="shared" si="11"/>
        <v>0.1</v>
      </c>
      <c r="M67" s="12">
        <f t="shared" si="12"/>
        <v>0.1</v>
      </c>
      <c r="N67" s="12">
        <f t="shared" si="12"/>
        <v>0</v>
      </c>
      <c r="O67" s="12">
        <f t="shared" si="12"/>
        <v>0</v>
      </c>
    </row>
    <row r="68" spans="1:15" ht="15" customHeight="1" x14ac:dyDescent="0.25">
      <c r="A68" s="32" t="s">
        <v>158</v>
      </c>
      <c r="B68" s="33" t="s">
        <v>166</v>
      </c>
      <c r="C68" s="78" t="s">
        <v>51</v>
      </c>
      <c r="D68" s="16">
        <f t="shared" si="14"/>
        <v>6.6</v>
      </c>
      <c r="E68" s="16">
        <v>6.6</v>
      </c>
      <c r="F68" s="16"/>
      <c r="G68" s="16"/>
      <c r="H68" s="10">
        <f t="shared" si="10"/>
        <v>0</v>
      </c>
      <c r="I68" s="10"/>
      <c r="J68" s="10"/>
      <c r="K68" s="10"/>
      <c r="L68" s="12">
        <f t="shared" si="11"/>
        <v>6.6</v>
      </c>
      <c r="M68" s="12">
        <f t="shared" si="12"/>
        <v>6.6</v>
      </c>
      <c r="N68" s="12">
        <f t="shared" si="12"/>
        <v>0</v>
      </c>
      <c r="O68" s="12">
        <f t="shared" si="12"/>
        <v>0</v>
      </c>
    </row>
    <row r="69" spans="1:15" ht="15" customHeight="1" x14ac:dyDescent="0.25">
      <c r="A69" s="5" t="s">
        <v>159</v>
      </c>
      <c r="B69" s="33" t="s">
        <v>44</v>
      </c>
      <c r="C69" s="78" t="s">
        <v>51</v>
      </c>
      <c r="D69" s="16">
        <f t="shared" si="14"/>
        <v>0.1</v>
      </c>
      <c r="E69" s="16">
        <v>0.1</v>
      </c>
      <c r="F69" s="16"/>
      <c r="G69" s="16"/>
      <c r="H69" s="10">
        <f t="shared" si="10"/>
        <v>0</v>
      </c>
      <c r="I69" s="10"/>
      <c r="J69" s="10"/>
      <c r="K69" s="10"/>
      <c r="L69" s="12">
        <f t="shared" si="11"/>
        <v>0.1</v>
      </c>
      <c r="M69" s="12">
        <f t="shared" si="12"/>
        <v>0.1</v>
      </c>
      <c r="N69" s="12">
        <f t="shared" si="12"/>
        <v>0</v>
      </c>
      <c r="O69" s="12">
        <f t="shared" si="12"/>
        <v>0</v>
      </c>
    </row>
    <row r="70" spans="1:15" ht="15" customHeight="1" x14ac:dyDescent="0.25">
      <c r="A70" s="5" t="s">
        <v>112</v>
      </c>
      <c r="B70" s="85" t="s">
        <v>47</v>
      </c>
      <c r="C70" s="78" t="s">
        <v>51</v>
      </c>
      <c r="D70" s="16">
        <f t="shared" si="14"/>
        <v>0.1</v>
      </c>
      <c r="E70" s="16">
        <v>0.1</v>
      </c>
      <c r="F70" s="16"/>
      <c r="G70" s="16"/>
      <c r="H70" s="10">
        <f t="shared" si="10"/>
        <v>0</v>
      </c>
      <c r="I70" s="10"/>
      <c r="J70" s="10"/>
      <c r="K70" s="10"/>
      <c r="L70" s="12">
        <f t="shared" si="11"/>
        <v>0.1</v>
      </c>
      <c r="M70" s="12">
        <f t="shared" si="12"/>
        <v>0.1</v>
      </c>
      <c r="N70" s="12">
        <f t="shared" si="12"/>
        <v>0</v>
      </c>
      <c r="O70" s="12">
        <f t="shared" si="12"/>
        <v>0</v>
      </c>
    </row>
    <row r="71" spans="1:15" ht="15" customHeight="1" x14ac:dyDescent="0.25">
      <c r="A71" s="5" t="s">
        <v>113</v>
      </c>
      <c r="B71" s="33" t="s">
        <v>420</v>
      </c>
      <c r="C71" s="78" t="s">
        <v>51</v>
      </c>
      <c r="D71" s="16">
        <f>E71+G71</f>
        <v>7</v>
      </c>
      <c r="E71" s="16">
        <v>7</v>
      </c>
      <c r="F71" s="16"/>
      <c r="G71" s="16"/>
      <c r="H71" s="10">
        <f>I71+K71</f>
        <v>0</v>
      </c>
      <c r="I71" s="10"/>
      <c r="J71" s="10"/>
      <c r="K71" s="10"/>
      <c r="L71" s="12">
        <f>M71+O71</f>
        <v>7</v>
      </c>
      <c r="M71" s="12">
        <f>E71+I71</f>
        <v>7</v>
      </c>
      <c r="N71" s="12">
        <f>F71+J71</f>
        <v>0</v>
      </c>
      <c r="O71" s="12">
        <f>G71+K71</f>
        <v>0</v>
      </c>
    </row>
    <row r="72" spans="1:15" ht="15" customHeight="1" x14ac:dyDescent="0.25">
      <c r="A72" s="5" t="s">
        <v>114</v>
      </c>
      <c r="B72" s="33" t="s">
        <v>64</v>
      </c>
      <c r="C72" s="78" t="s">
        <v>51</v>
      </c>
      <c r="D72" s="16">
        <f t="shared" si="14"/>
        <v>6.1</v>
      </c>
      <c r="E72" s="16">
        <v>6.1</v>
      </c>
      <c r="F72" s="16"/>
      <c r="G72" s="16"/>
      <c r="H72" s="10">
        <f t="shared" si="10"/>
        <v>0</v>
      </c>
      <c r="I72" s="10"/>
      <c r="J72" s="10"/>
      <c r="K72" s="10"/>
      <c r="L72" s="12">
        <f t="shared" si="11"/>
        <v>6.1</v>
      </c>
      <c r="M72" s="12">
        <f t="shared" si="12"/>
        <v>6.1</v>
      </c>
      <c r="N72" s="12">
        <f t="shared" si="12"/>
        <v>0</v>
      </c>
      <c r="O72" s="12">
        <f t="shared" si="12"/>
        <v>0</v>
      </c>
    </row>
    <row r="73" spans="1:15" ht="15" customHeight="1" x14ac:dyDescent="0.25">
      <c r="A73" s="5" t="s">
        <v>115</v>
      </c>
      <c r="B73" s="33" t="s">
        <v>42</v>
      </c>
      <c r="C73" s="78" t="s">
        <v>51</v>
      </c>
      <c r="D73" s="16">
        <f t="shared" si="14"/>
        <v>27.1</v>
      </c>
      <c r="E73" s="16">
        <v>27.1</v>
      </c>
      <c r="F73" s="16"/>
      <c r="G73" s="16"/>
      <c r="H73" s="10">
        <f t="shared" si="10"/>
        <v>0</v>
      </c>
      <c r="I73" s="10"/>
      <c r="J73" s="10"/>
      <c r="K73" s="10"/>
      <c r="L73" s="12">
        <f t="shared" si="11"/>
        <v>27.1</v>
      </c>
      <c r="M73" s="12">
        <f t="shared" si="12"/>
        <v>27.1</v>
      </c>
      <c r="N73" s="12">
        <f t="shared" si="12"/>
        <v>0</v>
      </c>
      <c r="O73" s="12">
        <f t="shared" si="12"/>
        <v>0</v>
      </c>
    </row>
    <row r="74" spans="1:15" ht="15" customHeight="1" x14ac:dyDescent="0.25">
      <c r="A74" s="5" t="s">
        <v>116</v>
      </c>
      <c r="B74" s="34" t="s">
        <v>421</v>
      </c>
      <c r="C74" s="78" t="s">
        <v>51</v>
      </c>
      <c r="D74" s="16">
        <f>E74+G74</f>
        <v>12</v>
      </c>
      <c r="E74" s="16">
        <v>12</v>
      </c>
      <c r="F74" s="16"/>
      <c r="G74" s="16"/>
      <c r="H74" s="10">
        <f>I74+K74</f>
        <v>0</v>
      </c>
      <c r="I74" s="10"/>
      <c r="J74" s="10"/>
      <c r="K74" s="10"/>
      <c r="L74" s="12">
        <f>M74+O74</f>
        <v>12</v>
      </c>
      <c r="M74" s="12">
        <f>E74+I74</f>
        <v>12</v>
      </c>
      <c r="N74" s="12">
        <f>F74+J74</f>
        <v>0</v>
      </c>
      <c r="O74" s="12">
        <f>G74+K74</f>
        <v>0</v>
      </c>
    </row>
    <row r="75" spans="1:15" ht="15" customHeight="1" x14ac:dyDescent="0.25">
      <c r="A75" s="5" t="s">
        <v>167</v>
      </c>
      <c r="B75" s="34" t="s">
        <v>41</v>
      </c>
      <c r="C75" s="78" t="s">
        <v>51</v>
      </c>
      <c r="D75" s="16">
        <f t="shared" si="14"/>
        <v>22.7</v>
      </c>
      <c r="E75" s="16">
        <v>22.7</v>
      </c>
      <c r="F75" s="16"/>
      <c r="G75" s="16"/>
      <c r="H75" s="10">
        <f t="shared" si="10"/>
        <v>0</v>
      </c>
      <c r="I75" s="10"/>
      <c r="J75" s="10"/>
      <c r="K75" s="10"/>
      <c r="L75" s="12">
        <f t="shared" si="11"/>
        <v>22.7</v>
      </c>
      <c r="M75" s="12">
        <f t="shared" si="12"/>
        <v>22.7</v>
      </c>
      <c r="N75" s="12">
        <f t="shared" si="12"/>
        <v>0</v>
      </c>
      <c r="O75" s="12">
        <f t="shared" si="12"/>
        <v>0</v>
      </c>
    </row>
    <row r="76" spans="1:15" ht="15" customHeight="1" x14ac:dyDescent="0.25">
      <c r="A76" s="5" t="s">
        <v>117</v>
      </c>
      <c r="B76" s="29" t="s">
        <v>162</v>
      </c>
      <c r="C76" s="30" t="s">
        <v>51</v>
      </c>
      <c r="D76" s="16">
        <f t="shared" si="14"/>
        <v>10.3</v>
      </c>
      <c r="E76" s="16">
        <v>10.3</v>
      </c>
      <c r="F76" s="16"/>
      <c r="G76" s="16"/>
      <c r="H76" s="10">
        <f t="shared" si="10"/>
        <v>0</v>
      </c>
      <c r="I76" s="10"/>
      <c r="J76" s="10"/>
      <c r="K76" s="10"/>
      <c r="L76" s="12">
        <f t="shared" si="11"/>
        <v>10.3</v>
      </c>
      <c r="M76" s="12">
        <f t="shared" si="12"/>
        <v>10.3</v>
      </c>
      <c r="N76" s="12">
        <f t="shared" si="12"/>
        <v>0</v>
      </c>
      <c r="O76" s="12">
        <f t="shared" si="12"/>
        <v>0</v>
      </c>
    </row>
    <row r="77" spans="1:15" ht="15" customHeight="1" x14ac:dyDescent="0.25">
      <c r="A77" s="5" t="s">
        <v>118</v>
      </c>
      <c r="B77" s="29" t="s">
        <v>154</v>
      </c>
      <c r="C77" s="30" t="s">
        <v>51</v>
      </c>
      <c r="D77" s="16">
        <f t="shared" si="14"/>
        <v>60.4</v>
      </c>
      <c r="E77" s="16">
        <v>60.4</v>
      </c>
      <c r="F77" s="16"/>
      <c r="G77" s="16"/>
      <c r="H77" s="10">
        <f t="shared" si="10"/>
        <v>0</v>
      </c>
      <c r="I77" s="10"/>
      <c r="J77" s="10"/>
      <c r="K77" s="10"/>
      <c r="L77" s="12">
        <f t="shared" si="11"/>
        <v>60.4</v>
      </c>
      <c r="M77" s="12">
        <f t="shared" si="12"/>
        <v>60.4</v>
      </c>
      <c r="N77" s="12">
        <f t="shared" si="12"/>
        <v>0</v>
      </c>
      <c r="O77" s="12">
        <f t="shared" si="12"/>
        <v>0</v>
      </c>
    </row>
    <row r="78" spans="1:15" ht="15" customHeight="1" x14ac:dyDescent="0.25">
      <c r="A78" s="5" t="s">
        <v>119</v>
      </c>
      <c r="B78" s="29" t="s">
        <v>34</v>
      </c>
      <c r="C78" s="30" t="s">
        <v>51</v>
      </c>
      <c r="D78" s="16">
        <f t="shared" si="14"/>
        <v>35.299999999999997</v>
      </c>
      <c r="E78" s="16">
        <v>35.299999999999997</v>
      </c>
      <c r="F78" s="16"/>
      <c r="G78" s="16"/>
      <c r="H78" s="10">
        <f t="shared" si="10"/>
        <v>0</v>
      </c>
      <c r="I78" s="10"/>
      <c r="J78" s="10"/>
      <c r="K78" s="10"/>
      <c r="L78" s="12">
        <f t="shared" si="11"/>
        <v>35.299999999999997</v>
      </c>
      <c r="M78" s="12">
        <f t="shared" si="12"/>
        <v>35.299999999999997</v>
      </c>
      <c r="N78" s="12">
        <f t="shared" si="12"/>
        <v>0</v>
      </c>
      <c r="O78" s="12">
        <f t="shared" si="12"/>
        <v>0</v>
      </c>
    </row>
    <row r="79" spans="1:15" ht="15" customHeight="1" x14ac:dyDescent="0.25">
      <c r="A79" s="5" t="s">
        <v>120</v>
      </c>
      <c r="B79" s="29" t="s">
        <v>36</v>
      </c>
      <c r="C79" s="30" t="s">
        <v>51</v>
      </c>
      <c r="D79" s="16">
        <f t="shared" si="14"/>
        <v>34.1</v>
      </c>
      <c r="E79" s="16">
        <v>34.1</v>
      </c>
      <c r="F79" s="16"/>
      <c r="G79" s="16"/>
      <c r="H79" s="10">
        <f t="shared" si="10"/>
        <v>0</v>
      </c>
      <c r="I79" s="10"/>
      <c r="J79" s="10"/>
      <c r="K79" s="10"/>
      <c r="L79" s="12">
        <f t="shared" si="11"/>
        <v>34.1</v>
      </c>
      <c r="M79" s="12">
        <f t="shared" si="12"/>
        <v>34.1</v>
      </c>
      <c r="N79" s="12">
        <f t="shared" si="12"/>
        <v>0</v>
      </c>
      <c r="O79" s="12">
        <f t="shared" si="12"/>
        <v>0</v>
      </c>
    </row>
    <row r="80" spans="1:15" ht="15" customHeight="1" x14ac:dyDescent="0.25">
      <c r="A80" s="5" t="s">
        <v>121</v>
      </c>
      <c r="B80" s="29" t="s">
        <v>38</v>
      </c>
      <c r="C80" s="30" t="s">
        <v>51</v>
      </c>
      <c r="D80" s="16">
        <f t="shared" si="14"/>
        <v>76.400000000000006</v>
      </c>
      <c r="E80" s="16">
        <v>76.400000000000006</v>
      </c>
      <c r="F80" s="16"/>
      <c r="G80" s="16"/>
      <c r="H80" s="10">
        <f t="shared" si="10"/>
        <v>0</v>
      </c>
      <c r="I80" s="10"/>
      <c r="J80" s="10"/>
      <c r="K80" s="10"/>
      <c r="L80" s="12">
        <f t="shared" si="11"/>
        <v>76.400000000000006</v>
      </c>
      <c r="M80" s="12">
        <f t="shared" si="12"/>
        <v>76.400000000000006</v>
      </c>
      <c r="N80" s="12">
        <f t="shared" si="12"/>
        <v>0</v>
      </c>
      <c r="O80" s="12">
        <f t="shared" si="12"/>
        <v>0</v>
      </c>
    </row>
    <row r="81" spans="1:15" ht="16.5" customHeight="1" x14ac:dyDescent="0.25">
      <c r="A81" s="5" t="s">
        <v>163</v>
      </c>
      <c r="B81" s="12" t="s">
        <v>37</v>
      </c>
      <c r="C81" s="30" t="s">
        <v>51</v>
      </c>
      <c r="D81" s="16">
        <f t="shared" si="14"/>
        <v>37.9</v>
      </c>
      <c r="E81" s="16">
        <v>37.9</v>
      </c>
      <c r="F81" s="16"/>
      <c r="G81" s="16"/>
      <c r="H81" s="10">
        <f t="shared" si="10"/>
        <v>0</v>
      </c>
      <c r="I81" s="10"/>
      <c r="J81" s="10"/>
      <c r="K81" s="10"/>
      <c r="L81" s="12">
        <f t="shared" si="11"/>
        <v>37.9</v>
      </c>
      <c r="M81" s="12">
        <f t="shared" si="12"/>
        <v>37.9</v>
      </c>
      <c r="N81" s="12">
        <f t="shared" si="12"/>
        <v>0</v>
      </c>
      <c r="O81" s="12">
        <f t="shared" si="12"/>
        <v>0</v>
      </c>
    </row>
    <row r="82" spans="1:15" x14ac:dyDescent="0.25">
      <c r="A82" s="5" t="s">
        <v>122</v>
      </c>
      <c r="B82" s="35" t="s">
        <v>35</v>
      </c>
      <c r="C82" s="15" t="s">
        <v>51</v>
      </c>
      <c r="D82" s="16">
        <f t="shared" si="14"/>
        <v>62</v>
      </c>
      <c r="E82" s="16">
        <v>62</v>
      </c>
      <c r="F82" s="16"/>
      <c r="G82" s="16"/>
      <c r="H82" s="10">
        <f t="shared" si="10"/>
        <v>0</v>
      </c>
      <c r="I82" s="10"/>
      <c r="J82" s="10"/>
      <c r="K82" s="10"/>
      <c r="L82" s="12">
        <f t="shared" si="11"/>
        <v>62</v>
      </c>
      <c r="M82" s="12">
        <f t="shared" si="12"/>
        <v>62</v>
      </c>
      <c r="N82" s="12">
        <f t="shared" si="12"/>
        <v>0</v>
      </c>
      <c r="O82" s="12">
        <f t="shared" si="12"/>
        <v>0</v>
      </c>
    </row>
    <row r="83" spans="1:15" ht="15" customHeight="1" x14ac:dyDescent="0.25">
      <c r="A83" s="32" t="s">
        <v>123</v>
      </c>
      <c r="B83" s="36" t="s">
        <v>39</v>
      </c>
      <c r="C83" s="15" t="s">
        <v>51</v>
      </c>
      <c r="D83" s="16">
        <f t="shared" si="14"/>
        <v>9.6</v>
      </c>
      <c r="E83" s="16">
        <v>9.6</v>
      </c>
      <c r="F83" s="16"/>
      <c r="G83" s="16"/>
      <c r="H83" s="10">
        <f t="shared" si="10"/>
        <v>0</v>
      </c>
      <c r="I83" s="10"/>
      <c r="J83" s="10"/>
      <c r="K83" s="10"/>
      <c r="L83" s="12">
        <f t="shared" si="11"/>
        <v>9.6</v>
      </c>
      <c r="M83" s="12">
        <f t="shared" si="12"/>
        <v>9.6</v>
      </c>
      <c r="N83" s="12">
        <f t="shared" si="12"/>
        <v>0</v>
      </c>
      <c r="O83" s="12">
        <f t="shared" si="12"/>
        <v>0</v>
      </c>
    </row>
    <row r="84" spans="1:15" ht="15" customHeight="1" x14ac:dyDescent="0.25">
      <c r="A84" s="38" t="s">
        <v>124</v>
      </c>
      <c r="B84" s="36" t="s">
        <v>40</v>
      </c>
      <c r="C84" s="15" t="s">
        <v>51</v>
      </c>
      <c r="D84" s="16">
        <f t="shared" si="14"/>
        <v>16.100000000000001</v>
      </c>
      <c r="E84" s="16">
        <v>16.100000000000001</v>
      </c>
      <c r="F84" s="16"/>
      <c r="G84" s="16"/>
      <c r="H84" s="10">
        <f t="shared" si="10"/>
        <v>0</v>
      </c>
      <c r="I84" s="10"/>
      <c r="J84" s="10"/>
      <c r="K84" s="10"/>
      <c r="L84" s="12">
        <f t="shared" si="11"/>
        <v>16.100000000000001</v>
      </c>
      <c r="M84" s="12">
        <f t="shared" si="12"/>
        <v>16.100000000000001</v>
      </c>
      <c r="N84" s="12">
        <f t="shared" si="12"/>
        <v>0</v>
      </c>
      <c r="O84" s="12">
        <f t="shared" si="12"/>
        <v>0</v>
      </c>
    </row>
    <row r="85" spans="1:15" ht="15" customHeight="1" x14ac:dyDescent="0.25">
      <c r="A85" s="13" t="s">
        <v>125</v>
      </c>
      <c r="B85" s="35" t="s">
        <v>49</v>
      </c>
      <c r="C85" s="15" t="s">
        <v>51</v>
      </c>
      <c r="D85" s="16">
        <f t="shared" si="14"/>
        <v>4</v>
      </c>
      <c r="E85" s="16">
        <v>4</v>
      </c>
      <c r="F85" s="16">
        <v>1.7</v>
      </c>
      <c r="G85" s="16"/>
      <c r="H85" s="10">
        <f t="shared" si="10"/>
        <v>0</v>
      </c>
      <c r="I85" s="10"/>
      <c r="J85" s="10"/>
      <c r="K85" s="10"/>
      <c r="L85" s="12">
        <f t="shared" si="11"/>
        <v>4</v>
      </c>
      <c r="M85" s="12">
        <f t="shared" si="12"/>
        <v>4</v>
      </c>
      <c r="N85" s="12">
        <f t="shared" si="12"/>
        <v>1.7</v>
      </c>
      <c r="O85" s="12">
        <f t="shared" si="12"/>
        <v>0</v>
      </c>
    </row>
    <row r="86" spans="1:15" ht="15" customHeight="1" x14ac:dyDescent="0.25">
      <c r="A86" s="19" t="s">
        <v>126</v>
      </c>
      <c r="B86" s="35" t="s">
        <v>48</v>
      </c>
      <c r="C86" s="15" t="s">
        <v>51</v>
      </c>
      <c r="D86" s="16">
        <f t="shared" si="14"/>
        <v>53</v>
      </c>
      <c r="E86" s="16">
        <v>53</v>
      </c>
      <c r="F86" s="16">
        <v>30.4</v>
      </c>
      <c r="G86" s="16"/>
      <c r="H86" s="10">
        <f t="shared" si="10"/>
        <v>0</v>
      </c>
      <c r="I86" s="10"/>
      <c r="J86" s="10"/>
      <c r="K86" s="10"/>
      <c r="L86" s="12">
        <f t="shared" si="11"/>
        <v>53</v>
      </c>
      <c r="M86" s="12">
        <f t="shared" si="12"/>
        <v>53</v>
      </c>
      <c r="N86" s="12">
        <f t="shared" si="12"/>
        <v>30.4</v>
      </c>
      <c r="O86" s="12">
        <f t="shared" si="12"/>
        <v>0</v>
      </c>
    </row>
    <row r="87" spans="1:15" ht="15" customHeight="1" x14ac:dyDescent="0.25">
      <c r="A87" s="444" t="s">
        <v>127</v>
      </c>
      <c r="B87" s="35" t="s">
        <v>66</v>
      </c>
      <c r="C87" s="15" t="s">
        <v>51</v>
      </c>
      <c r="D87" s="16">
        <f t="shared" si="14"/>
        <v>9.4</v>
      </c>
      <c r="E87" s="16">
        <v>9.4</v>
      </c>
      <c r="F87" s="16">
        <v>3.6</v>
      </c>
      <c r="G87" s="16"/>
      <c r="H87" s="10">
        <f t="shared" si="10"/>
        <v>2</v>
      </c>
      <c r="I87" s="10">
        <v>2</v>
      </c>
      <c r="J87" s="10">
        <v>1.7</v>
      </c>
      <c r="K87" s="10"/>
      <c r="L87" s="12">
        <f t="shared" si="11"/>
        <v>11.4</v>
      </c>
      <c r="M87" s="12">
        <f t="shared" si="12"/>
        <v>11.4</v>
      </c>
      <c r="N87" s="12">
        <f t="shared" si="12"/>
        <v>5.3</v>
      </c>
      <c r="O87" s="12">
        <f t="shared" si="12"/>
        <v>0</v>
      </c>
    </row>
    <row r="88" spans="1:15" ht="15" customHeight="1" x14ac:dyDescent="0.25">
      <c r="A88" s="32" t="s">
        <v>128</v>
      </c>
      <c r="B88" s="35" t="s">
        <v>50</v>
      </c>
      <c r="C88" s="15" t="s">
        <v>51</v>
      </c>
      <c r="D88" s="16">
        <f t="shared" si="14"/>
        <v>26.5</v>
      </c>
      <c r="E88" s="16">
        <v>26.5</v>
      </c>
      <c r="F88" s="16"/>
      <c r="G88" s="16"/>
      <c r="H88" s="10">
        <f t="shared" si="10"/>
        <v>6.5</v>
      </c>
      <c r="I88" s="10">
        <v>6.5</v>
      </c>
      <c r="J88" s="10">
        <v>2.7</v>
      </c>
      <c r="K88" s="10"/>
      <c r="L88" s="12">
        <f t="shared" si="11"/>
        <v>33</v>
      </c>
      <c r="M88" s="12">
        <f t="shared" si="12"/>
        <v>33</v>
      </c>
      <c r="N88" s="12">
        <f t="shared" si="12"/>
        <v>2.7</v>
      </c>
      <c r="O88" s="12">
        <f t="shared" si="12"/>
        <v>0</v>
      </c>
    </row>
    <row r="89" spans="1:15" ht="15" customHeight="1" x14ac:dyDescent="0.25">
      <c r="A89" s="32" t="s">
        <v>129</v>
      </c>
      <c r="B89" s="35" t="s">
        <v>168</v>
      </c>
      <c r="C89" s="15" t="s">
        <v>51</v>
      </c>
      <c r="D89" s="16">
        <f t="shared" si="14"/>
        <v>14.2</v>
      </c>
      <c r="E89" s="16">
        <v>14.2</v>
      </c>
      <c r="F89" s="16"/>
      <c r="G89" s="16"/>
      <c r="H89" s="10">
        <f t="shared" si="10"/>
        <v>1.6</v>
      </c>
      <c r="I89" s="10">
        <v>1.6</v>
      </c>
      <c r="J89" s="10"/>
      <c r="K89" s="10"/>
      <c r="L89" s="12">
        <f t="shared" si="11"/>
        <v>15.799999999999999</v>
      </c>
      <c r="M89" s="12">
        <f t="shared" si="12"/>
        <v>15.799999999999999</v>
      </c>
      <c r="N89" s="12">
        <f t="shared" si="12"/>
        <v>0</v>
      </c>
      <c r="O89" s="12">
        <f t="shared" si="12"/>
        <v>0</v>
      </c>
    </row>
    <row r="90" spans="1:15" s="37" customFormat="1" ht="15" customHeight="1" x14ac:dyDescent="0.25">
      <c r="A90" s="32" t="s">
        <v>130</v>
      </c>
      <c r="B90" s="35" t="s">
        <v>169</v>
      </c>
      <c r="C90" s="15" t="s">
        <v>51</v>
      </c>
      <c r="D90" s="16">
        <f t="shared" si="14"/>
        <v>4.0999999999999996</v>
      </c>
      <c r="E90" s="16">
        <v>4.0999999999999996</v>
      </c>
      <c r="F90" s="16"/>
      <c r="G90" s="16"/>
      <c r="H90" s="10">
        <f t="shared" si="10"/>
        <v>0</v>
      </c>
      <c r="I90" s="10"/>
      <c r="J90" s="10"/>
      <c r="K90" s="10"/>
      <c r="L90" s="12">
        <f t="shared" si="11"/>
        <v>4.0999999999999996</v>
      </c>
      <c r="M90" s="12">
        <f t="shared" si="12"/>
        <v>4.0999999999999996</v>
      </c>
      <c r="N90" s="12">
        <f t="shared" si="12"/>
        <v>0</v>
      </c>
      <c r="O90" s="12">
        <f t="shared" si="12"/>
        <v>0</v>
      </c>
    </row>
    <row r="91" spans="1:15" ht="15.95" customHeight="1" x14ac:dyDescent="0.25">
      <c r="A91" s="446" t="s">
        <v>131</v>
      </c>
      <c r="B91" s="21" t="s">
        <v>178</v>
      </c>
      <c r="C91" s="25"/>
      <c r="D91" s="23">
        <f>SUM(D56:D90)</f>
        <v>603.90000000000009</v>
      </c>
      <c r="E91" s="23">
        <f t="shared" ref="E91:G91" si="18">SUM(E56:E90)</f>
        <v>603.90000000000009</v>
      </c>
      <c r="F91" s="23">
        <f t="shared" si="18"/>
        <v>53.800000000000004</v>
      </c>
      <c r="G91" s="23">
        <f t="shared" si="18"/>
        <v>0</v>
      </c>
      <c r="H91" s="24">
        <f>SUM(H56:H90)</f>
        <v>11</v>
      </c>
      <c r="I91" s="24">
        <f t="shared" ref="I91:K91" si="19">SUM(I56:I90)</f>
        <v>11</v>
      </c>
      <c r="J91" s="24">
        <f t="shared" si="19"/>
        <v>4.4000000000000004</v>
      </c>
      <c r="K91" s="24">
        <f t="shared" si="19"/>
        <v>0</v>
      </c>
      <c r="L91" s="21">
        <f>SUM(L56:L90)</f>
        <v>614.9</v>
      </c>
      <c r="M91" s="21">
        <f t="shared" ref="M91:O91" si="20">SUM(M56:M90)</f>
        <v>614.9</v>
      </c>
      <c r="N91" s="21">
        <f t="shared" si="20"/>
        <v>58.2</v>
      </c>
      <c r="O91" s="21">
        <f t="shared" si="20"/>
        <v>0</v>
      </c>
    </row>
    <row r="92" spans="1:15" ht="15.95" customHeight="1" x14ac:dyDescent="0.25">
      <c r="A92" s="32" t="s">
        <v>132</v>
      </c>
      <c r="B92" s="569" t="s">
        <v>67</v>
      </c>
      <c r="C92" s="570"/>
      <c r="D92" s="570"/>
      <c r="E92" s="570"/>
      <c r="F92" s="570"/>
      <c r="G92" s="570"/>
      <c r="H92" s="570"/>
      <c r="I92" s="570"/>
      <c r="J92" s="570"/>
      <c r="K92" s="570"/>
      <c r="L92" s="570"/>
      <c r="M92" s="570"/>
      <c r="N92" s="570"/>
      <c r="O92" s="570"/>
    </row>
    <row r="93" spans="1:15" ht="15" customHeight="1" x14ac:dyDescent="0.25">
      <c r="A93" s="32" t="s">
        <v>133</v>
      </c>
      <c r="B93" s="29" t="s">
        <v>7</v>
      </c>
      <c r="C93" s="39" t="s">
        <v>30</v>
      </c>
      <c r="D93" s="16">
        <f t="shared" ref="D93:D106" si="21">E93+G93</f>
        <v>0.7</v>
      </c>
      <c r="E93" s="16">
        <v>0.7</v>
      </c>
      <c r="F93" s="16"/>
      <c r="G93" s="16"/>
      <c r="H93" s="10">
        <f t="shared" si="10"/>
        <v>0</v>
      </c>
      <c r="I93" s="10"/>
      <c r="J93" s="10"/>
      <c r="K93" s="10"/>
      <c r="L93" s="12">
        <f t="shared" si="11"/>
        <v>0.7</v>
      </c>
      <c r="M93" s="12">
        <f t="shared" si="12"/>
        <v>0.7</v>
      </c>
      <c r="N93" s="12">
        <f t="shared" si="12"/>
        <v>0</v>
      </c>
      <c r="O93" s="12">
        <f t="shared" si="12"/>
        <v>0</v>
      </c>
    </row>
    <row r="94" spans="1:15" ht="15" customHeight="1" x14ac:dyDescent="0.25">
      <c r="A94" s="32" t="s">
        <v>164</v>
      </c>
      <c r="B94" s="29" t="s">
        <v>10</v>
      </c>
      <c r="C94" s="39" t="s">
        <v>30</v>
      </c>
      <c r="D94" s="16">
        <f t="shared" si="21"/>
        <v>0.8</v>
      </c>
      <c r="E94" s="16">
        <v>0.8</v>
      </c>
      <c r="F94" s="16"/>
      <c r="G94" s="16"/>
      <c r="H94" s="10">
        <f t="shared" si="10"/>
        <v>-0.3</v>
      </c>
      <c r="I94" s="10">
        <v>-0.3</v>
      </c>
      <c r="J94" s="10"/>
      <c r="K94" s="10"/>
      <c r="L94" s="12">
        <f t="shared" si="11"/>
        <v>0.5</v>
      </c>
      <c r="M94" s="12">
        <f t="shared" si="12"/>
        <v>0.5</v>
      </c>
      <c r="N94" s="12">
        <f t="shared" si="12"/>
        <v>0</v>
      </c>
      <c r="O94" s="12">
        <f t="shared" si="12"/>
        <v>0</v>
      </c>
    </row>
    <row r="95" spans="1:15" ht="15" customHeight="1" x14ac:dyDescent="0.25">
      <c r="A95" s="32" t="s">
        <v>134</v>
      </c>
      <c r="B95" s="29" t="s">
        <v>11</v>
      </c>
      <c r="C95" s="39" t="s">
        <v>30</v>
      </c>
      <c r="D95" s="16">
        <f t="shared" si="21"/>
        <v>2.7</v>
      </c>
      <c r="E95" s="16">
        <v>2.7</v>
      </c>
      <c r="F95" s="16"/>
      <c r="G95" s="16"/>
      <c r="H95" s="10">
        <f t="shared" si="10"/>
        <v>-1</v>
      </c>
      <c r="I95" s="10">
        <v>-1</v>
      </c>
      <c r="J95" s="10"/>
      <c r="K95" s="10"/>
      <c r="L95" s="12">
        <f t="shared" si="11"/>
        <v>1.7000000000000002</v>
      </c>
      <c r="M95" s="12">
        <f t="shared" si="12"/>
        <v>1.7000000000000002</v>
      </c>
      <c r="N95" s="12">
        <f t="shared" si="12"/>
        <v>0</v>
      </c>
      <c r="O95" s="12">
        <f t="shared" si="12"/>
        <v>0</v>
      </c>
    </row>
    <row r="96" spans="1:15" ht="15" customHeight="1" x14ac:dyDescent="0.25">
      <c r="A96" s="32" t="s">
        <v>135</v>
      </c>
      <c r="B96" s="29" t="s">
        <v>15</v>
      </c>
      <c r="C96" s="39" t="s">
        <v>30</v>
      </c>
      <c r="D96" s="16">
        <f t="shared" si="21"/>
        <v>1</v>
      </c>
      <c r="E96" s="16">
        <v>1</v>
      </c>
      <c r="F96" s="16"/>
      <c r="G96" s="16"/>
      <c r="H96" s="10">
        <f t="shared" si="10"/>
        <v>-0.2</v>
      </c>
      <c r="I96" s="10">
        <v>-0.2</v>
      </c>
      <c r="J96" s="10"/>
      <c r="K96" s="10"/>
      <c r="L96" s="12">
        <f t="shared" si="11"/>
        <v>0.8</v>
      </c>
      <c r="M96" s="12">
        <f t="shared" si="12"/>
        <v>0.8</v>
      </c>
      <c r="N96" s="12">
        <f t="shared" si="12"/>
        <v>0</v>
      </c>
      <c r="O96" s="12">
        <f t="shared" si="12"/>
        <v>0</v>
      </c>
    </row>
    <row r="97" spans="1:15" ht="15" customHeight="1" x14ac:dyDescent="0.25">
      <c r="A97" s="32" t="s">
        <v>136</v>
      </c>
      <c r="B97" s="29" t="s">
        <v>27</v>
      </c>
      <c r="C97" s="39" t="s">
        <v>30</v>
      </c>
      <c r="D97" s="16">
        <f t="shared" si="21"/>
        <v>12.799999999999999</v>
      </c>
      <c r="E97" s="16">
        <v>11.6</v>
      </c>
      <c r="F97" s="16"/>
      <c r="G97" s="16">
        <v>1.2</v>
      </c>
      <c r="H97" s="10">
        <f t="shared" si="10"/>
        <v>0.5</v>
      </c>
      <c r="I97" s="10">
        <v>0.5</v>
      </c>
      <c r="J97" s="10"/>
      <c r="K97" s="10"/>
      <c r="L97" s="12">
        <f t="shared" si="11"/>
        <v>13.299999999999999</v>
      </c>
      <c r="M97" s="12">
        <f t="shared" si="12"/>
        <v>12.1</v>
      </c>
      <c r="N97" s="12">
        <f t="shared" si="12"/>
        <v>0</v>
      </c>
      <c r="O97" s="12">
        <f t="shared" si="12"/>
        <v>1.2</v>
      </c>
    </row>
    <row r="98" spans="1:15" ht="15" customHeight="1" x14ac:dyDescent="0.25">
      <c r="A98" s="32" t="s">
        <v>137</v>
      </c>
      <c r="B98" s="29" t="s">
        <v>57</v>
      </c>
      <c r="C98" s="39" t="s">
        <v>30</v>
      </c>
      <c r="D98" s="16">
        <f t="shared" si="21"/>
        <v>3.4</v>
      </c>
      <c r="E98" s="16">
        <v>3.4</v>
      </c>
      <c r="F98" s="16"/>
      <c r="G98" s="16"/>
      <c r="H98" s="10">
        <f t="shared" si="10"/>
        <v>0.3</v>
      </c>
      <c r="I98" s="10">
        <v>0.3</v>
      </c>
      <c r="J98" s="10"/>
      <c r="K98" s="10"/>
      <c r="L98" s="12">
        <f t="shared" si="11"/>
        <v>3.6999999999999997</v>
      </c>
      <c r="M98" s="12">
        <f t="shared" si="12"/>
        <v>3.6999999999999997</v>
      </c>
      <c r="N98" s="12">
        <f t="shared" si="12"/>
        <v>0</v>
      </c>
      <c r="O98" s="12">
        <f t="shared" si="12"/>
        <v>0</v>
      </c>
    </row>
    <row r="99" spans="1:15" ht="15" customHeight="1" x14ac:dyDescent="0.25">
      <c r="A99" s="32" t="s">
        <v>138</v>
      </c>
      <c r="B99" s="29" t="s">
        <v>58</v>
      </c>
      <c r="C99" s="39" t="s">
        <v>30</v>
      </c>
      <c r="D99" s="16">
        <f t="shared" si="21"/>
        <v>2.1</v>
      </c>
      <c r="E99" s="16">
        <v>2.1</v>
      </c>
      <c r="F99" s="16"/>
      <c r="G99" s="16"/>
      <c r="H99" s="10">
        <f t="shared" si="10"/>
        <v>0</v>
      </c>
      <c r="I99" s="10"/>
      <c r="J99" s="10"/>
      <c r="K99" s="10"/>
      <c r="L99" s="12">
        <f t="shared" si="11"/>
        <v>2.1</v>
      </c>
      <c r="M99" s="12">
        <f t="shared" si="12"/>
        <v>2.1</v>
      </c>
      <c r="N99" s="12">
        <f t="shared" si="12"/>
        <v>0</v>
      </c>
      <c r="O99" s="12">
        <f t="shared" si="12"/>
        <v>0</v>
      </c>
    </row>
    <row r="100" spans="1:15" ht="15" customHeight="1" x14ac:dyDescent="0.25">
      <c r="A100" s="38" t="s">
        <v>139</v>
      </c>
      <c r="B100" s="29" t="s">
        <v>422</v>
      </c>
      <c r="C100" s="39" t="s">
        <v>30</v>
      </c>
      <c r="D100" s="16">
        <f t="shared" si="21"/>
        <v>2.6</v>
      </c>
      <c r="E100" s="16">
        <v>2.6</v>
      </c>
      <c r="F100" s="16"/>
      <c r="G100" s="16"/>
      <c r="H100" s="10">
        <f t="shared" si="10"/>
        <v>0</v>
      </c>
      <c r="I100" s="10"/>
      <c r="J100" s="10"/>
      <c r="K100" s="10"/>
      <c r="L100" s="12">
        <f t="shared" si="11"/>
        <v>2.6</v>
      </c>
      <c r="M100" s="12">
        <f t="shared" si="12"/>
        <v>2.6</v>
      </c>
      <c r="N100" s="12">
        <f t="shared" si="12"/>
        <v>0</v>
      </c>
      <c r="O100" s="12">
        <f t="shared" si="12"/>
        <v>0</v>
      </c>
    </row>
    <row r="101" spans="1:15" ht="15" customHeight="1" x14ac:dyDescent="0.25">
      <c r="A101" s="13" t="s">
        <v>140</v>
      </c>
      <c r="B101" s="29" t="s">
        <v>424</v>
      </c>
      <c r="C101" s="39" t="s">
        <v>30</v>
      </c>
      <c r="D101" s="16">
        <f t="shared" si="21"/>
        <v>1.2</v>
      </c>
      <c r="E101" s="16">
        <v>1.2</v>
      </c>
      <c r="F101" s="16"/>
      <c r="G101" s="16"/>
      <c r="H101" s="10">
        <f t="shared" si="10"/>
        <v>0</v>
      </c>
      <c r="I101" s="10"/>
      <c r="J101" s="10"/>
      <c r="K101" s="10"/>
      <c r="L101" s="12">
        <f t="shared" si="11"/>
        <v>1.2</v>
      </c>
      <c r="M101" s="12">
        <f t="shared" si="12"/>
        <v>1.2</v>
      </c>
      <c r="N101" s="12">
        <f t="shared" si="12"/>
        <v>0</v>
      </c>
      <c r="O101" s="12">
        <f t="shared" si="12"/>
        <v>0</v>
      </c>
    </row>
    <row r="102" spans="1:15" ht="15" customHeight="1" x14ac:dyDescent="0.25">
      <c r="A102" s="13" t="s">
        <v>165</v>
      </c>
      <c r="B102" s="29" t="s">
        <v>68</v>
      </c>
      <c r="C102" s="39" t="s">
        <v>30</v>
      </c>
      <c r="D102" s="16">
        <f t="shared" si="21"/>
        <v>1.5</v>
      </c>
      <c r="E102" s="16">
        <v>1.5</v>
      </c>
      <c r="F102" s="16"/>
      <c r="G102" s="16"/>
      <c r="H102" s="10">
        <f t="shared" si="10"/>
        <v>0</v>
      </c>
      <c r="I102" s="10"/>
      <c r="J102" s="10"/>
      <c r="K102" s="10"/>
      <c r="L102" s="12">
        <f t="shared" si="11"/>
        <v>1.5</v>
      </c>
      <c r="M102" s="12">
        <f t="shared" si="12"/>
        <v>1.5</v>
      </c>
      <c r="N102" s="12">
        <f t="shared" si="12"/>
        <v>0</v>
      </c>
      <c r="O102" s="12">
        <f t="shared" si="12"/>
        <v>0</v>
      </c>
    </row>
    <row r="103" spans="1:15" ht="15" customHeight="1" x14ac:dyDescent="0.25">
      <c r="A103" s="444" t="s">
        <v>141</v>
      </c>
      <c r="B103" s="29" t="s">
        <v>155</v>
      </c>
      <c r="C103" s="39" t="s">
        <v>30</v>
      </c>
      <c r="D103" s="16">
        <f t="shared" si="21"/>
        <v>1.4</v>
      </c>
      <c r="E103" s="16">
        <v>1.4</v>
      </c>
      <c r="F103" s="16"/>
      <c r="G103" s="16"/>
      <c r="H103" s="10">
        <f t="shared" si="10"/>
        <v>0</v>
      </c>
      <c r="I103" s="10"/>
      <c r="J103" s="10"/>
      <c r="K103" s="10"/>
      <c r="L103" s="12">
        <f t="shared" si="11"/>
        <v>1.4</v>
      </c>
      <c r="M103" s="12">
        <f t="shared" si="12"/>
        <v>1.4</v>
      </c>
      <c r="N103" s="12">
        <f t="shared" si="12"/>
        <v>0</v>
      </c>
      <c r="O103" s="12">
        <f t="shared" si="12"/>
        <v>0</v>
      </c>
    </row>
    <row r="104" spans="1:15" ht="15" customHeight="1" x14ac:dyDescent="0.25">
      <c r="A104" s="13" t="s">
        <v>184</v>
      </c>
      <c r="B104" s="29" t="s">
        <v>28</v>
      </c>
      <c r="C104" s="39" t="s">
        <v>30</v>
      </c>
      <c r="D104" s="16">
        <f t="shared" si="21"/>
        <v>1.3</v>
      </c>
      <c r="E104" s="16">
        <v>1.3</v>
      </c>
      <c r="F104" s="16"/>
      <c r="G104" s="16"/>
      <c r="H104" s="10">
        <f t="shared" si="10"/>
        <v>0</v>
      </c>
      <c r="I104" s="10"/>
      <c r="J104" s="10"/>
      <c r="K104" s="10"/>
      <c r="L104" s="12">
        <f t="shared" si="11"/>
        <v>1.3</v>
      </c>
      <c r="M104" s="12">
        <f t="shared" si="12"/>
        <v>1.3</v>
      </c>
      <c r="N104" s="12">
        <f t="shared" si="12"/>
        <v>0</v>
      </c>
      <c r="O104" s="12">
        <f t="shared" si="12"/>
        <v>0</v>
      </c>
    </row>
    <row r="105" spans="1:15" ht="15" customHeight="1" x14ac:dyDescent="0.25">
      <c r="A105" s="13" t="s">
        <v>185</v>
      </c>
      <c r="B105" s="12" t="s">
        <v>29</v>
      </c>
      <c r="C105" s="39" t="s">
        <v>30</v>
      </c>
      <c r="D105" s="16">
        <f t="shared" si="21"/>
        <v>14.1</v>
      </c>
      <c r="E105" s="16">
        <v>14.1</v>
      </c>
      <c r="F105" s="16"/>
      <c r="G105" s="16"/>
      <c r="H105" s="10">
        <f t="shared" si="10"/>
        <v>3.4</v>
      </c>
      <c r="I105" s="10">
        <v>3.4</v>
      </c>
      <c r="J105" s="10">
        <v>3.5</v>
      </c>
      <c r="K105" s="10"/>
      <c r="L105" s="12">
        <f t="shared" si="11"/>
        <v>17.5</v>
      </c>
      <c r="M105" s="12">
        <f t="shared" si="12"/>
        <v>17.5</v>
      </c>
      <c r="N105" s="12">
        <f t="shared" si="12"/>
        <v>3.5</v>
      </c>
      <c r="O105" s="12">
        <f t="shared" si="12"/>
        <v>0</v>
      </c>
    </row>
    <row r="106" spans="1:15" ht="15" customHeight="1" x14ac:dyDescent="0.25">
      <c r="A106" s="13" t="s">
        <v>186</v>
      </c>
      <c r="B106" s="41" t="s">
        <v>65</v>
      </c>
      <c r="C106" s="39" t="s">
        <v>30</v>
      </c>
      <c r="D106" s="16">
        <f t="shared" si="21"/>
        <v>13</v>
      </c>
      <c r="E106" s="16">
        <v>13</v>
      </c>
      <c r="F106" s="16"/>
      <c r="G106" s="16"/>
      <c r="H106" s="10">
        <f t="shared" si="10"/>
        <v>0</v>
      </c>
      <c r="I106" s="10"/>
      <c r="J106" s="10"/>
      <c r="K106" s="10"/>
      <c r="L106" s="12">
        <f t="shared" si="11"/>
        <v>13</v>
      </c>
      <c r="M106" s="12">
        <f t="shared" si="12"/>
        <v>13</v>
      </c>
      <c r="N106" s="12">
        <f t="shared" si="12"/>
        <v>0</v>
      </c>
      <c r="O106" s="12">
        <f t="shared" si="12"/>
        <v>0</v>
      </c>
    </row>
    <row r="107" spans="1:15" ht="15.95" customHeight="1" x14ac:dyDescent="0.25">
      <c r="A107" s="445" t="s">
        <v>187</v>
      </c>
      <c r="B107" s="44" t="s">
        <v>180</v>
      </c>
      <c r="C107" s="79"/>
      <c r="D107" s="69">
        <f>SUM(D93:D106)</f>
        <v>58.6</v>
      </c>
      <c r="E107" s="69">
        <f>SUM(E93:E106)</f>
        <v>57.4</v>
      </c>
      <c r="F107" s="69">
        <f>SUM(F93:F106)</f>
        <v>0</v>
      </c>
      <c r="G107" s="69">
        <f>SUM(G93:G106)</f>
        <v>1.2</v>
      </c>
      <c r="H107" s="70">
        <f t="shared" ref="H107:O107" si="22">SUM(H93:H106)</f>
        <v>2.7</v>
      </c>
      <c r="I107" s="70">
        <f t="shared" si="22"/>
        <v>2.7</v>
      </c>
      <c r="J107" s="70">
        <f t="shared" si="22"/>
        <v>3.5</v>
      </c>
      <c r="K107" s="70">
        <f t="shared" si="22"/>
        <v>0</v>
      </c>
      <c r="L107" s="44">
        <f t="shared" si="22"/>
        <v>61.3</v>
      </c>
      <c r="M107" s="44">
        <f t="shared" si="22"/>
        <v>60.1</v>
      </c>
      <c r="N107" s="44">
        <f t="shared" si="22"/>
        <v>3.5</v>
      </c>
      <c r="O107" s="44">
        <f t="shared" si="22"/>
        <v>1.2</v>
      </c>
    </row>
    <row r="108" spans="1:15" ht="15.95" customHeight="1" x14ac:dyDescent="0.25">
      <c r="A108" s="38" t="s">
        <v>188</v>
      </c>
      <c r="B108" s="485" t="s">
        <v>69</v>
      </c>
      <c r="C108" s="485"/>
      <c r="D108" s="485"/>
      <c r="E108" s="485"/>
      <c r="F108" s="485"/>
      <c r="G108" s="485"/>
      <c r="H108" s="485"/>
      <c r="I108" s="485"/>
      <c r="J108" s="485"/>
      <c r="K108" s="485"/>
      <c r="L108" s="485"/>
      <c r="M108" s="485"/>
      <c r="N108" s="485"/>
      <c r="O108" s="485"/>
    </row>
    <row r="109" spans="1:15" ht="15" customHeight="1" x14ac:dyDescent="0.25">
      <c r="A109" s="444" t="s">
        <v>189</v>
      </c>
      <c r="B109" s="11" t="s">
        <v>52</v>
      </c>
      <c r="C109" s="7" t="s">
        <v>24</v>
      </c>
      <c r="D109" s="8">
        <f>E109+G109</f>
        <v>218.5</v>
      </c>
      <c r="E109" s="42">
        <v>218.5</v>
      </c>
      <c r="F109" s="42">
        <v>85.3</v>
      </c>
      <c r="G109" s="42"/>
      <c r="H109" s="9">
        <f t="shared" si="10"/>
        <v>15.2</v>
      </c>
      <c r="I109" s="9">
        <v>15.2</v>
      </c>
      <c r="J109" s="9"/>
      <c r="K109" s="9"/>
      <c r="L109" s="11">
        <f t="shared" si="11"/>
        <v>233.7</v>
      </c>
      <c r="M109" s="11">
        <f t="shared" si="12"/>
        <v>233.7</v>
      </c>
      <c r="N109" s="11">
        <f t="shared" si="12"/>
        <v>85.3</v>
      </c>
      <c r="O109" s="11">
        <f t="shared" si="12"/>
        <v>0</v>
      </c>
    </row>
    <row r="110" spans="1:15" ht="15" customHeight="1" x14ac:dyDescent="0.25">
      <c r="A110" s="444" t="s">
        <v>190</v>
      </c>
      <c r="B110" s="12" t="s">
        <v>53</v>
      </c>
      <c r="C110" s="15" t="s">
        <v>24</v>
      </c>
      <c r="D110" s="16">
        <f>E110+G110</f>
        <v>23</v>
      </c>
      <c r="E110" s="16">
        <v>23</v>
      </c>
      <c r="F110" s="16"/>
      <c r="G110" s="16"/>
      <c r="H110" s="10">
        <f t="shared" si="10"/>
        <v>9</v>
      </c>
      <c r="I110" s="10">
        <v>5.4</v>
      </c>
      <c r="J110" s="10">
        <v>1.2</v>
      </c>
      <c r="K110" s="10">
        <v>3.6</v>
      </c>
      <c r="L110" s="12">
        <f t="shared" si="11"/>
        <v>32</v>
      </c>
      <c r="M110" s="12">
        <f t="shared" si="12"/>
        <v>28.4</v>
      </c>
      <c r="N110" s="12">
        <f t="shared" si="12"/>
        <v>1.2</v>
      </c>
      <c r="O110" s="12">
        <f t="shared" si="12"/>
        <v>3.6</v>
      </c>
    </row>
    <row r="111" spans="1:15" ht="15" customHeight="1" x14ac:dyDescent="0.25">
      <c r="A111" s="38" t="s">
        <v>191</v>
      </c>
      <c r="B111" s="12" t="s">
        <v>168</v>
      </c>
      <c r="C111" s="15" t="s">
        <v>24</v>
      </c>
      <c r="D111" s="16">
        <f>E111+G111</f>
        <v>7.6</v>
      </c>
      <c r="E111" s="43">
        <v>7.6</v>
      </c>
      <c r="F111" s="43"/>
      <c r="G111" s="43"/>
      <c r="H111" s="10">
        <f t="shared" si="10"/>
        <v>0.2</v>
      </c>
      <c r="I111" s="10">
        <v>0.2</v>
      </c>
      <c r="J111" s="10"/>
      <c r="K111" s="10"/>
      <c r="L111" s="12">
        <f t="shared" si="11"/>
        <v>7.8</v>
      </c>
      <c r="M111" s="12">
        <f t="shared" si="12"/>
        <v>7.8</v>
      </c>
      <c r="N111" s="12">
        <f t="shared" si="12"/>
        <v>0</v>
      </c>
      <c r="O111" s="12">
        <f t="shared" si="12"/>
        <v>0</v>
      </c>
    </row>
    <row r="112" spans="1:15" s="37" customFormat="1" ht="16.5" customHeight="1" x14ac:dyDescent="0.25">
      <c r="A112" s="38" t="s">
        <v>192</v>
      </c>
      <c r="B112" s="12" t="s">
        <v>70</v>
      </c>
      <c r="C112" s="30" t="s">
        <v>24</v>
      </c>
      <c r="D112" s="16">
        <f>E112+G112</f>
        <v>4.5999999999999996</v>
      </c>
      <c r="E112" s="16">
        <v>4.5999999999999996</v>
      </c>
      <c r="F112" s="16"/>
      <c r="G112" s="16"/>
      <c r="H112" s="10">
        <f t="shared" si="10"/>
        <v>0</v>
      </c>
      <c r="I112" s="10"/>
      <c r="J112" s="10"/>
      <c r="K112" s="10"/>
      <c r="L112" s="12">
        <f t="shared" si="11"/>
        <v>4.5999999999999996</v>
      </c>
      <c r="M112" s="12">
        <f t="shared" si="12"/>
        <v>4.5999999999999996</v>
      </c>
      <c r="N112" s="12">
        <f t="shared" si="12"/>
        <v>0</v>
      </c>
      <c r="O112" s="12">
        <f t="shared" si="12"/>
        <v>0</v>
      </c>
    </row>
    <row r="113" spans="1:15" ht="15.95" customHeight="1" x14ac:dyDescent="0.25">
      <c r="A113" s="20" t="s">
        <v>193</v>
      </c>
      <c r="B113" s="80" t="s">
        <v>181</v>
      </c>
      <c r="C113" s="81"/>
      <c r="D113" s="82">
        <f>SUM(D109:D112)</f>
        <v>253.7</v>
      </c>
      <c r="E113" s="82">
        <f>SUM(E109:E112)</f>
        <v>253.7</v>
      </c>
      <c r="F113" s="82">
        <f>SUM(F109:F112)</f>
        <v>85.3</v>
      </c>
      <c r="G113" s="82">
        <f>SUM(G109:G112)</f>
        <v>0</v>
      </c>
      <c r="H113" s="9">
        <f t="shared" ref="H113:O113" si="23">SUM(H109:H112)</f>
        <v>24.4</v>
      </c>
      <c r="I113" s="9">
        <f t="shared" si="23"/>
        <v>20.8</v>
      </c>
      <c r="J113" s="9">
        <f t="shared" si="23"/>
        <v>1.2</v>
      </c>
      <c r="K113" s="9">
        <f t="shared" si="23"/>
        <v>3.6</v>
      </c>
      <c r="L113" s="83">
        <f t="shared" si="23"/>
        <v>278.10000000000002</v>
      </c>
      <c r="M113" s="83">
        <f t="shared" si="23"/>
        <v>274.5</v>
      </c>
      <c r="N113" s="83">
        <f t="shared" si="23"/>
        <v>86.5</v>
      </c>
      <c r="O113" s="83">
        <f t="shared" si="23"/>
        <v>3.6</v>
      </c>
    </row>
    <row r="114" spans="1:15" ht="15.95" customHeight="1" x14ac:dyDescent="0.25">
      <c r="A114" s="20" t="s">
        <v>194</v>
      </c>
      <c r="B114" s="45" t="s">
        <v>173</v>
      </c>
      <c r="C114" s="46"/>
      <c r="D114" s="47">
        <f t="shared" ref="D114:O114" si="24">D37+D50+D54+D91+D107+D113</f>
        <v>1073.5</v>
      </c>
      <c r="E114" s="47">
        <f t="shared" si="24"/>
        <v>1003.5</v>
      </c>
      <c r="F114" s="47">
        <f t="shared" si="24"/>
        <v>139.1</v>
      </c>
      <c r="G114" s="47">
        <f t="shared" si="24"/>
        <v>70</v>
      </c>
      <c r="H114" s="48">
        <f t="shared" si="24"/>
        <v>36.099999999999994</v>
      </c>
      <c r="I114" s="48">
        <f t="shared" si="24"/>
        <v>15.7</v>
      </c>
      <c r="J114" s="48">
        <f t="shared" si="24"/>
        <v>9.1</v>
      </c>
      <c r="K114" s="48">
        <f t="shared" si="24"/>
        <v>20.400000000000002</v>
      </c>
      <c r="L114" s="49">
        <f t="shared" si="24"/>
        <v>1109.5999999999999</v>
      </c>
      <c r="M114" s="49">
        <f t="shared" si="24"/>
        <v>1019.2</v>
      </c>
      <c r="N114" s="49">
        <f t="shared" si="24"/>
        <v>148.19999999999999</v>
      </c>
      <c r="O114" s="49">
        <f t="shared" si="24"/>
        <v>90.4</v>
      </c>
    </row>
    <row r="115" spans="1:15" x14ac:dyDescent="0.25">
      <c r="A115" s="55"/>
      <c r="B115" s="50"/>
      <c r="C115" s="51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</row>
    <row r="116" spans="1:15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5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5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5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5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5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5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5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5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5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5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5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5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C214" s="53"/>
    </row>
    <row r="215" spans="1:14" x14ac:dyDescent="0.25">
      <c r="C215" s="53"/>
    </row>
    <row r="216" spans="1:14" x14ac:dyDescent="0.25">
      <c r="C216" s="53"/>
    </row>
    <row r="217" spans="1:14" x14ac:dyDescent="0.25">
      <c r="C217" s="53"/>
    </row>
    <row r="218" spans="1:14" x14ac:dyDescent="0.25">
      <c r="C218" s="53"/>
    </row>
    <row r="219" spans="1:14" x14ac:dyDescent="0.25">
      <c r="C219" s="53"/>
    </row>
    <row r="220" spans="1:14" x14ac:dyDescent="0.25">
      <c r="C220" s="53"/>
    </row>
    <row r="221" spans="1:14" x14ac:dyDescent="0.25">
      <c r="C221" s="53"/>
    </row>
    <row r="222" spans="1:14" x14ac:dyDescent="0.25">
      <c r="C222" s="53"/>
    </row>
    <row r="223" spans="1:14" x14ac:dyDescent="0.25">
      <c r="C223" s="53"/>
    </row>
    <row r="224" spans="1:14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</sheetData>
  <mergeCells count="41">
    <mergeCell ref="B16:O16"/>
    <mergeCell ref="B17:O17"/>
    <mergeCell ref="B18:O18"/>
    <mergeCell ref="A20:O20"/>
    <mergeCell ref="A22:A24"/>
    <mergeCell ref="B22:B24"/>
    <mergeCell ref="C22:C24"/>
    <mergeCell ref="D22:D24"/>
    <mergeCell ref="E22:G22"/>
    <mergeCell ref="H22:H24"/>
    <mergeCell ref="B11:O11"/>
    <mergeCell ref="B12:O12"/>
    <mergeCell ref="B13:O13"/>
    <mergeCell ref="B14:O14"/>
    <mergeCell ref="B15:O15"/>
    <mergeCell ref="B6:O6"/>
    <mergeCell ref="B7:O7"/>
    <mergeCell ref="B8:O8"/>
    <mergeCell ref="B9:O9"/>
    <mergeCell ref="B10:O10"/>
    <mergeCell ref="B1:O1"/>
    <mergeCell ref="B2:O2"/>
    <mergeCell ref="B3:O3"/>
    <mergeCell ref="B4:O4"/>
    <mergeCell ref="B5:O5"/>
    <mergeCell ref="I22:K22"/>
    <mergeCell ref="L22:L24"/>
    <mergeCell ref="M22:O22"/>
    <mergeCell ref="E23:F23"/>
    <mergeCell ref="G23:G24"/>
    <mergeCell ref="I23:J23"/>
    <mergeCell ref="K23:K24"/>
    <mergeCell ref="M23:N23"/>
    <mergeCell ref="O23:O24"/>
    <mergeCell ref="B92:O92"/>
    <mergeCell ref="B108:O108"/>
    <mergeCell ref="B25:O25"/>
    <mergeCell ref="P27:Q27"/>
    <mergeCell ref="B38:O38"/>
    <mergeCell ref="B51:O51"/>
    <mergeCell ref="B55:O55"/>
  </mergeCells>
  <pageMargins left="1.1811023622047245" right="0.39370078740157483" top="0.78740157480314965" bottom="0.51181102362204722" header="0.31496062992125984" footer="0.31496062992125984"/>
  <pageSetup paperSize="9" scale="5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13</vt:i4>
      </vt:variant>
      <vt:variant>
        <vt:lpstr>Įvardinti diapazonai</vt:lpstr>
      </vt:variant>
      <vt:variant>
        <vt:i4>6</vt:i4>
      </vt:variant>
    </vt:vector>
  </HeadingPairs>
  <TitlesOfParts>
    <vt:vector size="19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11 pr._apyvartinės lėšos (2)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ŠAULYTĖ SKAIRIENĖ Dalia</cp:lastModifiedBy>
  <cp:lastPrinted>2016-11-11T13:56:50Z</cp:lastPrinted>
  <dcterms:created xsi:type="dcterms:W3CDTF">2007-01-10T08:42:24Z</dcterms:created>
  <dcterms:modified xsi:type="dcterms:W3CDTF">2016-12-13T06:54:34Z</dcterms:modified>
</cp:coreProperties>
</file>