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itapitriniene\Desktop\Taryba'2019-12-17\"/>
    </mc:Choice>
  </mc:AlternateContent>
  <xr:revisionPtr revIDLastSave="0" documentId="8_{A83711B7-EEC6-4CEF-B412-4D7C81A716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 programa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4" i="20" l="1"/>
  <c r="L393" i="20"/>
  <c r="M393" i="20"/>
  <c r="O393" i="20"/>
  <c r="P393" i="20"/>
  <c r="P392" i="20"/>
  <c r="M334" i="20" l="1"/>
  <c r="M329" i="20"/>
  <c r="M344" i="20" l="1"/>
  <c r="O327" i="20"/>
  <c r="N327" i="20"/>
  <c r="M327" i="20"/>
  <c r="O332" i="20"/>
  <c r="N332" i="20"/>
  <c r="M332" i="20"/>
  <c r="M324" i="20"/>
  <c r="N319" i="20" l="1"/>
  <c r="M319" i="20"/>
  <c r="M227" i="20"/>
  <c r="N175" i="20" l="1"/>
  <c r="M175" i="20"/>
  <c r="M394" i="20" s="1"/>
  <c r="N316" i="20" l="1"/>
  <c r="O175" i="20"/>
  <c r="O172" i="20"/>
  <c r="O117" i="20"/>
  <c r="O341" i="20"/>
  <c r="N337" i="20"/>
  <c r="M337" i="20"/>
  <c r="O334" i="20"/>
  <c r="O394" i="20" s="1"/>
  <c r="O329" i="20"/>
  <c r="O322" i="20"/>
  <c r="M322" i="20"/>
  <c r="O321" i="20"/>
  <c r="O319" i="20"/>
  <c r="O391" i="20" l="1"/>
  <c r="N329" i="20"/>
  <c r="P175" i="20"/>
  <c r="P394" i="20" s="1"/>
  <c r="P326" i="20" l="1"/>
  <c r="N322" i="20"/>
  <c r="N326" i="20" l="1"/>
  <c r="P391" i="20"/>
  <c r="L117" i="20"/>
  <c r="L121" i="20"/>
  <c r="L391" i="20" s="1"/>
  <c r="N172" i="20"/>
  <c r="M173" i="20"/>
  <c r="M392" i="20" s="1"/>
  <c r="N173" i="20"/>
  <c r="N392" i="20" s="1"/>
  <c r="O173" i="20"/>
  <c r="O392" i="20" s="1"/>
  <c r="M121" i="20"/>
  <c r="M391" i="20" s="1"/>
  <c r="N121" i="20"/>
  <c r="M117" i="20"/>
  <c r="N117" i="20"/>
  <c r="Q184" i="20" l="1"/>
  <c r="Q393" i="20" s="1"/>
  <c r="N184" i="20"/>
  <c r="N393" i="20" s="1"/>
  <c r="N344" i="20" l="1"/>
  <c r="N227" i="20"/>
  <c r="N224" i="20"/>
  <c r="N324" i="20"/>
  <c r="N321" i="20"/>
  <c r="N334" i="20"/>
  <c r="N331" i="20"/>
  <c r="N391" i="20" s="1"/>
  <c r="N394" i="20" l="1"/>
  <c r="Q334" i="20"/>
  <c r="R141" i="20" l="1"/>
  <c r="R334" i="20"/>
  <c r="R184" i="20"/>
  <c r="R393" i="20" s="1"/>
  <c r="R148" i="20"/>
  <c r="R97" i="20"/>
  <c r="R92" i="20"/>
  <c r="R68" i="20"/>
  <c r="Q131" i="20" l="1"/>
  <c r="L327" i="20"/>
  <c r="Q287" i="20" l="1"/>
  <c r="R287" i="20" s="1"/>
  <c r="Q332" i="20"/>
  <c r="R332" i="20" s="1"/>
  <c r="Q337" i="20"/>
  <c r="R337" i="20" l="1"/>
  <c r="Q344" i="20"/>
  <c r="L173" i="20"/>
  <c r="L392" i="20" s="1"/>
  <c r="Q319" i="20"/>
  <c r="R319" i="20" s="1"/>
  <c r="Q324" i="20"/>
  <c r="R324" i="20" s="1"/>
  <c r="Q329" i="20"/>
  <c r="R329" i="20" s="1"/>
  <c r="Q292" i="20"/>
  <c r="R292" i="20" s="1"/>
  <c r="Q260" i="20"/>
  <c r="R260" i="20" s="1"/>
  <c r="Q259" i="20"/>
  <c r="R259" i="20" s="1"/>
  <c r="Q227" i="20"/>
  <c r="R227" i="20" s="1"/>
  <c r="R344" i="20" l="1"/>
  <c r="Q173" i="20"/>
  <c r="R173" i="20" s="1"/>
  <c r="Q172" i="20"/>
  <c r="R172" i="20" s="1"/>
  <c r="Q175" i="20"/>
  <c r="R175" i="20" s="1"/>
  <c r="K344" i="20" l="1"/>
  <c r="R394" i="20"/>
  <c r="Q394" i="20"/>
  <c r="K173" i="20"/>
  <c r="K175" i="20"/>
  <c r="W177" i="20" l="1"/>
  <c r="X177" i="20"/>
  <c r="Y177" i="20"/>
  <c r="Z177" i="20"/>
  <c r="AA177" i="20"/>
  <c r="AB177" i="20"/>
  <c r="AC177" i="20"/>
  <c r="AD177" i="20"/>
  <c r="AE177" i="20"/>
  <c r="W178" i="20"/>
  <c r="X178" i="20"/>
  <c r="Y178" i="20"/>
  <c r="Z178" i="20"/>
  <c r="AA178" i="20"/>
  <c r="AB178" i="20"/>
  <c r="AC178" i="20"/>
  <c r="AD178" i="20"/>
  <c r="AE178" i="20"/>
  <c r="W179" i="20"/>
  <c r="X179" i="20"/>
  <c r="Y179" i="20"/>
  <c r="Z179" i="20"/>
  <c r="AA179" i="20"/>
  <c r="AB179" i="20"/>
  <c r="AC179" i="20"/>
  <c r="AD179" i="20"/>
  <c r="AE179" i="20"/>
  <c r="X180" i="20"/>
  <c r="W180" i="20"/>
  <c r="Y180" i="20"/>
  <c r="Z180" i="20"/>
  <c r="AB180" i="20"/>
  <c r="AC180" i="20"/>
  <c r="AD180" i="20"/>
  <c r="AE180" i="20"/>
  <c r="L181" i="20"/>
  <c r="Y181" i="20" s="1"/>
  <c r="M181" i="20"/>
  <c r="Z181" i="20" s="1"/>
  <c r="O181" i="20"/>
  <c r="AB181" i="20" s="1"/>
  <c r="P181" i="20"/>
  <c r="AC181" i="20" s="1"/>
  <c r="Q181" i="20"/>
  <c r="AD181" i="20" s="1"/>
  <c r="R181" i="20"/>
  <c r="AE181" i="20" s="1"/>
  <c r="W181" i="20"/>
  <c r="N181" i="20" l="1"/>
  <c r="AA181" i="20" s="1"/>
  <c r="AA180" i="20"/>
  <c r="K181" i="20"/>
  <c r="X181" i="20" s="1"/>
  <c r="K126" i="20"/>
  <c r="M325" i="20" l="1"/>
  <c r="N355" i="20"/>
  <c r="L355" i="20"/>
  <c r="M355" i="20"/>
  <c r="O355" i="20"/>
  <c r="P355" i="20"/>
  <c r="Q355" i="20"/>
  <c r="R355" i="20" l="1"/>
  <c r="K355" i="20" l="1"/>
  <c r="K350" i="20"/>
  <c r="M320" i="20" l="1"/>
  <c r="N320" i="20" l="1"/>
  <c r="Q275" i="20" l="1"/>
  <c r="R275" i="20" s="1"/>
  <c r="K68" i="20" l="1"/>
  <c r="K334" i="20" l="1"/>
  <c r="K329" i="20"/>
  <c r="K324" i="20"/>
  <c r="K319" i="20"/>
  <c r="Q327" i="20"/>
  <c r="Q322" i="20"/>
  <c r="R322" i="20" s="1"/>
  <c r="Q317" i="20"/>
  <c r="R317" i="20" s="1"/>
  <c r="K275" i="20"/>
  <c r="Q224" i="20"/>
  <c r="R224" i="20" s="1"/>
  <c r="Q117" i="20"/>
  <c r="Q92" i="20"/>
  <c r="K92" i="20" s="1"/>
  <c r="Q341" i="20"/>
  <c r="Q326" i="20"/>
  <c r="R326" i="20" s="1"/>
  <c r="Q321" i="20"/>
  <c r="Q316" i="20"/>
  <c r="R316" i="20" s="1"/>
  <c r="Q331" i="20"/>
  <c r="R331" i="20" s="1"/>
  <c r="R341" i="20" l="1"/>
  <c r="Q392" i="20"/>
  <c r="R327" i="20"/>
  <c r="R321" i="20"/>
  <c r="K321" i="20"/>
  <c r="R117" i="20"/>
  <c r="K117" i="20" s="1"/>
  <c r="K326" i="20"/>
  <c r="K332" i="20"/>
  <c r="K331" i="20"/>
  <c r="K341" i="20"/>
  <c r="K172" i="20"/>
  <c r="K337" i="20"/>
  <c r="K316" i="20"/>
  <c r="K224" i="20"/>
  <c r="K317" i="20"/>
  <c r="K327" i="20" l="1"/>
  <c r="R392" i="20"/>
  <c r="K322" i="20"/>
  <c r="K287" i="20" l="1"/>
  <c r="K259" i="20"/>
  <c r="K260" i="20" l="1"/>
  <c r="K392" i="20" s="1"/>
  <c r="K184" i="20"/>
  <c r="K393" i="20" s="1"/>
  <c r="K148" i="20"/>
  <c r="K131" i="20"/>
  <c r="K121" i="20"/>
  <c r="O335" i="20" l="1"/>
  <c r="Q165" i="20"/>
  <c r="R165" i="20" s="1"/>
  <c r="Q158" i="20"/>
  <c r="Q153" i="20"/>
  <c r="X116" i="20"/>
  <c r="X92" i="20"/>
  <c r="X208" i="20"/>
  <c r="Q229" i="20"/>
  <c r="R229" i="20" s="1"/>
  <c r="R279" i="20"/>
  <c r="X326" i="20"/>
  <c r="K176" i="20"/>
  <c r="X176" i="20" s="1"/>
  <c r="AE287" i="20"/>
  <c r="Q282" i="20"/>
  <c r="AE260" i="20"/>
  <c r="R340" i="20"/>
  <c r="AE340" i="20" s="1"/>
  <c r="AE332" i="20"/>
  <c r="X327" i="20"/>
  <c r="R310" i="20"/>
  <c r="R315" i="20"/>
  <c r="AE315" i="20" s="1"/>
  <c r="R350" i="20"/>
  <c r="AE350" i="20" s="1"/>
  <c r="Q310" i="20"/>
  <c r="AD310" i="20" s="1"/>
  <c r="Q340" i="20"/>
  <c r="AD340" i="20" s="1"/>
  <c r="Q350" i="20"/>
  <c r="AD350" i="20" s="1"/>
  <c r="P320" i="20"/>
  <c r="AC320" i="20" s="1"/>
  <c r="P330" i="20"/>
  <c r="P335" i="20"/>
  <c r="AC335" i="20" s="1"/>
  <c r="P310" i="20"/>
  <c r="AC310" i="20" s="1"/>
  <c r="P315" i="20"/>
  <c r="AC315" i="20" s="1"/>
  <c r="P325" i="20"/>
  <c r="AC325" i="20" s="1"/>
  <c r="P340" i="20"/>
  <c r="P350" i="20"/>
  <c r="AC350" i="20" s="1"/>
  <c r="P345" i="20"/>
  <c r="AC345" i="20" s="1"/>
  <c r="O320" i="20"/>
  <c r="AB320" i="20" s="1"/>
  <c r="O325" i="20"/>
  <c r="O330" i="20"/>
  <c r="AB330" i="20" s="1"/>
  <c r="O345" i="20"/>
  <c r="AB345" i="20" s="1"/>
  <c r="O310" i="20"/>
  <c r="AB310" i="20" s="1"/>
  <c r="O315" i="20"/>
  <c r="AB315" i="20" s="1"/>
  <c r="O340" i="20"/>
  <c r="AB340" i="20" s="1"/>
  <c r="O350" i="20"/>
  <c r="AB350" i="20" s="1"/>
  <c r="AA320" i="20"/>
  <c r="N325" i="20"/>
  <c r="N330" i="20"/>
  <c r="AA330" i="20" s="1"/>
  <c r="N335" i="20"/>
  <c r="AA335" i="20" s="1"/>
  <c r="N340" i="20"/>
  <c r="AA340" i="20" s="1"/>
  <c r="N345" i="20"/>
  <c r="AA345" i="20" s="1"/>
  <c r="N310" i="20"/>
  <c r="AA310" i="20" s="1"/>
  <c r="N315" i="20"/>
  <c r="AA315" i="20" s="1"/>
  <c r="N350" i="20"/>
  <c r="AA350" i="20" s="1"/>
  <c r="M330" i="20"/>
  <c r="M335" i="20"/>
  <c r="Z335" i="20" s="1"/>
  <c r="M340" i="20"/>
  <c r="Z340" i="20" s="1"/>
  <c r="M345" i="20"/>
  <c r="Z345" i="20" s="1"/>
  <c r="M310" i="20"/>
  <c r="Z310" i="20" s="1"/>
  <c r="M315" i="20"/>
  <c r="Z315" i="20" s="1"/>
  <c r="M350" i="20"/>
  <c r="Z350" i="20" s="1"/>
  <c r="L325" i="20"/>
  <c r="Y325" i="20" s="1"/>
  <c r="L330" i="20"/>
  <c r="Y330" i="20" s="1"/>
  <c r="L310" i="20"/>
  <c r="Y310" i="20" s="1"/>
  <c r="L315" i="20"/>
  <c r="Y315" i="20" s="1"/>
  <c r="L340" i="20"/>
  <c r="Y340" i="20" s="1"/>
  <c r="L350" i="20"/>
  <c r="Y350" i="20" s="1"/>
  <c r="L345" i="20"/>
  <c r="L335" i="20"/>
  <c r="Y335" i="20" s="1"/>
  <c r="L320" i="20"/>
  <c r="Y320" i="20" s="1"/>
  <c r="K340" i="20"/>
  <c r="X340" i="20" s="1"/>
  <c r="X350" i="20"/>
  <c r="W350" i="20"/>
  <c r="AE349" i="20"/>
  <c r="AD349" i="20"/>
  <c r="AC349" i="20"/>
  <c r="AB349" i="20"/>
  <c r="AA349" i="20"/>
  <c r="Z349" i="20"/>
  <c r="Y349" i="20"/>
  <c r="X349" i="20"/>
  <c r="W349" i="20"/>
  <c r="AE348" i="20"/>
  <c r="AD348" i="20"/>
  <c r="AC348" i="20"/>
  <c r="AB348" i="20"/>
  <c r="AA348" i="20"/>
  <c r="Z348" i="20"/>
  <c r="Y348" i="20"/>
  <c r="X348" i="20"/>
  <c r="W348" i="20"/>
  <c r="AE347" i="20"/>
  <c r="AD347" i="20"/>
  <c r="AC347" i="20"/>
  <c r="AB347" i="20"/>
  <c r="AA347" i="20"/>
  <c r="Z347" i="20"/>
  <c r="Y347" i="20"/>
  <c r="X347" i="20"/>
  <c r="W347" i="20"/>
  <c r="AE346" i="20"/>
  <c r="AD346" i="20"/>
  <c r="AC346" i="20"/>
  <c r="AB346" i="20"/>
  <c r="AA346" i="20"/>
  <c r="Z346" i="20"/>
  <c r="Y346" i="20"/>
  <c r="X346" i="20"/>
  <c r="W346" i="20"/>
  <c r="Q236" i="20"/>
  <c r="R236" i="20" s="1"/>
  <c r="Q228" i="20"/>
  <c r="K97" i="20"/>
  <c r="K101" i="20" s="1"/>
  <c r="K291" i="20"/>
  <c r="X291" i="20" s="1"/>
  <c r="K272" i="20"/>
  <c r="K273" i="20" s="1"/>
  <c r="X273" i="20" s="1"/>
  <c r="L291" i="20"/>
  <c r="Y291" i="20" s="1"/>
  <c r="L296" i="20"/>
  <c r="Y296" i="20" s="1"/>
  <c r="L286" i="20"/>
  <c r="Y286" i="20" s="1"/>
  <c r="M291" i="20"/>
  <c r="Z291" i="20" s="1"/>
  <c r="M296" i="20"/>
  <c r="Z296" i="20" s="1"/>
  <c r="M286" i="20"/>
  <c r="Z286" i="20" s="1"/>
  <c r="N291" i="20"/>
  <c r="AA291" i="20" s="1"/>
  <c r="N296" i="20"/>
  <c r="AA296" i="20" s="1"/>
  <c r="N286" i="20"/>
  <c r="AA286" i="20" s="1"/>
  <c r="O291" i="20"/>
  <c r="AB291" i="20" s="1"/>
  <c r="O296" i="20"/>
  <c r="AB296" i="20" s="1"/>
  <c r="O286" i="20"/>
  <c r="AB286" i="20" s="1"/>
  <c r="P291" i="20"/>
  <c r="AC291" i="20" s="1"/>
  <c r="P296" i="20"/>
  <c r="AC296" i="20" s="1"/>
  <c r="P286" i="20"/>
  <c r="AC286" i="20" s="1"/>
  <c r="Q291" i="20"/>
  <c r="AD291" i="20" s="1"/>
  <c r="R291" i="20"/>
  <c r="AE291" i="20" s="1"/>
  <c r="W286" i="20"/>
  <c r="AE285" i="20"/>
  <c r="AD285" i="20"/>
  <c r="AC285" i="20"/>
  <c r="AB285" i="20"/>
  <c r="AA285" i="20"/>
  <c r="Z285" i="20"/>
  <c r="Y285" i="20"/>
  <c r="X285" i="20"/>
  <c r="W285" i="20"/>
  <c r="AE284" i="20"/>
  <c r="AD284" i="20"/>
  <c r="AC284" i="20"/>
  <c r="AB284" i="20"/>
  <c r="AA284" i="20"/>
  <c r="Z284" i="20"/>
  <c r="Y284" i="20"/>
  <c r="X284" i="20"/>
  <c r="W284" i="20"/>
  <c r="AE283" i="20"/>
  <c r="AD283" i="20"/>
  <c r="AC283" i="20"/>
  <c r="AB283" i="20"/>
  <c r="AA283" i="20"/>
  <c r="Z283" i="20"/>
  <c r="Y283" i="20"/>
  <c r="X283" i="20"/>
  <c r="W283" i="20"/>
  <c r="AC282" i="20"/>
  <c r="AB282" i="20"/>
  <c r="AA282" i="20"/>
  <c r="Z282" i="20"/>
  <c r="Y282" i="20"/>
  <c r="W282" i="20"/>
  <c r="K51" i="20"/>
  <c r="K52" i="20" s="1"/>
  <c r="L51" i="20"/>
  <c r="L52" i="20" s="1"/>
  <c r="M51" i="20"/>
  <c r="M52" i="20" s="1"/>
  <c r="Z52" i="20" s="1"/>
  <c r="N51" i="20"/>
  <c r="N52" i="20" s="1"/>
  <c r="AA52" i="20" s="1"/>
  <c r="O51" i="20"/>
  <c r="O52" i="20" s="1"/>
  <c r="AB52" i="20" s="1"/>
  <c r="P51" i="20"/>
  <c r="P52" i="20" s="1"/>
  <c r="AC52" i="20" s="1"/>
  <c r="Q51" i="20"/>
  <c r="Q52" i="20" s="1"/>
  <c r="AD52" i="20" s="1"/>
  <c r="R51" i="20"/>
  <c r="R52" i="20" s="1"/>
  <c r="W52" i="20"/>
  <c r="K44" i="20"/>
  <c r="K37" i="20"/>
  <c r="K38" i="20" s="1"/>
  <c r="X38" i="20" s="1"/>
  <c r="K30" i="20"/>
  <c r="K18" i="20"/>
  <c r="X18" i="20" s="1"/>
  <c r="K23" i="20"/>
  <c r="X23" i="20" s="1"/>
  <c r="M44" i="20"/>
  <c r="M45" i="20" s="1"/>
  <c r="Z45" i="20" s="1"/>
  <c r="M37" i="20"/>
  <c r="M38" i="20" s="1"/>
  <c r="Z38" i="20" s="1"/>
  <c r="M30" i="20"/>
  <c r="M31" i="20" s="1"/>
  <c r="Z31" i="20" s="1"/>
  <c r="M18" i="20"/>
  <c r="Z18" i="20" s="1"/>
  <c r="M23" i="20"/>
  <c r="Z23" i="20" s="1"/>
  <c r="N44" i="20"/>
  <c r="N45" i="20" s="1"/>
  <c r="AA45" i="20" s="1"/>
  <c r="N37" i="20"/>
  <c r="N38" i="20" s="1"/>
  <c r="AA38" i="20" s="1"/>
  <c r="N30" i="20"/>
  <c r="N31" i="20" s="1"/>
  <c r="AA31" i="20" s="1"/>
  <c r="N18" i="20"/>
  <c r="AA18" i="20" s="1"/>
  <c r="N23" i="20"/>
  <c r="O44" i="20"/>
  <c r="O45" i="20" s="1"/>
  <c r="O37" i="20"/>
  <c r="O38" i="20" s="1"/>
  <c r="AB38" i="20" s="1"/>
  <c r="O30" i="20"/>
  <c r="O31" i="20" s="1"/>
  <c r="AB31" i="20" s="1"/>
  <c r="O18" i="20"/>
  <c r="O23" i="20"/>
  <c r="AB23" i="20" s="1"/>
  <c r="Q44" i="20"/>
  <c r="Q45" i="20" s="1"/>
  <c r="Q37" i="20"/>
  <c r="Q38" i="20" s="1"/>
  <c r="AD38" i="20" s="1"/>
  <c r="Q30" i="20"/>
  <c r="Q31" i="20" s="1"/>
  <c r="AD31" i="20" s="1"/>
  <c r="Q18" i="20"/>
  <c r="AD18" i="20" s="1"/>
  <c r="Q23" i="20"/>
  <c r="AD23" i="20" s="1"/>
  <c r="R44" i="20"/>
  <c r="R45" i="20" s="1"/>
  <c r="AE45" i="20" s="1"/>
  <c r="R37" i="20"/>
  <c r="R38" i="20" s="1"/>
  <c r="AE38" i="20" s="1"/>
  <c r="R30" i="20"/>
  <c r="R31" i="20" s="1"/>
  <c r="AE31" i="20" s="1"/>
  <c r="R18" i="20"/>
  <c r="AE18" i="20" s="1"/>
  <c r="R23" i="20"/>
  <c r="AE23" i="20" s="1"/>
  <c r="W53" i="20"/>
  <c r="W54" i="20"/>
  <c r="X54" i="20"/>
  <c r="Y54" i="20"/>
  <c r="Z54" i="20"/>
  <c r="AA54" i="20"/>
  <c r="AB54" i="20"/>
  <c r="AC54" i="20"/>
  <c r="AD54" i="20"/>
  <c r="AE54" i="20"/>
  <c r="W55" i="20"/>
  <c r="X55" i="20"/>
  <c r="Y55" i="20"/>
  <c r="Z55" i="20"/>
  <c r="AA55" i="20"/>
  <c r="AB55" i="20"/>
  <c r="AC55" i="20"/>
  <c r="AD55" i="20"/>
  <c r="AE55" i="20"/>
  <c r="W56" i="20"/>
  <c r="X56" i="20"/>
  <c r="Y56" i="20"/>
  <c r="Z56" i="20"/>
  <c r="AA56" i="20"/>
  <c r="AB56" i="20"/>
  <c r="AC56" i="20"/>
  <c r="AD56" i="20"/>
  <c r="AE56" i="20"/>
  <c r="P44" i="20"/>
  <c r="P45" i="20" s="1"/>
  <c r="P37" i="20"/>
  <c r="P38" i="20" s="1"/>
  <c r="AC38" i="20" s="1"/>
  <c r="P30" i="20"/>
  <c r="P31" i="20" s="1"/>
  <c r="AC31" i="20" s="1"/>
  <c r="P18" i="20"/>
  <c r="AC18" i="20" s="1"/>
  <c r="P23" i="20"/>
  <c r="L44" i="20"/>
  <c r="L45" i="20" s="1"/>
  <c r="Y45" i="20" s="1"/>
  <c r="L37" i="20"/>
  <c r="L38" i="20" s="1"/>
  <c r="Y38" i="20" s="1"/>
  <c r="L30" i="20"/>
  <c r="L31" i="20" s="1"/>
  <c r="Y31" i="20" s="1"/>
  <c r="L18" i="20"/>
  <c r="Y18" i="20" s="1"/>
  <c r="L23" i="20"/>
  <c r="Y23" i="20" s="1"/>
  <c r="W311" i="20"/>
  <c r="X311" i="20"/>
  <c r="Y311" i="20"/>
  <c r="Z311" i="20"/>
  <c r="AA311" i="20"/>
  <c r="AB311" i="20"/>
  <c r="AC311" i="20"/>
  <c r="AD311" i="20"/>
  <c r="AE311" i="20"/>
  <c r="W312" i="20"/>
  <c r="AB312" i="20"/>
  <c r="AC312" i="20"/>
  <c r="W313" i="20"/>
  <c r="X313" i="20"/>
  <c r="Y313" i="20"/>
  <c r="Z313" i="20"/>
  <c r="AA313" i="20"/>
  <c r="AB313" i="20"/>
  <c r="AC313" i="20"/>
  <c r="AD313" i="20"/>
  <c r="AE313" i="20"/>
  <c r="W314" i="20"/>
  <c r="X314" i="20"/>
  <c r="Y314" i="20"/>
  <c r="Z314" i="20"/>
  <c r="AA314" i="20"/>
  <c r="AB314" i="20"/>
  <c r="AC314" i="20"/>
  <c r="AD314" i="20"/>
  <c r="AE314" i="20"/>
  <c r="W315" i="20"/>
  <c r="W316" i="20"/>
  <c r="Y316" i="20"/>
  <c r="Z316" i="20"/>
  <c r="AB316" i="20"/>
  <c r="AC316" i="20"/>
  <c r="W317" i="20"/>
  <c r="Y317" i="20"/>
  <c r="Z317" i="20"/>
  <c r="AA317" i="20"/>
  <c r="AB317" i="20"/>
  <c r="AC317" i="20"/>
  <c r="W318" i="20"/>
  <c r="X318" i="20"/>
  <c r="Y318" i="20"/>
  <c r="Z318" i="20"/>
  <c r="AA318" i="20"/>
  <c r="AB318" i="20"/>
  <c r="AC318" i="20"/>
  <c r="AD318" i="20"/>
  <c r="AE318" i="20"/>
  <c r="AE317" i="20"/>
  <c r="AA316" i="20"/>
  <c r="Y312" i="20"/>
  <c r="P263" i="20"/>
  <c r="P264" i="20" s="1"/>
  <c r="O263" i="20"/>
  <c r="O264" i="20" s="1"/>
  <c r="AB264" i="20" s="1"/>
  <c r="N263" i="20"/>
  <c r="N264" i="20" s="1"/>
  <c r="M263" i="20"/>
  <c r="Z263" i="20" s="1"/>
  <c r="L263" i="20"/>
  <c r="Y263" i="20" s="1"/>
  <c r="P233" i="20"/>
  <c r="AC233" i="20" s="1"/>
  <c r="O233" i="20"/>
  <c r="AB233" i="20" s="1"/>
  <c r="N233" i="20"/>
  <c r="AA233" i="20" s="1"/>
  <c r="M233" i="20"/>
  <c r="Z233" i="20" s="1"/>
  <c r="L233" i="20"/>
  <c r="Y233" i="20" s="1"/>
  <c r="P228" i="20"/>
  <c r="AC228" i="20" s="1"/>
  <c r="O228" i="20"/>
  <c r="M228" i="20"/>
  <c r="L228" i="20"/>
  <c r="Y228" i="20" s="1"/>
  <c r="N228" i="20"/>
  <c r="N234" i="20" s="1"/>
  <c r="AA234" i="20" s="1"/>
  <c r="R212" i="20"/>
  <c r="AE212" i="20" s="1"/>
  <c r="Q212" i="20"/>
  <c r="Q213" i="20" s="1"/>
  <c r="AD213" i="20" s="1"/>
  <c r="P212" i="20"/>
  <c r="AC212" i="20" s="1"/>
  <c r="O212" i="20"/>
  <c r="O213" i="20" s="1"/>
  <c r="AB213" i="20" s="1"/>
  <c r="N212" i="20"/>
  <c r="N213" i="20" s="1"/>
  <c r="AA213" i="20" s="1"/>
  <c r="L212" i="20"/>
  <c r="L213" i="20" s="1"/>
  <c r="W182" i="20"/>
  <c r="X182" i="20"/>
  <c r="Y182" i="20"/>
  <c r="Z182" i="20"/>
  <c r="AA182" i="20"/>
  <c r="AB182" i="20"/>
  <c r="AC182" i="20"/>
  <c r="AD182" i="20"/>
  <c r="AE182" i="20"/>
  <c r="W183" i="20"/>
  <c r="Y183" i="20"/>
  <c r="Z183" i="20"/>
  <c r="AA183" i="20"/>
  <c r="AB183" i="20"/>
  <c r="AC183" i="20"/>
  <c r="W184" i="20"/>
  <c r="X184" i="20"/>
  <c r="Y184" i="20"/>
  <c r="Z184" i="20"/>
  <c r="AA184" i="20"/>
  <c r="AB184" i="20"/>
  <c r="AC184" i="20"/>
  <c r="AD184" i="20"/>
  <c r="AE184" i="20"/>
  <c r="W185" i="20"/>
  <c r="X185" i="20"/>
  <c r="Y185" i="20"/>
  <c r="Z185" i="20"/>
  <c r="AA185" i="20"/>
  <c r="AB185" i="20"/>
  <c r="AC185" i="20"/>
  <c r="AD185" i="20"/>
  <c r="AE185" i="20"/>
  <c r="W186" i="20"/>
  <c r="W187" i="20"/>
  <c r="P186" i="20"/>
  <c r="AC186" i="20" s="1"/>
  <c r="O186" i="20"/>
  <c r="AB186" i="20" s="1"/>
  <c r="N186" i="20"/>
  <c r="AA186" i="20" s="1"/>
  <c r="M186" i="20"/>
  <c r="Z186" i="20" s="1"/>
  <c r="L186" i="20"/>
  <c r="Y186" i="20" s="1"/>
  <c r="Q186" i="20"/>
  <c r="AD186" i="20" s="1"/>
  <c r="P176" i="20"/>
  <c r="AC176" i="20" s="1"/>
  <c r="O176" i="20"/>
  <c r="N176" i="20"/>
  <c r="L176" i="20"/>
  <c r="Y176" i="20" s="1"/>
  <c r="P169" i="20"/>
  <c r="AC169" i="20" s="1"/>
  <c r="O169" i="20"/>
  <c r="O170" i="20" s="1"/>
  <c r="AB170" i="20" s="1"/>
  <c r="N169" i="20"/>
  <c r="N170" i="20" s="1"/>
  <c r="AA170" i="20" s="1"/>
  <c r="M169" i="20"/>
  <c r="M170" i="20" s="1"/>
  <c r="Z170" i="20" s="1"/>
  <c r="L169" i="20"/>
  <c r="L170" i="20" s="1"/>
  <c r="Y170" i="20" s="1"/>
  <c r="Q169" i="20"/>
  <c r="Q170" i="20" s="1"/>
  <c r="AD170" i="20" s="1"/>
  <c r="P162" i="20"/>
  <c r="AC162" i="20" s="1"/>
  <c r="O162" i="20"/>
  <c r="AB162" i="20" s="1"/>
  <c r="N162" i="20"/>
  <c r="AA162" i="20" s="1"/>
  <c r="M162" i="20"/>
  <c r="Z162" i="20" s="1"/>
  <c r="L162" i="20"/>
  <c r="P157" i="20"/>
  <c r="AC157" i="20" s="1"/>
  <c r="O157" i="20"/>
  <c r="AB157" i="20" s="1"/>
  <c r="N157" i="20"/>
  <c r="AA157" i="20" s="1"/>
  <c r="M157" i="20"/>
  <c r="Z157" i="20" s="1"/>
  <c r="L157" i="20"/>
  <c r="Y157" i="20" s="1"/>
  <c r="R152" i="20"/>
  <c r="AE152" i="20" s="1"/>
  <c r="Q152" i="20"/>
  <c r="AD152" i="20" s="1"/>
  <c r="P152" i="20"/>
  <c r="AC152" i="20" s="1"/>
  <c r="O152" i="20"/>
  <c r="AB152" i="20" s="1"/>
  <c r="N152" i="20"/>
  <c r="AA152" i="20" s="1"/>
  <c r="M152" i="20"/>
  <c r="Z152" i="20" s="1"/>
  <c r="L152" i="20"/>
  <c r="Y152" i="20" s="1"/>
  <c r="K152" i="20"/>
  <c r="X152" i="20" s="1"/>
  <c r="W148" i="20"/>
  <c r="W149" i="20"/>
  <c r="W150" i="20"/>
  <c r="W151" i="20"/>
  <c r="W152" i="20"/>
  <c r="W153" i="20"/>
  <c r="W154" i="20"/>
  <c r="W155" i="20"/>
  <c r="W156" i="20"/>
  <c r="W157" i="20"/>
  <c r="W158" i="20"/>
  <c r="W159" i="20"/>
  <c r="W160" i="20"/>
  <c r="W161" i="20"/>
  <c r="W162" i="20"/>
  <c r="P145" i="20"/>
  <c r="AC145" i="20" s="1"/>
  <c r="O145" i="20"/>
  <c r="AB145" i="20" s="1"/>
  <c r="N145" i="20"/>
  <c r="AA145" i="20" s="1"/>
  <c r="M145" i="20"/>
  <c r="L145" i="20"/>
  <c r="Y145" i="20" s="1"/>
  <c r="Q145" i="20"/>
  <c r="AD145" i="20" s="1"/>
  <c r="R140" i="20"/>
  <c r="AE140" i="20" s="1"/>
  <c r="Q140" i="20"/>
  <c r="AD140" i="20" s="1"/>
  <c r="P140" i="20"/>
  <c r="AC140" i="20" s="1"/>
  <c r="O140" i="20"/>
  <c r="AB140" i="20" s="1"/>
  <c r="N140" i="20"/>
  <c r="AA140" i="20" s="1"/>
  <c r="M140" i="20"/>
  <c r="Z140" i="20" s="1"/>
  <c r="L140" i="20"/>
  <c r="Y140" i="20" s="1"/>
  <c r="K140" i="20"/>
  <c r="X140" i="20" s="1"/>
  <c r="P135" i="20"/>
  <c r="AC135" i="20" s="1"/>
  <c r="O135" i="20"/>
  <c r="AB135" i="20" s="1"/>
  <c r="N135" i="20"/>
  <c r="AA135" i="20" s="1"/>
  <c r="M135" i="20"/>
  <c r="Z135" i="20" s="1"/>
  <c r="L135" i="20"/>
  <c r="Y135" i="20" s="1"/>
  <c r="Q130" i="20"/>
  <c r="P130" i="20"/>
  <c r="AC130" i="20" s="1"/>
  <c r="O130" i="20"/>
  <c r="AB130" i="20" s="1"/>
  <c r="N130" i="20"/>
  <c r="AA130" i="20" s="1"/>
  <c r="M130" i="20"/>
  <c r="Z130" i="20" s="1"/>
  <c r="L130" i="20"/>
  <c r="Y130" i="20" s="1"/>
  <c r="R130" i="20"/>
  <c r="AE130" i="20" s="1"/>
  <c r="R125" i="20"/>
  <c r="AE125" i="20" s="1"/>
  <c r="Q125" i="20"/>
  <c r="P125" i="20"/>
  <c r="AC125" i="20" s="1"/>
  <c r="O125" i="20"/>
  <c r="AB125" i="20" s="1"/>
  <c r="N125" i="20"/>
  <c r="AA125" i="20" s="1"/>
  <c r="M125" i="20"/>
  <c r="Z125" i="20" s="1"/>
  <c r="L125" i="20"/>
  <c r="Y125" i="20" s="1"/>
  <c r="K125" i="20"/>
  <c r="X125" i="20" s="1"/>
  <c r="Q120" i="20"/>
  <c r="AD120" i="20" s="1"/>
  <c r="P120" i="20"/>
  <c r="AC120" i="20" s="1"/>
  <c r="O120" i="20"/>
  <c r="AB120" i="20" s="1"/>
  <c r="M120" i="20"/>
  <c r="L120" i="20"/>
  <c r="Y120" i="20" s="1"/>
  <c r="N120" i="20"/>
  <c r="AA120" i="20" s="1"/>
  <c r="Q101" i="20"/>
  <c r="AD101" i="20" s="1"/>
  <c r="P101" i="20"/>
  <c r="AC101" i="20" s="1"/>
  <c r="O101" i="20"/>
  <c r="N101" i="20"/>
  <c r="M101" i="20"/>
  <c r="Z101" i="20" s="1"/>
  <c r="L101" i="20"/>
  <c r="Y101" i="20" s="1"/>
  <c r="Q96" i="20"/>
  <c r="AD96" i="20" s="1"/>
  <c r="P96" i="20"/>
  <c r="O96" i="20"/>
  <c r="AB96" i="20" s="1"/>
  <c r="M96" i="20"/>
  <c r="Z96" i="20" s="1"/>
  <c r="L96" i="20"/>
  <c r="Y96" i="20" s="1"/>
  <c r="R96" i="20"/>
  <c r="AE96" i="20" s="1"/>
  <c r="Z312" i="20"/>
  <c r="AD317" i="20"/>
  <c r="AE312" i="20"/>
  <c r="AA312" i="20"/>
  <c r="X317" i="20"/>
  <c r="R120" i="20"/>
  <c r="AE120" i="20" s="1"/>
  <c r="AD183" i="20"/>
  <c r="K212" i="20"/>
  <c r="R263" i="20"/>
  <c r="R264" i="20" s="1"/>
  <c r="Q263" i="20"/>
  <c r="Q264" i="20" s="1"/>
  <c r="Q265" i="20" s="1"/>
  <c r="AD265" i="20" s="1"/>
  <c r="M212" i="20"/>
  <c r="M176" i="20"/>
  <c r="Q135" i="20"/>
  <c r="R145" i="20"/>
  <c r="AE145" i="20" s="1"/>
  <c r="R101" i="20"/>
  <c r="AE101" i="20" s="1"/>
  <c r="W385" i="20"/>
  <c r="AE384" i="20"/>
  <c r="AD384" i="20"/>
  <c r="AC384" i="20"/>
  <c r="AB384" i="20"/>
  <c r="AA384" i="20"/>
  <c r="Z384" i="20"/>
  <c r="Y384" i="20"/>
  <c r="X384" i="20"/>
  <c r="W384" i="20"/>
  <c r="AE383" i="20"/>
  <c r="AD383" i="20"/>
  <c r="AC383" i="20"/>
  <c r="AB383" i="20"/>
  <c r="AA383" i="20"/>
  <c r="Z383" i="20"/>
  <c r="Y383" i="20"/>
  <c r="X383" i="20"/>
  <c r="W383" i="20"/>
  <c r="AE382" i="20"/>
  <c r="AD382" i="20"/>
  <c r="AC382" i="20"/>
  <c r="AB382" i="20"/>
  <c r="AA382" i="20"/>
  <c r="Z382" i="20"/>
  <c r="Y382" i="20"/>
  <c r="X382" i="20"/>
  <c r="W382" i="20"/>
  <c r="AE381" i="20"/>
  <c r="AD381" i="20"/>
  <c r="AC381" i="20"/>
  <c r="AB381" i="20"/>
  <c r="AA381" i="20"/>
  <c r="Z381" i="20"/>
  <c r="Y381" i="20"/>
  <c r="X381" i="20"/>
  <c r="W381" i="20"/>
  <c r="W380" i="20"/>
  <c r="AE379" i="20"/>
  <c r="AD379" i="20"/>
  <c r="AC379" i="20"/>
  <c r="AB379" i="20"/>
  <c r="AA379" i="20"/>
  <c r="Z379" i="20"/>
  <c r="Y379" i="20"/>
  <c r="X379" i="20"/>
  <c r="W379" i="20"/>
  <c r="AE378" i="20"/>
  <c r="AD378" i="20"/>
  <c r="AC378" i="20"/>
  <c r="AB378" i="20"/>
  <c r="AA378" i="20"/>
  <c r="Z378" i="20"/>
  <c r="Y378" i="20"/>
  <c r="X378" i="20"/>
  <c r="W378" i="20"/>
  <c r="AE377" i="20"/>
  <c r="AD377" i="20"/>
  <c r="AC377" i="20"/>
  <c r="AB377" i="20"/>
  <c r="AA377" i="20"/>
  <c r="Z377" i="20"/>
  <c r="Y377" i="20"/>
  <c r="X377" i="20"/>
  <c r="W377" i="20"/>
  <c r="AE376" i="20"/>
  <c r="AD376" i="20"/>
  <c r="AC376" i="20"/>
  <c r="AB376" i="20"/>
  <c r="AA376" i="20"/>
  <c r="Z376" i="20"/>
  <c r="Y376" i="20"/>
  <c r="X376" i="20"/>
  <c r="W376" i="20"/>
  <c r="AE375" i="20"/>
  <c r="AD375" i="20"/>
  <c r="AC375" i="20"/>
  <c r="AB375" i="20"/>
  <c r="AA375" i="20"/>
  <c r="Z375" i="20"/>
  <c r="Y375" i="20"/>
  <c r="X375" i="20"/>
  <c r="W375" i="20"/>
  <c r="W374" i="20"/>
  <c r="W373" i="20"/>
  <c r="AE372" i="20"/>
  <c r="AD372" i="20"/>
  <c r="AC372" i="20"/>
  <c r="AB372" i="20"/>
  <c r="AA372" i="20"/>
  <c r="Z372" i="20"/>
  <c r="Y372" i="20"/>
  <c r="X372" i="20"/>
  <c r="W372" i="20"/>
  <c r="AE371" i="20"/>
  <c r="AD371" i="20"/>
  <c r="AC371" i="20"/>
  <c r="AB371" i="20"/>
  <c r="AA371" i="20"/>
  <c r="Z371" i="20"/>
  <c r="Y371" i="20"/>
  <c r="X371" i="20"/>
  <c r="W371" i="20"/>
  <c r="AE370" i="20"/>
  <c r="AD370" i="20"/>
  <c r="AC370" i="20"/>
  <c r="AB370" i="20"/>
  <c r="AA370" i="20"/>
  <c r="Z370" i="20"/>
  <c r="Y370" i="20"/>
  <c r="X370" i="20"/>
  <c r="W370" i="20"/>
  <c r="AE369" i="20"/>
  <c r="AD369" i="20"/>
  <c r="AC369" i="20"/>
  <c r="AB369" i="20"/>
  <c r="AA369" i="20"/>
  <c r="Z369" i="20"/>
  <c r="Y369" i="20"/>
  <c r="X369" i="20"/>
  <c r="W369" i="20"/>
  <c r="AE368" i="20"/>
  <c r="AD368" i="20"/>
  <c r="AC368" i="20"/>
  <c r="AB368" i="20"/>
  <c r="AA368" i="20"/>
  <c r="Z368" i="20"/>
  <c r="Y368" i="20"/>
  <c r="X368" i="20"/>
  <c r="W368" i="20"/>
  <c r="W367" i="20"/>
  <c r="W366" i="20"/>
  <c r="AE365" i="20"/>
  <c r="AD365" i="20"/>
  <c r="AC365" i="20"/>
  <c r="AB365" i="20"/>
  <c r="AA365" i="20"/>
  <c r="Z365" i="20"/>
  <c r="Y365" i="20"/>
  <c r="X365" i="20"/>
  <c r="W365" i="20"/>
  <c r="AE364" i="20"/>
  <c r="AD364" i="20"/>
  <c r="AC364" i="20"/>
  <c r="AB364" i="20"/>
  <c r="AA364" i="20"/>
  <c r="Z364" i="20"/>
  <c r="Y364" i="20"/>
  <c r="X364" i="20"/>
  <c r="W364" i="20"/>
  <c r="AE363" i="20"/>
  <c r="AD363" i="20"/>
  <c r="AC363" i="20"/>
  <c r="AB363" i="20"/>
  <c r="AA363" i="20"/>
  <c r="Z363" i="20"/>
  <c r="Y363" i="20"/>
  <c r="X363" i="20"/>
  <c r="W363" i="20"/>
  <c r="AE362" i="20"/>
  <c r="AD362" i="20"/>
  <c r="AC362" i="20"/>
  <c r="AB362" i="20"/>
  <c r="AA362" i="20"/>
  <c r="Z362" i="20"/>
  <c r="Y362" i="20"/>
  <c r="X362" i="20"/>
  <c r="W362" i="20"/>
  <c r="AE361" i="20"/>
  <c r="AD361" i="20"/>
  <c r="AC361" i="20"/>
  <c r="AB361" i="20"/>
  <c r="AA361" i="20"/>
  <c r="Z361" i="20"/>
  <c r="Y361" i="20"/>
  <c r="X361" i="20"/>
  <c r="W361" i="20"/>
  <c r="AE360" i="20"/>
  <c r="AD360" i="20"/>
  <c r="AC360" i="20"/>
  <c r="AB360" i="20"/>
  <c r="AA360" i="20"/>
  <c r="Z360" i="20"/>
  <c r="Y360" i="20"/>
  <c r="X360" i="20"/>
  <c r="W360" i="20"/>
  <c r="AE359" i="20"/>
  <c r="AD359" i="20"/>
  <c r="AC359" i="20"/>
  <c r="AB359" i="20"/>
  <c r="AA359" i="20"/>
  <c r="Z359" i="20"/>
  <c r="Y359" i="20"/>
  <c r="X359" i="20"/>
  <c r="W359" i="20"/>
  <c r="W358" i="20"/>
  <c r="W357" i="20"/>
  <c r="W356" i="20"/>
  <c r="W345" i="20"/>
  <c r="AC344" i="20"/>
  <c r="AB344" i="20"/>
  <c r="AA344" i="20"/>
  <c r="Z344" i="20"/>
  <c r="Y344" i="20"/>
  <c r="W344" i="20"/>
  <c r="AE343" i="20"/>
  <c r="AD343" i="20"/>
  <c r="AC343" i="20"/>
  <c r="AB343" i="20"/>
  <c r="AA343" i="20"/>
  <c r="Z343" i="20"/>
  <c r="Y343" i="20"/>
  <c r="X343" i="20"/>
  <c r="W343" i="20"/>
  <c r="AE342" i="20"/>
  <c r="AD342" i="20"/>
  <c r="AC342" i="20"/>
  <c r="AB342" i="20"/>
  <c r="AA342" i="20"/>
  <c r="Z342" i="20"/>
  <c r="Y342" i="20"/>
  <c r="X342" i="20"/>
  <c r="W342" i="20"/>
  <c r="AC341" i="20"/>
  <c r="AB341" i="20"/>
  <c r="AA341" i="20"/>
  <c r="Z341" i="20"/>
  <c r="Y341" i="20"/>
  <c r="W341" i="20"/>
  <c r="W340" i="20"/>
  <c r="AE339" i="20"/>
  <c r="AD339" i="20"/>
  <c r="AC339" i="20"/>
  <c r="AB339" i="20"/>
  <c r="AA339" i="20"/>
  <c r="Z339" i="20"/>
  <c r="Y339" i="20"/>
  <c r="X339" i="20"/>
  <c r="W339" i="20"/>
  <c r="AE338" i="20"/>
  <c r="AD338" i="20"/>
  <c r="AC338" i="20"/>
  <c r="AB338" i="20"/>
  <c r="AA338" i="20"/>
  <c r="Z338" i="20"/>
  <c r="Y338" i="20"/>
  <c r="X338" i="20"/>
  <c r="W338" i="20"/>
  <c r="AC337" i="20"/>
  <c r="AB337" i="20"/>
  <c r="AA337" i="20"/>
  <c r="Z337" i="20"/>
  <c r="Y337" i="20"/>
  <c r="W337" i="20"/>
  <c r="AE336" i="20"/>
  <c r="AD336" i="20"/>
  <c r="AC336" i="20"/>
  <c r="AB336" i="20"/>
  <c r="AA336" i="20"/>
  <c r="Z336" i="20"/>
  <c r="Y336" i="20"/>
  <c r="X336" i="20"/>
  <c r="W336" i="20"/>
  <c r="W335" i="20"/>
  <c r="AC334" i="20"/>
  <c r="AB334" i="20"/>
  <c r="AA334" i="20"/>
  <c r="Z334" i="20"/>
  <c r="Y334" i="20"/>
  <c r="W334" i="20"/>
  <c r="AE333" i="20"/>
  <c r="AD333" i="20"/>
  <c r="AC333" i="20"/>
  <c r="AB333" i="20"/>
  <c r="AA333" i="20"/>
  <c r="Z333" i="20"/>
  <c r="Y333" i="20"/>
  <c r="X333" i="20"/>
  <c r="W333" i="20"/>
  <c r="AC332" i="20"/>
  <c r="AB332" i="20"/>
  <c r="AA332" i="20"/>
  <c r="Z332" i="20"/>
  <c r="Y332" i="20"/>
  <c r="W332" i="20"/>
  <c r="AC331" i="20"/>
  <c r="AB331" i="20"/>
  <c r="AA331" i="20"/>
  <c r="Z331" i="20"/>
  <c r="Y331" i="20"/>
  <c r="W331" i="20"/>
  <c r="W330" i="20"/>
  <c r="AC329" i="20"/>
  <c r="AB329" i="20"/>
  <c r="AA329" i="20"/>
  <c r="Z329" i="20"/>
  <c r="Y329" i="20"/>
  <c r="W329" i="20"/>
  <c r="AE328" i="20"/>
  <c r="AD328" i="20"/>
  <c r="AC328" i="20"/>
  <c r="AB328" i="20"/>
  <c r="AA328" i="20"/>
  <c r="Z328" i="20"/>
  <c r="Y328" i="20"/>
  <c r="X328" i="20"/>
  <c r="W328" i="20"/>
  <c r="AC327" i="20"/>
  <c r="AB327" i="20"/>
  <c r="AA327" i="20"/>
  <c r="W327" i="20"/>
  <c r="AC326" i="20"/>
  <c r="AB326" i="20"/>
  <c r="AA326" i="20"/>
  <c r="Z326" i="20"/>
  <c r="Y326" i="20"/>
  <c r="W326" i="20"/>
  <c r="W325" i="20"/>
  <c r="AC324" i="20"/>
  <c r="AB324" i="20"/>
  <c r="AA324" i="20"/>
  <c r="Z324" i="20"/>
  <c r="Y324" i="20"/>
  <c r="W324" i="20"/>
  <c r="AE323" i="20"/>
  <c r="AD323" i="20"/>
  <c r="AC323" i="20"/>
  <c r="AB323" i="20"/>
  <c r="AA323" i="20"/>
  <c r="Z323" i="20"/>
  <c r="Y323" i="20"/>
  <c r="X323" i="20"/>
  <c r="W323" i="20"/>
  <c r="AC322" i="20"/>
  <c r="AB322" i="20"/>
  <c r="AA322" i="20"/>
  <c r="Z322" i="20"/>
  <c r="Y322" i="20"/>
  <c r="W322" i="20"/>
  <c r="AC321" i="20"/>
  <c r="AB321" i="20"/>
  <c r="AA321" i="20"/>
  <c r="Z321" i="20"/>
  <c r="Y321" i="20"/>
  <c r="W321" i="20"/>
  <c r="W320" i="20"/>
  <c r="AC319" i="20"/>
  <c r="AB319" i="20"/>
  <c r="AA319" i="20"/>
  <c r="Z319" i="20"/>
  <c r="Y319" i="20"/>
  <c r="W319" i="20"/>
  <c r="W310" i="20"/>
  <c r="AE309" i="20"/>
  <c r="AD309" i="20"/>
  <c r="AC309" i="20"/>
  <c r="AB309" i="20"/>
  <c r="AA309" i="20"/>
  <c r="Z309" i="20"/>
  <c r="Y309" i="20"/>
  <c r="X309" i="20"/>
  <c r="W309" i="20"/>
  <c r="AE308" i="20"/>
  <c r="AD308" i="20"/>
  <c r="AC308" i="20"/>
  <c r="AB308" i="20"/>
  <c r="AA308" i="20"/>
  <c r="Z308" i="20"/>
  <c r="Y308" i="20"/>
  <c r="X308" i="20"/>
  <c r="W308" i="20"/>
  <c r="AC307" i="20"/>
  <c r="AB307" i="20"/>
  <c r="AA307" i="20"/>
  <c r="W307" i="20"/>
  <c r="AE306" i="20"/>
  <c r="AD306" i="20"/>
  <c r="AC306" i="20"/>
  <c r="AB306" i="20"/>
  <c r="AA306" i="20"/>
  <c r="Z306" i="20"/>
  <c r="Y306" i="20"/>
  <c r="X306" i="20"/>
  <c r="W306" i="20"/>
  <c r="AE305" i="20"/>
  <c r="AD305" i="20"/>
  <c r="AC305" i="20"/>
  <c r="AB305" i="20"/>
  <c r="AA305" i="20"/>
  <c r="Z305" i="20"/>
  <c r="Y305" i="20"/>
  <c r="X305" i="20"/>
  <c r="W305" i="20"/>
  <c r="AE304" i="20"/>
  <c r="AD304" i="20"/>
  <c r="AC304" i="20"/>
  <c r="AB304" i="20"/>
  <c r="AA304" i="20"/>
  <c r="Z304" i="20"/>
  <c r="Y304" i="20"/>
  <c r="X304" i="20"/>
  <c r="W304" i="20"/>
  <c r="AE303" i="20"/>
  <c r="AD303" i="20"/>
  <c r="AC303" i="20"/>
  <c r="AB303" i="20"/>
  <c r="AA303" i="20"/>
  <c r="Z303" i="20"/>
  <c r="Y303" i="20"/>
  <c r="X303" i="20"/>
  <c r="W303" i="20"/>
  <c r="AE302" i="20"/>
  <c r="AD302" i="20"/>
  <c r="AC302" i="20"/>
  <c r="AB302" i="20"/>
  <c r="AA302" i="20"/>
  <c r="Z302" i="20"/>
  <c r="Y302" i="20"/>
  <c r="X302" i="20"/>
  <c r="W302" i="20"/>
  <c r="AE301" i="20"/>
  <c r="AD301" i="20"/>
  <c r="AC301" i="20"/>
  <c r="AB301" i="20"/>
  <c r="AA301" i="20"/>
  <c r="Z301" i="20"/>
  <c r="Y301" i="20"/>
  <c r="X301" i="20"/>
  <c r="W301" i="20"/>
  <c r="W300" i="20"/>
  <c r="W299" i="20"/>
  <c r="W298" i="20"/>
  <c r="W297" i="20"/>
  <c r="W296" i="20"/>
  <c r="AE295" i="20"/>
  <c r="AD295" i="20"/>
  <c r="AC295" i="20"/>
  <c r="AB295" i="20"/>
  <c r="AA295" i="20"/>
  <c r="Z295" i="20"/>
  <c r="Y295" i="20"/>
  <c r="X295" i="20"/>
  <c r="W295" i="20"/>
  <c r="AE294" i="20"/>
  <c r="AD294" i="20"/>
  <c r="AC294" i="20"/>
  <c r="AB294" i="20"/>
  <c r="AA294" i="20"/>
  <c r="Z294" i="20"/>
  <c r="Y294" i="20"/>
  <c r="X294" i="20"/>
  <c r="W294" i="20"/>
  <c r="AE293" i="20"/>
  <c r="AD293" i="20"/>
  <c r="AC293" i="20"/>
  <c r="AB293" i="20"/>
  <c r="AA293" i="20"/>
  <c r="Z293" i="20"/>
  <c r="Y293" i="20"/>
  <c r="X293" i="20"/>
  <c r="W293" i="20"/>
  <c r="AC292" i="20"/>
  <c r="AB292" i="20"/>
  <c r="AA292" i="20"/>
  <c r="Z292" i="20"/>
  <c r="Y292" i="20"/>
  <c r="W292" i="20"/>
  <c r="W291" i="20"/>
  <c r="AE290" i="20"/>
  <c r="AD290" i="20"/>
  <c r="AC290" i="20"/>
  <c r="AB290" i="20"/>
  <c r="AA290" i="20"/>
  <c r="Z290" i="20"/>
  <c r="Y290" i="20"/>
  <c r="X290" i="20"/>
  <c r="W290" i="20"/>
  <c r="AE289" i="20"/>
  <c r="AD289" i="20"/>
  <c r="AC289" i="20"/>
  <c r="AB289" i="20"/>
  <c r="AA289" i="20"/>
  <c r="Z289" i="20"/>
  <c r="Y289" i="20"/>
  <c r="X289" i="20"/>
  <c r="W289" i="20"/>
  <c r="AE288" i="20"/>
  <c r="AD288" i="20"/>
  <c r="AC288" i="20"/>
  <c r="AB288" i="20"/>
  <c r="AA288" i="20"/>
  <c r="Z288" i="20"/>
  <c r="Y288" i="20"/>
  <c r="X288" i="20"/>
  <c r="W288" i="20"/>
  <c r="AC287" i="20"/>
  <c r="AB287" i="20"/>
  <c r="AA287" i="20"/>
  <c r="Z287" i="20"/>
  <c r="Y287" i="20"/>
  <c r="W287" i="20"/>
  <c r="AE281" i="20"/>
  <c r="AD281" i="20"/>
  <c r="AC281" i="20"/>
  <c r="AB281" i="20"/>
  <c r="AA281" i="20"/>
  <c r="Z281" i="20"/>
  <c r="Y281" i="20"/>
  <c r="X281" i="20"/>
  <c r="W281" i="20"/>
  <c r="W280" i="20"/>
  <c r="W279" i="20"/>
  <c r="AE278" i="20"/>
  <c r="AD278" i="20"/>
  <c r="AC278" i="20"/>
  <c r="AB278" i="20"/>
  <c r="AA278" i="20"/>
  <c r="Z278" i="20"/>
  <c r="Y278" i="20"/>
  <c r="X278" i="20"/>
  <c r="W278" i="20"/>
  <c r="AE277" i="20"/>
  <c r="AD277" i="20"/>
  <c r="AC277" i="20"/>
  <c r="AB277" i="20"/>
  <c r="AA277" i="20"/>
  <c r="Z277" i="20"/>
  <c r="Y277" i="20"/>
  <c r="X277" i="20"/>
  <c r="W277" i="20"/>
  <c r="AE276" i="20"/>
  <c r="AD276" i="20"/>
  <c r="AC276" i="20"/>
  <c r="AB276" i="20"/>
  <c r="AA276" i="20"/>
  <c r="Z276" i="20"/>
  <c r="Y276" i="20"/>
  <c r="X276" i="20"/>
  <c r="W276" i="20"/>
  <c r="AC275" i="20"/>
  <c r="AB275" i="20"/>
  <c r="AA275" i="20"/>
  <c r="Z275" i="20"/>
  <c r="Y275" i="20"/>
  <c r="W275" i="20"/>
  <c r="AE274" i="20"/>
  <c r="AD274" i="20"/>
  <c r="AC274" i="20"/>
  <c r="AB274" i="20"/>
  <c r="AA274" i="20"/>
  <c r="Z274" i="20"/>
  <c r="Y274" i="20"/>
  <c r="X274" i="20"/>
  <c r="W274" i="20"/>
  <c r="W273" i="20"/>
  <c r="W272" i="20"/>
  <c r="AE271" i="20"/>
  <c r="AD271" i="20"/>
  <c r="AC271" i="20"/>
  <c r="AB271" i="20"/>
  <c r="AA271" i="20"/>
  <c r="Z271" i="20"/>
  <c r="Y271" i="20"/>
  <c r="X271" i="20"/>
  <c r="W271" i="20"/>
  <c r="AE270" i="20"/>
  <c r="AD270" i="20"/>
  <c r="AC270" i="20"/>
  <c r="AB270" i="20"/>
  <c r="AA270" i="20"/>
  <c r="Z270" i="20"/>
  <c r="Y270" i="20"/>
  <c r="X270" i="20"/>
  <c r="W270" i="20"/>
  <c r="AE269" i="20"/>
  <c r="AD269" i="20"/>
  <c r="AC269" i="20"/>
  <c r="AB269" i="20"/>
  <c r="AA269" i="20"/>
  <c r="Z269" i="20"/>
  <c r="Y269" i="20"/>
  <c r="X269" i="20"/>
  <c r="W269" i="20"/>
  <c r="AE268" i="20"/>
  <c r="AD268" i="20"/>
  <c r="AC268" i="20"/>
  <c r="AB268" i="20"/>
  <c r="AA268" i="20"/>
  <c r="Z268" i="20"/>
  <c r="Y268" i="20"/>
  <c r="X268" i="20"/>
  <c r="W268" i="20"/>
  <c r="AE267" i="20"/>
  <c r="AD267" i="20"/>
  <c r="AC267" i="20"/>
  <c r="AB267" i="20"/>
  <c r="AA267" i="20"/>
  <c r="Z267" i="20"/>
  <c r="Y267" i="20"/>
  <c r="X267" i="20"/>
  <c r="W267" i="20"/>
  <c r="AE266" i="20"/>
  <c r="AD266" i="20"/>
  <c r="AC266" i="20"/>
  <c r="AB266" i="20"/>
  <c r="AA266" i="20"/>
  <c r="Z266" i="20"/>
  <c r="Y266" i="20"/>
  <c r="X266" i="20"/>
  <c r="W266" i="20"/>
  <c r="W265" i="20"/>
  <c r="W264" i="20"/>
  <c r="W263" i="20"/>
  <c r="AE262" i="20"/>
  <c r="AD262" i="20"/>
  <c r="AC262" i="20"/>
  <c r="AB262" i="20"/>
  <c r="AA262" i="20"/>
  <c r="Z262" i="20"/>
  <c r="Y262" i="20"/>
  <c r="X262" i="20"/>
  <c r="W262" i="20"/>
  <c r="AE261" i="20"/>
  <c r="AD261" i="20"/>
  <c r="AC261" i="20"/>
  <c r="AB261" i="20"/>
  <c r="AA261" i="20"/>
  <c r="Z261" i="20"/>
  <c r="Y261" i="20"/>
  <c r="X261" i="20"/>
  <c r="W261" i="20"/>
  <c r="AC260" i="20"/>
  <c r="AB260" i="20"/>
  <c r="AA260" i="20"/>
  <c r="Z260" i="20"/>
  <c r="Y260" i="20"/>
  <c r="W260" i="20"/>
  <c r="AC259" i="20"/>
  <c r="AB259" i="20"/>
  <c r="AA259" i="20"/>
  <c r="Z259" i="20"/>
  <c r="Y259" i="20"/>
  <c r="W259" i="20"/>
  <c r="AE258" i="20"/>
  <c r="AD258" i="20"/>
  <c r="AC258" i="20"/>
  <c r="AB258" i="20"/>
  <c r="AA258" i="20"/>
  <c r="Z258" i="20"/>
  <c r="Y258" i="20"/>
  <c r="X258" i="20"/>
  <c r="W258" i="20"/>
  <c r="AE257" i="20"/>
  <c r="AD257" i="20"/>
  <c r="AC257" i="20"/>
  <c r="AB257" i="20"/>
  <c r="AA257" i="20"/>
  <c r="Z257" i="20"/>
  <c r="Y257" i="20"/>
  <c r="X257" i="20"/>
  <c r="W257" i="20"/>
  <c r="AE256" i="20"/>
  <c r="AD256" i="20"/>
  <c r="AC256" i="20"/>
  <c r="AB256" i="20"/>
  <c r="AA256" i="20"/>
  <c r="Z256" i="20"/>
  <c r="Y256" i="20"/>
  <c r="X256" i="20"/>
  <c r="W256" i="20"/>
  <c r="W255" i="20"/>
  <c r="W254" i="20"/>
  <c r="W253" i="20"/>
  <c r="W252" i="20"/>
  <c r="AE251" i="20"/>
  <c r="AD251" i="20"/>
  <c r="AC251" i="20"/>
  <c r="AB251" i="20"/>
  <c r="AA251" i="20"/>
  <c r="Z251" i="20"/>
  <c r="Y251" i="20"/>
  <c r="X251" i="20"/>
  <c r="W251" i="20"/>
  <c r="AE250" i="20"/>
  <c r="AD250" i="20"/>
  <c r="AC250" i="20"/>
  <c r="AB250" i="20"/>
  <c r="AA250" i="20"/>
  <c r="Z250" i="20"/>
  <c r="Y250" i="20"/>
  <c r="X250" i="20"/>
  <c r="W250" i="20"/>
  <c r="AE249" i="20"/>
  <c r="AD249" i="20"/>
  <c r="AC249" i="20"/>
  <c r="AB249" i="20"/>
  <c r="AA249" i="20"/>
  <c r="Z249" i="20"/>
  <c r="Y249" i="20"/>
  <c r="X249" i="20"/>
  <c r="W249" i="20"/>
  <c r="AE248" i="20"/>
  <c r="AD248" i="20"/>
  <c r="AC248" i="20"/>
  <c r="AB248" i="20"/>
  <c r="AA248" i="20"/>
  <c r="Z248" i="20"/>
  <c r="Y248" i="20"/>
  <c r="X248" i="20"/>
  <c r="W248" i="20"/>
  <c r="W247" i="20"/>
  <c r="AE246" i="20"/>
  <c r="AD246" i="20"/>
  <c r="AC246" i="20"/>
  <c r="AB246" i="20"/>
  <c r="AA246" i="20"/>
  <c r="Z246" i="20"/>
  <c r="Y246" i="20"/>
  <c r="X246" i="20"/>
  <c r="W246" i="20"/>
  <c r="AE245" i="20"/>
  <c r="AD245" i="20"/>
  <c r="AC245" i="20"/>
  <c r="AB245" i="20"/>
  <c r="AA245" i="20"/>
  <c r="Z245" i="20"/>
  <c r="Y245" i="20"/>
  <c r="X245" i="20"/>
  <c r="W245" i="20"/>
  <c r="AE244" i="20"/>
  <c r="AD244" i="20"/>
  <c r="AC244" i="20"/>
  <c r="AB244" i="20"/>
  <c r="AA244" i="20"/>
  <c r="Z244" i="20"/>
  <c r="Y244" i="20"/>
  <c r="X244" i="20"/>
  <c r="W244" i="20"/>
  <c r="AE243" i="20"/>
  <c r="AD243" i="20"/>
  <c r="AC243" i="20"/>
  <c r="AB243" i="20"/>
  <c r="AA243" i="20"/>
  <c r="Z243" i="20"/>
  <c r="Y243" i="20"/>
  <c r="X243" i="20"/>
  <c r="W243" i="20"/>
  <c r="AE242" i="20"/>
  <c r="AD242" i="20"/>
  <c r="AC242" i="20"/>
  <c r="AB242" i="20"/>
  <c r="AA242" i="20"/>
  <c r="Z242" i="20"/>
  <c r="Y242" i="20"/>
  <c r="X242" i="20"/>
  <c r="W242" i="20"/>
  <c r="W241" i="20"/>
  <c r="W240" i="20"/>
  <c r="AE239" i="20"/>
  <c r="AD239" i="20"/>
  <c r="AC239" i="20"/>
  <c r="AB239" i="20"/>
  <c r="AA239" i="20"/>
  <c r="Z239" i="20"/>
  <c r="Y239" i="20"/>
  <c r="X239" i="20"/>
  <c r="W239" i="20"/>
  <c r="AE238" i="20"/>
  <c r="AD238" i="20"/>
  <c r="AC238" i="20"/>
  <c r="AB238" i="20"/>
  <c r="AA238" i="20"/>
  <c r="Z238" i="20"/>
  <c r="Y238" i="20"/>
  <c r="X238" i="20"/>
  <c r="W238" i="20"/>
  <c r="AE237" i="20"/>
  <c r="AD237" i="20"/>
  <c r="AC237" i="20"/>
  <c r="AB237" i="20"/>
  <c r="AA237" i="20"/>
  <c r="Z237" i="20"/>
  <c r="Y237" i="20"/>
  <c r="X237" i="20"/>
  <c r="W237" i="20"/>
  <c r="AC236" i="20"/>
  <c r="AB236" i="20"/>
  <c r="AA236" i="20"/>
  <c r="Z236" i="20"/>
  <c r="Y236" i="20"/>
  <c r="W236" i="20"/>
  <c r="AE235" i="20"/>
  <c r="AD235" i="20"/>
  <c r="AC235" i="20"/>
  <c r="AB235" i="20"/>
  <c r="AA235" i="20"/>
  <c r="Z235" i="20"/>
  <c r="Y235" i="20"/>
  <c r="X235" i="20"/>
  <c r="W235" i="20"/>
  <c r="W234" i="20"/>
  <c r="W233" i="20"/>
  <c r="AE232" i="20"/>
  <c r="AD232" i="20"/>
  <c r="AC232" i="20"/>
  <c r="AB232" i="20"/>
  <c r="AA232" i="20"/>
  <c r="Z232" i="20"/>
  <c r="Y232" i="20"/>
  <c r="X232" i="20"/>
  <c r="W232" i="20"/>
  <c r="AE231" i="20"/>
  <c r="AD231" i="20"/>
  <c r="AC231" i="20"/>
  <c r="AB231" i="20"/>
  <c r="AA231" i="20"/>
  <c r="Z231" i="20"/>
  <c r="Y231" i="20"/>
  <c r="X231" i="20"/>
  <c r="W231" i="20"/>
  <c r="AE230" i="20"/>
  <c r="AD230" i="20"/>
  <c r="AC230" i="20"/>
  <c r="AB230" i="20"/>
  <c r="AA230" i="20"/>
  <c r="Z230" i="20"/>
  <c r="Y230" i="20"/>
  <c r="X230" i="20"/>
  <c r="W230" i="20"/>
  <c r="AC229" i="20"/>
  <c r="AB229" i="20"/>
  <c r="AA229" i="20"/>
  <c r="Z229" i="20"/>
  <c r="Y229" i="20"/>
  <c r="W229" i="20"/>
  <c r="W228" i="20"/>
  <c r="AC227" i="20"/>
  <c r="AB227" i="20"/>
  <c r="AA227" i="20"/>
  <c r="Z227" i="20"/>
  <c r="Y227" i="20"/>
  <c r="W227" i="20"/>
  <c r="AE226" i="20"/>
  <c r="AD226" i="20"/>
  <c r="AC226" i="20"/>
  <c r="AB226" i="20"/>
  <c r="AA226" i="20"/>
  <c r="Z226" i="20"/>
  <c r="Y226" i="20"/>
  <c r="X226" i="20"/>
  <c r="W226" i="20"/>
  <c r="AE225" i="20"/>
  <c r="AD225" i="20"/>
  <c r="AC225" i="20"/>
  <c r="AB225" i="20"/>
  <c r="AA225" i="20"/>
  <c r="Z225" i="20"/>
  <c r="Y225" i="20"/>
  <c r="X225" i="20"/>
  <c r="W225" i="20"/>
  <c r="AC224" i="20"/>
  <c r="AB224" i="20"/>
  <c r="AA224" i="20"/>
  <c r="Z224" i="20"/>
  <c r="Y224" i="20"/>
  <c r="W224" i="20"/>
  <c r="AE223" i="20"/>
  <c r="AD223" i="20"/>
  <c r="AC223" i="20"/>
  <c r="AB223" i="20"/>
  <c r="AA223" i="20"/>
  <c r="Z223" i="20"/>
  <c r="Y223" i="20"/>
  <c r="X223" i="20"/>
  <c r="W223" i="20"/>
  <c r="AE222" i="20"/>
  <c r="AD222" i="20"/>
  <c r="AC222" i="20"/>
  <c r="AB222" i="20"/>
  <c r="AA222" i="20"/>
  <c r="Z222" i="20"/>
  <c r="Y222" i="20"/>
  <c r="X222" i="20"/>
  <c r="W222" i="20"/>
  <c r="W221" i="20"/>
  <c r="W220" i="20"/>
  <c r="W219" i="20"/>
  <c r="AE218" i="20"/>
  <c r="AD218" i="20"/>
  <c r="AC218" i="20"/>
  <c r="AB218" i="20"/>
  <c r="AA218" i="20"/>
  <c r="Z218" i="20"/>
  <c r="Y218" i="20"/>
  <c r="X218" i="20"/>
  <c r="W218" i="20"/>
  <c r="AE217" i="20"/>
  <c r="AD217" i="20"/>
  <c r="AC217" i="20"/>
  <c r="AB217" i="20"/>
  <c r="AA217" i="20"/>
  <c r="Z217" i="20"/>
  <c r="Y217" i="20"/>
  <c r="X217" i="20"/>
  <c r="W217" i="20"/>
  <c r="AE216" i="20"/>
  <c r="AD216" i="20"/>
  <c r="AC216" i="20"/>
  <c r="AB216" i="20"/>
  <c r="AA216" i="20"/>
  <c r="Z216" i="20"/>
  <c r="Y216" i="20"/>
  <c r="X216" i="20"/>
  <c r="W216" i="20"/>
  <c r="AE215" i="20"/>
  <c r="AD215" i="20"/>
  <c r="AC215" i="20"/>
  <c r="AB215" i="20"/>
  <c r="AA215" i="20"/>
  <c r="Z215" i="20"/>
  <c r="Y215" i="20"/>
  <c r="X215" i="20"/>
  <c r="W215" i="20"/>
  <c r="AE214" i="20"/>
  <c r="AD214" i="20"/>
  <c r="AC214" i="20"/>
  <c r="AB214" i="20"/>
  <c r="AA214" i="20"/>
  <c r="Z214" i="20"/>
  <c r="Y214" i="20"/>
  <c r="X214" i="20"/>
  <c r="W214" i="20"/>
  <c r="W213" i="20"/>
  <c r="W212" i="20"/>
  <c r="AE211" i="20"/>
  <c r="AD211" i="20"/>
  <c r="AC211" i="20"/>
  <c r="AB211" i="20"/>
  <c r="AA211" i="20"/>
  <c r="Z211" i="20"/>
  <c r="Y211" i="20"/>
  <c r="X211" i="20"/>
  <c r="W211" i="20"/>
  <c r="AE210" i="20"/>
  <c r="AD210" i="20"/>
  <c r="AC210" i="20"/>
  <c r="AB210" i="20"/>
  <c r="AA210" i="20"/>
  <c r="Z210" i="20"/>
  <c r="Y210" i="20"/>
  <c r="X210" i="20"/>
  <c r="W210" i="20"/>
  <c r="AE209" i="20"/>
  <c r="AD209" i="20"/>
  <c r="AC209" i="20"/>
  <c r="AB209" i="20"/>
  <c r="AA209" i="20"/>
  <c r="Z209" i="20"/>
  <c r="Y209" i="20"/>
  <c r="X209" i="20"/>
  <c r="W209" i="20"/>
  <c r="AE208" i="20"/>
  <c r="AD208" i="20"/>
  <c r="AC208" i="20"/>
  <c r="AB208" i="20"/>
  <c r="AA208" i="20"/>
  <c r="Y208" i="20"/>
  <c r="W208" i="20"/>
  <c r="AE207" i="20"/>
  <c r="AD207" i="20"/>
  <c r="AC207" i="20"/>
  <c r="AB207" i="20"/>
  <c r="AA207" i="20"/>
  <c r="Z207" i="20"/>
  <c r="Y207" i="20"/>
  <c r="X207" i="20"/>
  <c r="W207" i="20"/>
  <c r="W206" i="20"/>
  <c r="W205" i="20"/>
  <c r="AE204" i="20"/>
  <c r="AD204" i="20"/>
  <c r="AC204" i="20"/>
  <c r="AB204" i="20"/>
  <c r="AA204" i="20"/>
  <c r="Z204" i="20"/>
  <c r="Y204" i="20"/>
  <c r="X204" i="20"/>
  <c r="W204" i="20"/>
  <c r="AE203" i="20"/>
  <c r="AD203" i="20"/>
  <c r="AC203" i="20"/>
  <c r="AB203" i="20"/>
  <c r="AA203" i="20"/>
  <c r="Z203" i="20"/>
  <c r="Y203" i="20"/>
  <c r="X203" i="20"/>
  <c r="W203" i="20"/>
  <c r="AE202" i="20"/>
  <c r="AD202" i="20"/>
  <c r="AC202" i="20"/>
  <c r="AB202" i="20"/>
  <c r="AA202" i="20"/>
  <c r="Z202" i="20"/>
  <c r="Y202" i="20"/>
  <c r="X202" i="20"/>
  <c r="W202" i="20"/>
  <c r="AE201" i="20"/>
  <c r="AD201" i="20"/>
  <c r="AC201" i="20"/>
  <c r="AB201" i="20"/>
  <c r="AA201" i="20"/>
  <c r="Z201" i="20"/>
  <c r="Y201" i="20"/>
  <c r="X201" i="20"/>
  <c r="W201" i="20"/>
  <c r="AE200" i="20"/>
  <c r="AD200" i="20"/>
  <c r="AC200" i="20"/>
  <c r="AB200" i="20"/>
  <c r="AA200" i="20"/>
  <c r="Z200" i="20"/>
  <c r="Y200" i="20"/>
  <c r="X200" i="20"/>
  <c r="W200" i="20"/>
  <c r="W199" i="20"/>
  <c r="W198" i="20"/>
  <c r="AE197" i="20"/>
  <c r="AD197" i="20"/>
  <c r="AC197" i="20"/>
  <c r="AB197" i="20"/>
  <c r="AA197" i="20"/>
  <c r="Z197" i="20"/>
  <c r="Y197" i="20"/>
  <c r="X197" i="20"/>
  <c r="W197" i="20"/>
  <c r="AE196" i="20"/>
  <c r="AD196" i="20"/>
  <c r="AC196" i="20"/>
  <c r="AB196" i="20"/>
  <c r="AA196" i="20"/>
  <c r="Z196" i="20"/>
  <c r="Y196" i="20"/>
  <c r="X196" i="20"/>
  <c r="W196" i="20"/>
  <c r="AE195" i="20"/>
  <c r="AD195" i="20"/>
  <c r="AC195" i="20"/>
  <c r="AB195" i="20"/>
  <c r="AA195" i="20"/>
  <c r="Z195" i="20"/>
  <c r="Y195" i="20"/>
  <c r="X195" i="20"/>
  <c r="W195" i="20"/>
  <c r="AE194" i="20"/>
  <c r="AD194" i="20"/>
  <c r="AC194" i="20"/>
  <c r="AB194" i="20"/>
  <c r="AA194" i="20"/>
  <c r="Z194" i="20"/>
  <c r="Y194" i="20"/>
  <c r="X194" i="20"/>
  <c r="W194" i="20"/>
  <c r="W193" i="20"/>
  <c r="AE192" i="20"/>
  <c r="AD192" i="20"/>
  <c r="AC192" i="20"/>
  <c r="AB192" i="20"/>
  <c r="AA192" i="20"/>
  <c r="Z192" i="20"/>
  <c r="Y192" i="20"/>
  <c r="X192" i="20"/>
  <c r="W192" i="20"/>
  <c r="AE191" i="20"/>
  <c r="AD191" i="20"/>
  <c r="AC191" i="20"/>
  <c r="AB191" i="20"/>
  <c r="AA191" i="20"/>
  <c r="Z191" i="20"/>
  <c r="Y191" i="20"/>
  <c r="X191" i="20"/>
  <c r="W191" i="20"/>
  <c r="AE190" i="20"/>
  <c r="AD190" i="20"/>
  <c r="AC190" i="20"/>
  <c r="AB190" i="20"/>
  <c r="AA190" i="20"/>
  <c r="Z190" i="20"/>
  <c r="Y190" i="20"/>
  <c r="X190" i="20"/>
  <c r="W190" i="20"/>
  <c r="AE189" i="20"/>
  <c r="AD189" i="20"/>
  <c r="AC189" i="20"/>
  <c r="AB189" i="20"/>
  <c r="AA189" i="20"/>
  <c r="Z189" i="20"/>
  <c r="Y189" i="20"/>
  <c r="X189" i="20"/>
  <c r="W189" i="20"/>
  <c r="AE188" i="20"/>
  <c r="AD188" i="20"/>
  <c r="AC188" i="20"/>
  <c r="AB188" i="20"/>
  <c r="AA188" i="20"/>
  <c r="Z188" i="20"/>
  <c r="Y188" i="20"/>
  <c r="X188" i="20"/>
  <c r="W188" i="20"/>
  <c r="W176" i="20"/>
  <c r="AC175" i="20"/>
  <c r="AB175" i="20"/>
  <c r="AA175" i="20"/>
  <c r="Z175" i="20"/>
  <c r="Y175" i="20"/>
  <c r="W175" i="20"/>
  <c r="AE174" i="20"/>
  <c r="AD174" i="20"/>
  <c r="AC174" i="20"/>
  <c r="AB174" i="20"/>
  <c r="AA174" i="20"/>
  <c r="Z174" i="20"/>
  <c r="Y174" i="20"/>
  <c r="X174" i="20"/>
  <c r="W174" i="20"/>
  <c r="AE173" i="20"/>
  <c r="AD173" i="20"/>
  <c r="AC173" i="20"/>
  <c r="AB173" i="20"/>
  <c r="AA173" i="20"/>
  <c r="Z173" i="20"/>
  <c r="Y173" i="20"/>
  <c r="X173" i="20"/>
  <c r="W173" i="20"/>
  <c r="AC172" i="20"/>
  <c r="AB172" i="20"/>
  <c r="AA172" i="20"/>
  <c r="Z172" i="20"/>
  <c r="Y172" i="20"/>
  <c r="W172" i="20"/>
  <c r="AE171" i="20"/>
  <c r="AD171" i="20"/>
  <c r="AC171" i="20"/>
  <c r="AB171" i="20"/>
  <c r="AA171" i="20"/>
  <c r="Z171" i="20"/>
  <c r="Y171" i="20"/>
  <c r="X171" i="20"/>
  <c r="W171" i="20"/>
  <c r="W170" i="20"/>
  <c r="W169" i="20"/>
  <c r="AE168" i="20"/>
  <c r="AD168" i="20"/>
  <c r="AC168" i="20"/>
  <c r="AB168" i="20"/>
  <c r="AA168" i="20"/>
  <c r="Z168" i="20"/>
  <c r="Y168" i="20"/>
  <c r="X168" i="20"/>
  <c r="W168" i="20"/>
  <c r="AE167" i="20"/>
  <c r="AD167" i="20"/>
  <c r="AC167" i="20"/>
  <c r="AB167" i="20"/>
  <c r="AA167" i="20"/>
  <c r="Z167" i="20"/>
  <c r="Y167" i="20"/>
  <c r="X167" i="20"/>
  <c r="W167" i="20"/>
  <c r="AE166" i="20"/>
  <c r="AD166" i="20"/>
  <c r="AC166" i="20"/>
  <c r="AB166" i="20"/>
  <c r="AA166" i="20"/>
  <c r="Z166" i="20"/>
  <c r="Y166" i="20"/>
  <c r="X166" i="20"/>
  <c r="W166" i="20"/>
  <c r="AC165" i="20"/>
  <c r="AB165" i="20"/>
  <c r="AA165" i="20"/>
  <c r="Z165" i="20"/>
  <c r="Y165" i="20"/>
  <c r="W165" i="20"/>
  <c r="AE164" i="20"/>
  <c r="AD164" i="20"/>
  <c r="AC164" i="20"/>
  <c r="AB164" i="20"/>
  <c r="AA164" i="20"/>
  <c r="Z164" i="20"/>
  <c r="Y164" i="20"/>
  <c r="X164" i="20"/>
  <c r="W164" i="20"/>
  <c r="W163" i="20"/>
  <c r="AE161" i="20"/>
  <c r="AD161" i="20"/>
  <c r="AC161" i="20"/>
  <c r="AB161" i="20"/>
  <c r="AA161" i="20"/>
  <c r="Z161" i="20"/>
  <c r="Y161" i="20"/>
  <c r="X161" i="20"/>
  <c r="AE160" i="20"/>
  <c r="AD160" i="20"/>
  <c r="AC160" i="20"/>
  <c r="AB160" i="20"/>
  <c r="AA160" i="20"/>
  <c r="Z160" i="20"/>
  <c r="Y160" i="20"/>
  <c r="X160" i="20"/>
  <c r="AE159" i="20"/>
  <c r="AD159" i="20"/>
  <c r="AC159" i="20"/>
  <c r="AB159" i="20"/>
  <c r="AA159" i="20"/>
  <c r="Z159" i="20"/>
  <c r="Y159" i="20"/>
  <c r="X159" i="20"/>
  <c r="AC158" i="20"/>
  <c r="AB158" i="20"/>
  <c r="AA158" i="20"/>
  <c r="Z158" i="20"/>
  <c r="Y158" i="20"/>
  <c r="AE156" i="20"/>
  <c r="AD156" i="20"/>
  <c r="AC156" i="20"/>
  <c r="AB156" i="20"/>
  <c r="AA156" i="20"/>
  <c r="Z156" i="20"/>
  <c r="Y156" i="20"/>
  <c r="X156" i="20"/>
  <c r="AE155" i="20"/>
  <c r="AD155" i="20"/>
  <c r="AC155" i="20"/>
  <c r="AB155" i="20"/>
  <c r="AA155" i="20"/>
  <c r="Z155" i="20"/>
  <c r="Y155" i="20"/>
  <c r="X155" i="20"/>
  <c r="AE154" i="20"/>
  <c r="AD154" i="20"/>
  <c r="AC154" i="20"/>
  <c r="AB154" i="20"/>
  <c r="AA154" i="20"/>
  <c r="Z154" i="20"/>
  <c r="Y154" i="20"/>
  <c r="X154" i="20"/>
  <c r="AC153" i="20"/>
  <c r="AB153" i="20"/>
  <c r="AA153" i="20"/>
  <c r="Z153" i="20"/>
  <c r="Y153" i="20"/>
  <c r="AE151" i="20"/>
  <c r="AD151" i="20"/>
  <c r="AC151" i="20"/>
  <c r="AB151" i="20"/>
  <c r="AA151" i="20"/>
  <c r="Z151" i="20"/>
  <c r="Y151" i="20"/>
  <c r="X151" i="20"/>
  <c r="AE150" i="20"/>
  <c r="AD150" i="20"/>
  <c r="AC150" i="20"/>
  <c r="AB150" i="20"/>
  <c r="AA150" i="20"/>
  <c r="Z150" i="20"/>
  <c r="Y150" i="20"/>
  <c r="X150" i="20"/>
  <c r="AE149" i="20"/>
  <c r="AD149" i="20"/>
  <c r="AC149" i="20"/>
  <c r="AB149" i="20"/>
  <c r="AA149" i="20"/>
  <c r="Z149" i="20"/>
  <c r="Y149" i="20"/>
  <c r="X149" i="20"/>
  <c r="AE148" i="20"/>
  <c r="AD148" i="20"/>
  <c r="AC148" i="20"/>
  <c r="AB148" i="20"/>
  <c r="AA148" i="20"/>
  <c r="Z148" i="20"/>
  <c r="Y148" i="20"/>
  <c r="AE147" i="20"/>
  <c r="AD147" i="20"/>
  <c r="AC147" i="20"/>
  <c r="AB147" i="20"/>
  <c r="AA147" i="20"/>
  <c r="Z147" i="20"/>
  <c r="Y147" i="20"/>
  <c r="X147" i="20"/>
  <c r="W147" i="20"/>
  <c r="W146" i="20"/>
  <c r="W145" i="20"/>
  <c r="AE144" i="20"/>
  <c r="AD144" i="20"/>
  <c r="AC144" i="20"/>
  <c r="AB144" i="20"/>
  <c r="AA144" i="20"/>
  <c r="Z144" i="20"/>
  <c r="Y144" i="20"/>
  <c r="X144" i="20"/>
  <c r="W144" i="20"/>
  <c r="AE143" i="20"/>
  <c r="AD143" i="20"/>
  <c r="AC143" i="20"/>
  <c r="AB143" i="20"/>
  <c r="AA143" i="20"/>
  <c r="Z143" i="20"/>
  <c r="Y143" i="20"/>
  <c r="X143" i="20"/>
  <c r="W143" i="20"/>
  <c r="AE142" i="20"/>
  <c r="AD142" i="20"/>
  <c r="AC142" i="20"/>
  <c r="AB142" i="20"/>
  <c r="AA142" i="20"/>
  <c r="Z142" i="20"/>
  <c r="Y142" i="20"/>
  <c r="X142" i="20"/>
  <c r="W142" i="20"/>
  <c r="AC141" i="20"/>
  <c r="AB141" i="20"/>
  <c r="AA141" i="20"/>
  <c r="Z141" i="20"/>
  <c r="Y141" i="20"/>
  <c r="W141" i="20"/>
  <c r="W140" i="20"/>
  <c r="AE139" i="20"/>
  <c r="AD139" i="20"/>
  <c r="AC139" i="20"/>
  <c r="AB139" i="20"/>
  <c r="AA139" i="20"/>
  <c r="Z139" i="20"/>
  <c r="Y139" i="20"/>
  <c r="X139" i="20"/>
  <c r="W139" i="20"/>
  <c r="AE138" i="20"/>
  <c r="AD138" i="20"/>
  <c r="AC138" i="20"/>
  <c r="AB138" i="20"/>
  <c r="AA138" i="20"/>
  <c r="Z138" i="20"/>
  <c r="Y138" i="20"/>
  <c r="X138" i="20"/>
  <c r="W138" i="20"/>
  <c r="AE137" i="20"/>
  <c r="AD137" i="20"/>
  <c r="AC137" i="20"/>
  <c r="AB137" i="20"/>
  <c r="AA137" i="20"/>
  <c r="Z137" i="20"/>
  <c r="Y137" i="20"/>
  <c r="X137" i="20"/>
  <c r="W137" i="20"/>
  <c r="AE136" i="20"/>
  <c r="AD136" i="20"/>
  <c r="AC136" i="20"/>
  <c r="AB136" i="20"/>
  <c r="AA136" i="20"/>
  <c r="Z136" i="20"/>
  <c r="Y136" i="20"/>
  <c r="X136" i="20"/>
  <c r="W136" i="20"/>
  <c r="W135" i="20"/>
  <c r="AE134" i="20"/>
  <c r="AD134" i="20"/>
  <c r="AC134" i="20"/>
  <c r="AB134" i="20"/>
  <c r="AA134" i="20"/>
  <c r="Z134" i="20"/>
  <c r="Y134" i="20"/>
  <c r="X134" i="20"/>
  <c r="W134" i="20"/>
  <c r="AE133" i="20"/>
  <c r="AD133" i="20"/>
  <c r="AC133" i="20"/>
  <c r="AB133" i="20"/>
  <c r="AA133" i="20"/>
  <c r="Z133" i="20"/>
  <c r="Y133" i="20"/>
  <c r="X133" i="20"/>
  <c r="W133" i="20"/>
  <c r="AE132" i="20"/>
  <c r="AD132" i="20"/>
  <c r="AC132" i="20"/>
  <c r="AB132" i="20"/>
  <c r="AA132" i="20"/>
  <c r="Z132" i="20"/>
  <c r="Y132" i="20"/>
  <c r="X132" i="20"/>
  <c r="W132" i="20"/>
  <c r="AC131" i="20"/>
  <c r="AB131" i="20"/>
  <c r="AA131" i="20"/>
  <c r="Z131" i="20"/>
  <c r="Y131" i="20"/>
  <c r="W131" i="20"/>
  <c r="W130" i="20"/>
  <c r="AE129" i="20"/>
  <c r="AD129" i="20"/>
  <c r="AC129" i="20"/>
  <c r="AB129" i="20"/>
  <c r="AA129" i="20"/>
  <c r="Z129" i="20"/>
  <c r="Y129" i="20"/>
  <c r="X129" i="20"/>
  <c r="W129" i="20"/>
  <c r="AE128" i="20"/>
  <c r="AD128" i="20"/>
  <c r="AC128" i="20"/>
  <c r="AB128" i="20"/>
  <c r="AA128" i="20"/>
  <c r="Z128" i="20"/>
  <c r="Y128" i="20"/>
  <c r="X128" i="20"/>
  <c r="W128" i="20"/>
  <c r="AE127" i="20"/>
  <c r="AD127" i="20"/>
  <c r="AC127" i="20"/>
  <c r="AB127" i="20"/>
  <c r="AA127" i="20"/>
  <c r="Z127" i="20"/>
  <c r="Y127" i="20"/>
  <c r="X127" i="20"/>
  <c r="W127" i="20"/>
  <c r="AE126" i="20"/>
  <c r="AD126" i="20"/>
  <c r="AC126" i="20"/>
  <c r="AB126" i="20"/>
  <c r="AA126" i="20"/>
  <c r="Z126" i="20"/>
  <c r="Y126" i="20"/>
  <c r="W126" i="20"/>
  <c r="W125" i="20"/>
  <c r="AE124" i="20"/>
  <c r="AD124" i="20"/>
  <c r="AC124" i="20"/>
  <c r="AB124" i="20"/>
  <c r="AA124" i="20"/>
  <c r="Z124" i="20"/>
  <c r="Y124" i="20"/>
  <c r="X124" i="20"/>
  <c r="W124" i="20"/>
  <c r="AE123" i="20"/>
  <c r="AD123" i="20"/>
  <c r="AC123" i="20"/>
  <c r="AB123" i="20"/>
  <c r="AA123" i="20"/>
  <c r="Z123" i="20"/>
  <c r="Y123" i="20"/>
  <c r="X123" i="20"/>
  <c r="W123" i="20"/>
  <c r="AE122" i="20"/>
  <c r="AD122" i="20"/>
  <c r="AC122" i="20"/>
  <c r="AB122" i="20"/>
  <c r="AA122" i="20"/>
  <c r="Z122" i="20"/>
  <c r="Y122" i="20"/>
  <c r="X122" i="20"/>
  <c r="W122" i="20"/>
  <c r="AE121" i="20"/>
  <c r="AD121" i="20"/>
  <c r="AC121" i="20"/>
  <c r="AB121" i="20"/>
  <c r="AA121" i="20"/>
  <c r="Z121" i="20"/>
  <c r="Y121" i="20"/>
  <c r="W121" i="20"/>
  <c r="W120" i="20"/>
  <c r="AE119" i="20"/>
  <c r="AD119" i="20"/>
  <c r="AC119" i="20"/>
  <c r="AB119" i="20"/>
  <c r="AA119" i="20"/>
  <c r="Z119" i="20"/>
  <c r="Y119" i="20"/>
  <c r="X119" i="20"/>
  <c r="W119" i="20"/>
  <c r="AE118" i="20"/>
  <c r="AD118" i="20"/>
  <c r="AC118" i="20"/>
  <c r="AB118" i="20"/>
  <c r="AA118" i="20"/>
  <c r="Z118" i="20"/>
  <c r="Y118" i="20"/>
  <c r="X118" i="20"/>
  <c r="W118" i="20"/>
  <c r="AD117" i="20"/>
  <c r="AC117" i="20"/>
  <c r="AB117" i="20"/>
  <c r="AA117" i="20"/>
  <c r="Z117" i="20"/>
  <c r="Y117" i="20"/>
  <c r="W117" i="20"/>
  <c r="AE116" i="20"/>
  <c r="AD116" i="20"/>
  <c r="AC116" i="20"/>
  <c r="AB116" i="20"/>
  <c r="AA116" i="20"/>
  <c r="Z116" i="20"/>
  <c r="Y116" i="20"/>
  <c r="W116" i="20"/>
  <c r="AE115" i="20"/>
  <c r="AD115" i="20"/>
  <c r="AC115" i="20"/>
  <c r="AB115" i="20"/>
  <c r="AA115" i="20"/>
  <c r="Z115" i="20"/>
  <c r="Y115" i="20"/>
  <c r="X115" i="20"/>
  <c r="W115" i="20"/>
  <c r="W114" i="20"/>
  <c r="W113" i="20"/>
  <c r="AE112" i="20"/>
  <c r="AD112" i="20"/>
  <c r="AC112" i="20"/>
  <c r="AB112" i="20"/>
  <c r="AA112" i="20"/>
  <c r="Z112" i="20"/>
  <c r="Y112" i="20"/>
  <c r="X112" i="20"/>
  <c r="W112" i="20"/>
  <c r="AE111" i="20"/>
  <c r="AD111" i="20"/>
  <c r="AC111" i="20"/>
  <c r="AB111" i="20"/>
  <c r="AA111" i="20"/>
  <c r="Z111" i="20"/>
  <c r="Y111" i="20"/>
  <c r="X111" i="20"/>
  <c r="W111" i="20"/>
  <c r="AE110" i="20"/>
  <c r="AD110" i="20"/>
  <c r="AC110" i="20"/>
  <c r="AB110" i="20"/>
  <c r="AA110" i="20"/>
  <c r="Z110" i="20"/>
  <c r="Y110" i="20"/>
  <c r="X110" i="20"/>
  <c r="W110" i="20"/>
  <c r="AE109" i="20"/>
  <c r="AD109" i="20"/>
  <c r="AC109" i="20"/>
  <c r="AB109" i="20"/>
  <c r="AA109" i="20"/>
  <c r="Z109" i="20"/>
  <c r="Y109" i="20"/>
  <c r="X109" i="20"/>
  <c r="W109" i="20"/>
  <c r="W108" i="20"/>
  <c r="AE107" i="20"/>
  <c r="AD107" i="20"/>
  <c r="AC107" i="20"/>
  <c r="AB107" i="20"/>
  <c r="AA107" i="20"/>
  <c r="Z107" i="20"/>
  <c r="Y107" i="20"/>
  <c r="X107" i="20"/>
  <c r="W107" i="20"/>
  <c r="AE106" i="20"/>
  <c r="AD106" i="20"/>
  <c r="AC106" i="20"/>
  <c r="AB106" i="20"/>
  <c r="AA106" i="20"/>
  <c r="Z106" i="20"/>
  <c r="Y106" i="20"/>
  <c r="X106" i="20"/>
  <c r="W106" i="20"/>
  <c r="AE105" i="20"/>
  <c r="AD105" i="20"/>
  <c r="AC105" i="20"/>
  <c r="AB105" i="20"/>
  <c r="AA105" i="20"/>
  <c r="Z105" i="20"/>
  <c r="Y105" i="20"/>
  <c r="X105" i="20"/>
  <c r="W105" i="20"/>
  <c r="AE104" i="20"/>
  <c r="AD104" i="20"/>
  <c r="AC104" i="20"/>
  <c r="AB104" i="20"/>
  <c r="AA104" i="20"/>
  <c r="Z104" i="20"/>
  <c r="Y104" i="20"/>
  <c r="X104" i="20"/>
  <c r="W104" i="20"/>
  <c r="AE103" i="20"/>
  <c r="AD103" i="20"/>
  <c r="AC103" i="20"/>
  <c r="AB103" i="20"/>
  <c r="AA103" i="20"/>
  <c r="Z103" i="20"/>
  <c r="Y103" i="20"/>
  <c r="X103" i="20"/>
  <c r="W103" i="20"/>
  <c r="W102" i="20"/>
  <c r="W101" i="20"/>
  <c r="AE100" i="20"/>
  <c r="AD100" i="20"/>
  <c r="AC100" i="20"/>
  <c r="AB100" i="20"/>
  <c r="AA100" i="20"/>
  <c r="Z100" i="20"/>
  <c r="Y100" i="20"/>
  <c r="X100" i="20"/>
  <c r="W100" i="20"/>
  <c r="AE99" i="20"/>
  <c r="AD99" i="20"/>
  <c r="AC99" i="20"/>
  <c r="AB99" i="20"/>
  <c r="AA99" i="20"/>
  <c r="Z99" i="20"/>
  <c r="Y99" i="20"/>
  <c r="X99" i="20"/>
  <c r="W99" i="20"/>
  <c r="AE98" i="20"/>
  <c r="AD98" i="20"/>
  <c r="AC98" i="20"/>
  <c r="AB98" i="20"/>
  <c r="AA98" i="20"/>
  <c r="Z98" i="20"/>
  <c r="Y98" i="20"/>
  <c r="X98" i="20"/>
  <c r="W98" i="20"/>
  <c r="AE97" i="20"/>
  <c r="AD97" i="20"/>
  <c r="AC97" i="20"/>
  <c r="AB97" i="20"/>
  <c r="AA97" i="20"/>
  <c r="Z97" i="20"/>
  <c r="Y97" i="20"/>
  <c r="W97" i="20"/>
  <c r="W96" i="20"/>
  <c r="AE95" i="20"/>
  <c r="AD95" i="20"/>
  <c r="AC95" i="20"/>
  <c r="AB95" i="20"/>
  <c r="AA95" i="20"/>
  <c r="Z95" i="20"/>
  <c r="Y95" i="20"/>
  <c r="X95" i="20"/>
  <c r="W95" i="20"/>
  <c r="AE94" i="20"/>
  <c r="AD94" i="20"/>
  <c r="AC94" i="20"/>
  <c r="AB94" i="20"/>
  <c r="AA94" i="20"/>
  <c r="Z94" i="20"/>
  <c r="Y94" i="20"/>
  <c r="X94" i="20"/>
  <c r="W94" i="20"/>
  <c r="AE93" i="20"/>
  <c r="AD93" i="20"/>
  <c r="AC93" i="20"/>
  <c r="AB93" i="20"/>
  <c r="AA93" i="20"/>
  <c r="Z93" i="20"/>
  <c r="Y93" i="20"/>
  <c r="X93" i="20"/>
  <c r="W93" i="20"/>
  <c r="AE92" i="20"/>
  <c r="AD92" i="20"/>
  <c r="AC92" i="20"/>
  <c r="AB92" i="20"/>
  <c r="Z92" i="20"/>
  <c r="Y92" i="20"/>
  <c r="W92" i="20"/>
  <c r="AE91" i="20"/>
  <c r="AD91" i="20"/>
  <c r="AC91" i="20"/>
  <c r="AB91" i="20"/>
  <c r="AA91" i="20"/>
  <c r="Z91" i="20"/>
  <c r="Y91" i="20"/>
  <c r="X91" i="20"/>
  <c r="W91" i="20"/>
  <c r="W90" i="20"/>
  <c r="W89" i="20"/>
  <c r="AE88" i="20"/>
  <c r="AD88" i="20"/>
  <c r="AC88" i="20"/>
  <c r="AB88" i="20"/>
  <c r="AA88" i="20"/>
  <c r="Z88" i="20"/>
  <c r="Y88" i="20"/>
  <c r="X88" i="20"/>
  <c r="W88" i="20"/>
  <c r="AE87" i="20"/>
  <c r="AD87" i="20"/>
  <c r="AC87" i="20"/>
  <c r="AB87" i="20"/>
  <c r="AA87" i="20"/>
  <c r="Z87" i="20"/>
  <c r="Y87" i="20"/>
  <c r="X87" i="20"/>
  <c r="W87" i="20"/>
  <c r="AE86" i="20"/>
  <c r="AD86" i="20"/>
  <c r="AC86" i="20"/>
  <c r="AB86" i="20"/>
  <c r="AA86" i="20"/>
  <c r="Z86" i="20"/>
  <c r="Y86" i="20"/>
  <c r="X86" i="20"/>
  <c r="W86" i="20"/>
  <c r="AE85" i="20"/>
  <c r="AD85" i="20"/>
  <c r="AC85" i="20"/>
  <c r="AB85" i="20"/>
  <c r="AA85" i="20"/>
  <c r="Z85" i="20"/>
  <c r="Y85" i="20"/>
  <c r="X85" i="20"/>
  <c r="W85" i="20"/>
  <c r="W84" i="20"/>
  <c r="AE83" i="20"/>
  <c r="AD83" i="20"/>
  <c r="AC83" i="20"/>
  <c r="AB83" i="20"/>
  <c r="AA83" i="20"/>
  <c r="Z83" i="20"/>
  <c r="Y83" i="20"/>
  <c r="X83" i="20"/>
  <c r="W83" i="20"/>
  <c r="AE82" i="20"/>
  <c r="AD82" i="20"/>
  <c r="AC82" i="20"/>
  <c r="AB82" i="20"/>
  <c r="AA82" i="20"/>
  <c r="Z82" i="20"/>
  <c r="Y82" i="20"/>
  <c r="X82" i="20"/>
  <c r="W82" i="20"/>
  <c r="AE81" i="20"/>
  <c r="AD81" i="20"/>
  <c r="AC81" i="20"/>
  <c r="AB81" i="20"/>
  <c r="AA81" i="20"/>
  <c r="Z81" i="20"/>
  <c r="Y81" i="20"/>
  <c r="X81" i="20"/>
  <c r="W81" i="20"/>
  <c r="AE80" i="20"/>
  <c r="AD80" i="20"/>
  <c r="AC80" i="20"/>
  <c r="AB80" i="20"/>
  <c r="AA80" i="20"/>
  <c r="Z80" i="20"/>
  <c r="Y80" i="20"/>
  <c r="X80" i="20"/>
  <c r="W80" i="20"/>
  <c r="W79" i="20"/>
  <c r="AE78" i="20"/>
  <c r="AD78" i="20"/>
  <c r="AC78" i="20"/>
  <c r="AB78" i="20"/>
  <c r="AA78" i="20"/>
  <c r="Z78" i="20"/>
  <c r="Y78" i="20"/>
  <c r="X78" i="20"/>
  <c r="W78" i="20"/>
  <c r="AE77" i="20"/>
  <c r="AD77" i="20"/>
  <c r="AC77" i="20"/>
  <c r="AB77" i="20"/>
  <c r="AA77" i="20"/>
  <c r="Z77" i="20"/>
  <c r="Y77" i="20"/>
  <c r="X77" i="20"/>
  <c r="W77" i="20"/>
  <c r="AE76" i="20"/>
  <c r="AD76" i="20"/>
  <c r="AC76" i="20"/>
  <c r="AB76" i="20"/>
  <c r="AA76" i="20"/>
  <c r="Z76" i="20"/>
  <c r="Y76" i="20"/>
  <c r="X76" i="20"/>
  <c r="W76" i="20"/>
  <c r="AE75" i="20"/>
  <c r="AD75" i="20"/>
  <c r="AC75" i="20"/>
  <c r="AB75" i="20"/>
  <c r="AA75" i="20"/>
  <c r="Z75" i="20"/>
  <c r="Y75" i="20"/>
  <c r="X75" i="20"/>
  <c r="W75" i="20"/>
  <c r="AE74" i="20"/>
  <c r="AD74" i="20"/>
  <c r="AC74" i="20"/>
  <c r="AB74" i="20"/>
  <c r="AA74" i="20"/>
  <c r="Z74" i="20"/>
  <c r="Y74" i="20"/>
  <c r="X74" i="20"/>
  <c r="W74" i="20"/>
  <c r="W73" i="20"/>
  <c r="W72" i="20"/>
  <c r="AE71" i="20"/>
  <c r="AD71" i="20"/>
  <c r="AC71" i="20"/>
  <c r="AB71" i="20"/>
  <c r="AA71" i="20"/>
  <c r="Z71" i="20"/>
  <c r="Y71" i="20"/>
  <c r="X71" i="20"/>
  <c r="W71" i="20"/>
  <c r="AE70" i="20"/>
  <c r="AD70" i="20"/>
  <c r="AC70" i="20"/>
  <c r="AB70" i="20"/>
  <c r="AA70" i="20"/>
  <c r="Z70" i="20"/>
  <c r="Y70" i="20"/>
  <c r="X70" i="20"/>
  <c r="W70" i="20"/>
  <c r="AE69" i="20"/>
  <c r="AD69" i="20"/>
  <c r="AC69" i="20"/>
  <c r="AB69" i="20"/>
  <c r="AA69" i="20"/>
  <c r="Z69" i="20"/>
  <c r="Y69" i="20"/>
  <c r="X69" i="20"/>
  <c r="W69" i="20"/>
  <c r="AE68" i="20"/>
  <c r="AD68" i="20"/>
  <c r="AC68" i="20"/>
  <c r="AB68" i="20"/>
  <c r="AA68" i="20"/>
  <c r="Z68" i="20"/>
  <c r="Y68" i="20"/>
  <c r="W68" i="20"/>
  <c r="AE67" i="20"/>
  <c r="AD67" i="20"/>
  <c r="AC67" i="20"/>
  <c r="AB67" i="20"/>
  <c r="AA67" i="20"/>
  <c r="Z67" i="20"/>
  <c r="Y67" i="20"/>
  <c r="X67" i="20"/>
  <c r="W67" i="20"/>
  <c r="W66" i="20"/>
  <c r="W65" i="20"/>
  <c r="AE64" i="20"/>
  <c r="AD64" i="20"/>
  <c r="AC64" i="20"/>
  <c r="AB64" i="20"/>
  <c r="AA64" i="20"/>
  <c r="Z64" i="20"/>
  <c r="Y64" i="20"/>
  <c r="X64" i="20"/>
  <c r="W64" i="20"/>
  <c r="AE63" i="20"/>
  <c r="AD63" i="20"/>
  <c r="AC63" i="20"/>
  <c r="AB63" i="20"/>
  <c r="AA63" i="20"/>
  <c r="Z63" i="20"/>
  <c r="Y63" i="20"/>
  <c r="X63" i="20"/>
  <c r="W63" i="20"/>
  <c r="AE62" i="20"/>
  <c r="AD62" i="20"/>
  <c r="AC62" i="20"/>
  <c r="AB62" i="20"/>
  <c r="AA62" i="20"/>
  <c r="Z62" i="20"/>
  <c r="Y62" i="20"/>
  <c r="X62" i="20"/>
  <c r="W62" i="20"/>
  <c r="AE61" i="20"/>
  <c r="AD61" i="20"/>
  <c r="AC61" i="20"/>
  <c r="AB61" i="20"/>
  <c r="AA61" i="20"/>
  <c r="Z61" i="20"/>
  <c r="Y61" i="20"/>
  <c r="X61" i="20"/>
  <c r="W61" i="20"/>
  <c r="W60" i="20"/>
  <c r="AE59" i="20"/>
  <c r="AD59" i="20"/>
  <c r="AC59" i="20"/>
  <c r="AB59" i="20"/>
  <c r="AA59" i="20"/>
  <c r="Z59" i="20"/>
  <c r="Y59" i="20"/>
  <c r="X59" i="20"/>
  <c r="W59" i="20"/>
  <c r="AE58" i="20"/>
  <c r="AD58" i="20"/>
  <c r="AC58" i="20"/>
  <c r="AB58" i="20"/>
  <c r="AA58" i="20"/>
  <c r="Z58" i="20"/>
  <c r="Y58" i="20"/>
  <c r="X58" i="20"/>
  <c r="W58" i="20"/>
  <c r="AE57" i="20"/>
  <c r="AD57" i="20"/>
  <c r="AC57" i="20"/>
  <c r="AB57" i="20"/>
  <c r="AA57" i="20"/>
  <c r="Z57" i="20"/>
  <c r="Y57" i="20"/>
  <c r="X57" i="20"/>
  <c r="W57" i="20"/>
  <c r="W51" i="20"/>
  <c r="AE50" i="20"/>
  <c r="AD50" i="20"/>
  <c r="AC50" i="20"/>
  <c r="AB50" i="20"/>
  <c r="AA50" i="20"/>
  <c r="Z50" i="20"/>
  <c r="Y50" i="20"/>
  <c r="X50" i="20"/>
  <c r="W50" i="20"/>
  <c r="AE49" i="20"/>
  <c r="AD49" i="20"/>
  <c r="AC49" i="20"/>
  <c r="AB49" i="20"/>
  <c r="AA49" i="20"/>
  <c r="Z49" i="20"/>
  <c r="Y49" i="20"/>
  <c r="X49" i="20"/>
  <c r="W49" i="20"/>
  <c r="AE48" i="20"/>
  <c r="AD48" i="20"/>
  <c r="AC48" i="20"/>
  <c r="AB48" i="20"/>
  <c r="AA48" i="20"/>
  <c r="Z48" i="20"/>
  <c r="Y48" i="20"/>
  <c r="X48" i="20"/>
  <c r="W48" i="20"/>
  <c r="AE47" i="20"/>
  <c r="AD47" i="20"/>
  <c r="AC47" i="20"/>
  <c r="AB47" i="20"/>
  <c r="AA47" i="20"/>
  <c r="Z47" i="20"/>
  <c r="Y47" i="20"/>
  <c r="X47" i="20"/>
  <c r="W47" i="20"/>
  <c r="AE46" i="20"/>
  <c r="AD46" i="20"/>
  <c r="AC46" i="20"/>
  <c r="AB46" i="20"/>
  <c r="AA46" i="20"/>
  <c r="Z46" i="20"/>
  <c r="Y46" i="20"/>
  <c r="X46" i="20"/>
  <c r="W46" i="20"/>
  <c r="W45" i="20"/>
  <c r="W44" i="20"/>
  <c r="AE43" i="20"/>
  <c r="AD43" i="20"/>
  <c r="AC43" i="20"/>
  <c r="AB43" i="20"/>
  <c r="AA43" i="20"/>
  <c r="Z43" i="20"/>
  <c r="Y43" i="20"/>
  <c r="X43" i="20"/>
  <c r="W43" i="20"/>
  <c r="AE42" i="20"/>
  <c r="AD42" i="20"/>
  <c r="AC42" i="20"/>
  <c r="AB42" i="20"/>
  <c r="AA42" i="20"/>
  <c r="Z42" i="20"/>
  <c r="Y42" i="20"/>
  <c r="X42" i="20"/>
  <c r="W42" i="20"/>
  <c r="AE41" i="20"/>
  <c r="AD41" i="20"/>
  <c r="AC41" i="20"/>
  <c r="AB41" i="20"/>
  <c r="AA41" i="20"/>
  <c r="Z41" i="20"/>
  <c r="Y41" i="20"/>
  <c r="X41" i="20"/>
  <c r="W41" i="20"/>
  <c r="AE40" i="20"/>
  <c r="AD40" i="20"/>
  <c r="AC40" i="20"/>
  <c r="AB40" i="20"/>
  <c r="AA40" i="20"/>
  <c r="Z40" i="20"/>
  <c r="Y40" i="20"/>
  <c r="X40" i="20"/>
  <c r="W40" i="20"/>
  <c r="AE39" i="20"/>
  <c r="AD39" i="20"/>
  <c r="AC39" i="20"/>
  <c r="AB39" i="20"/>
  <c r="AA39" i="20"/>
  <c r="Z39" i="20"/>
  <c r="Y39" i="20"/>
  <c r="X39" i="20"/>
  <c r="W39" i="20"/>
  <c r="W38" i="20"/>
  <c r="W37" i="20"/>
  <c r="AE36" i="20"/>
  <c r="AD36" i="20"/>
  <c r="AC36" i="20"/>
  <c r="AB36" i="20"/>
  <c r="AA36" i="20"/>
  <c r="Z36" i="20"/>
  <c r="Y36" i="20"/>
  <c r="X36" i="20"/>
  <c r="W36" i="20"/>
  <c r="AE35" i="20"/>
  <c r="AD35" i="20"/>
  <c r="AC35" i="20"/>
  <c r="AB35" i="20"/>
  <c r="AA35" i="20"/>
  <c r="Z35" i="20"/>
  <c r="Y35" i="20"/>
  <c r="X35" i="20"/>
  <c r="W35" i="20"/>
  <c r="AE34" i="20"/>
  <c r="AD34" i="20"/>
  <c r="AC34" i="20"/>
  <c r="AB34" i="20"/>
  <c r="AA34" i="20"/>
  <c r="Z34" i="20"/>
  <c r="Y34" i="20"/>
  <c r="X34" i="20"/>
  <c r="W34" i="20"/>
  <c r="AE33" i="20"/>
  <c r="AD33" i="20"/>
  <c r="AC33" i="20"/>
  <c r="AB33" i="20"/>
  <c r="AA33" i="20"/>
  <c r="Z33" i="20"/>
  <c r="Y33" i="20"/>
  <c r="X33" i="20"/>
  <c r="W33" i="20"/>
  <c r="AE32" i="20"/>
  <c r="AD32" i="20"/>
  <c r="AC32" i="20"/>
  <c r="AB32" i="20"/>
  <c r="AA32" i="20"/>
  <c r="Z32" i="20"/>
  <c r="Y32" i="20"/>
  <c r="X32" i="20"/>
  <c r="W32" i="20"/>
  <c r="W31" i="20"/>
  <c r="W30" i="20"/>
  <c r="AE29" i="20"/>
  <c r="AD29" i="20"/>
  <c r="AC29" i="20"/>
  <c r="AB29" i="20"/>
  <c r="AA29" i="20"/>
  <c r="Z29" i="20"/>
  <c r="Y29" i="20"/>
  <c r="X29" i="20"/>
  <c r="W29" i="20"/>
  <c r="AE28" i="20"/>
  <c r="AD28" i="20"/>
  <c r="AC28" i="20"/>
  <c r="AB28" i="20"/>
  <c r="AA28" i="20"/>
  <c r="Z28" i="20"/>
  <c r="Y28" i="20"/>
  <c r="X28" i="20"/>
  <c r="W28" i="20"/>
  <c r="AE27" i="20"/>
  <c r="AD27" i="20"/>
  <c r="AC27" i="20"/>
  <c r="AB27" i="20"/>
  <c r="AA27" i="20"/>
  <c r="Z27" i="20"/>
  <c r="Y27" i="20"/>
  <c r="X27" i="20"/>
  <c r="W27" i="20"/>
  <c r="AE26" i="20"/>
  <c r="AD26" i="20"/>
  <c r="AC26" i="20"/>
  <c r="AB26" i="20"/>
  <c r="AA26" i="20"/>
  <c r="Z26" i="20"/>
  <c r="Y26" i="20"/>
  <c r="X26" i="20"/>
  <c r="W26" i="20"/>
  <c r="AE25" i="20"/>
  <c r="AD25" i="20"/>
  <c r="AC25" i="20"/>
  <c r="AB25" i="20"/>
  <c r="AA25" i="20"/>
  <c r="Z25" i="20"/>
  <c r="Y25" i="20"/>
  <c r="X25" i="20"/>
  <c r="W25" i="20"/>
  <c r="W24" i="20"/>
  <c r="W23" i="20"/>
  <c r="AE22" i="20"/>
  <c r="AD22" i="20"/>
  <c r="AC22" i="20"/>
  <c r="AB22" i="20"/>
  <c r="AA22" i="20"/>
  <c r="Z22" i="20"/>
  <c r="Y22" i="20"/>
  <c r="X22" i="20"/>
  <c r="W22" i="20"/>
  <c r="AE21" i="20"/>
  <c r="AD21" i="20"/>
  <c r="AC21" i="20"/>
  <c r="AB21" i="20"/>
  <c r="AA21" i="20"/>
  <c r="Z21" i="20"/>
  <c r="Y21" i="20"/>
  <c r="X21" i="20"/>
  <c r="W21" i="20"/>
  <c r="AE20" i="20"/>
  <c r="AD20" i="20"/>
  <c r="AC20" i="20"/>
  <c r="AB20" i="20"/>
  <c r="AA20" i="20"/>
  <c r="Z20" i="20"/>
  <c r="Y20" i="20"/>
  <c r="X20" i="20"/>
  <c r="W20" i="20"/>
  <c r="AE19" i="20"/>
  <c r="AD19" i="20"/>
  <c r="AC19" i="20"/>
  <c r="AB19" i="20"/>
  <c r="AA19" i="20"/>
  <c r="Z19" i="20"/>
  <c r="Y19" i="20"/>
  <c r="X19" i="20"/>
  <c r="W19" i="20"/>
  <c r="W18" i="20"/>
  <c r="AE17" i="20"/>
  <c r="AD17" i="20"/>
  <c r="AC17" i="20"/>
  <c r="AB17" i="20"/>
  <c r="AA17" i="20"/>
  <c r="Z17" i="20"/>
  <c r="Y17" i="20"/>
  <c r="X17" i="20"/>
  <c r="W17" i="20"/>
  <c r="AE16" i="20"/>
  <c r="AD16" i="20"/>
  <c r="AC16" i="20"/>
  <c r="AB16" i="20"/>
  <c r="AA16" i="20"/>
  <c r="Z16" i="20"/>
  <c r="Y16" i="20"/>
  <c r="X16" i="20"/>
  <c r="W16" i="20"/>
  <c r="AE15" i="20"/>
  <c r="AD15" i="20"/>
  <c r="AC15" i="20"/>
  <c r="AB15" i="20"/>
  <c r="AA15" i="20"/>
  <c r="Z15" i="20"/>
  <c r="Y15" i="20"/>
  <c r="X15" i="20"/>
  <c r="W15" i="20"/>
  <c r="AE14" i="20"/>
  <c r="AD14" i="20"/>
  <c r="AC14" i="20"/>
  <c r="AB14" i="20"/>
  <c r="AA14" i="20"/>
  <c r="Z14" i="20"/>
  <c r="Y14" i="20"/>
  <c r="X14" i="20"/>
  <c r="W14" i="20"/>
  <c r="AE13" i="20"/>
  <c r="AD13" i="20"/>
  <c r="AC13" i="20"/>
  <c r="AB13" i="20"/>
  <c r="AA13" i="20"/>
  <c r="Z13" i="20"/>
  <c r="Y13" i="20"/>
  <c r="X13" i="20"/>
  <c r="W13" i="20"/>
  <c r="AE12" i="20"/>
  <c r="AD12" i="20"/>
  <c r="AC12" i="20"/>
  <c r="AB12" i="20"/>
  <c r="AA12" i="20"/>
  <c r="Z12" i="20"/>
  <c r="Y12" i="20"/>
  <c r="X12" i="20"/>
  <c r="W12" i="20"/>
  <c r="AE11" i="20"/>
  <c r="AD11" i="20"/>
  <c r="AC11" i="20"/>
  <c r="AB11" i="20"/>
  <c r="AA11" i="20"/>
  <c r="Z11" i="20"/>
  <c r="Y11" i="20"/>
  <c r="X11" i="20"/>
  <c r="W11" i="20"/>
  <c r="AE10" i="20"/>
  <c r="AD10" i="20"/>
  <c r="AC10" i="20"/>
  <c r="AB10" i="20"/>
  <c r="AA10" i="20"/>
  <c r="Z10" i="20"/>
  <c r="Y10" i="20"/>
  <c r="X10" i="20"/>
  <c r="W10" i="20"/>
  <c r="Z208" i="20"/>
  <c r="R186" i="20"/>
  <c r="AE186" i="20" s="1"/>
  <c r="AE183" i="20"/>
  <c r="Q176" i="20"/>
  <c r="AD176" i="20" s="1"/>
  <c r="R176" i="20"/>
  <c r="AE176" i="20" s="1"/>
  <c r="K186" i="20"/>
  <c r="X186" i="20" s="1"/>
  <c r="X183" i="20"/>
  <c r="Z145" i="20"/>
  <c r="AD141" i="20"/>
  <c r="AD158" i="20"/>
  <c r="AD260" i="20"/>
  <c r="AE141" i="20"/>
  <c r="Z307" i="20"/>
  <c r="AE307" i="20"/>
  <c r="AD307" i="20"/>
  <c r="Y307" i="20"/>
  <c r="X344" i="20"/>
  <c r="AD329" i="20"/>
  <c r="AD324" i="20"/>
  <c r="AD319" i="20"/>
  <c r="X148" i="20"/>
  <c r="X121" i="20"/>
  <c r="X97" i="20"/>
  <c r="X68" i="20"/>
  <c r="AE175" i="20"/>
  <c r="AD175" i="20"/>
  <c r="AE322" i="20"/>
  <c r="AD322" i="20"/>
  <c r="AD331" i="20"/>
  <c r="AD165" i="20"/>
  <c r="AE259" i="20"/>
  <c r="AD259" i="20"/>
  <c r="AD334" i="20"/>
  <c r="AE344" i="20"/>
  <c r="AD344" i="20"/>
  <c r="AD224" i="20"/>
  <c r="AD287" i="20"/>
  <c r="AE326" i="20"/>
  <c r="AD326" i="20"/>
  <c r="AD332" i="20"/>
  <c r="AD341" i="20"/>
  <c r="AE117" i="20"/>
  <c r="AE172" i="20"/>
  <c r="AD172" i="20"/>
  <c r="AD321" i="20"/>
  <c r="AE337" i="20"/>
  <c r="AD337" i="20"/>
  <c r="X287" i="20"/>
  <c r="X259" i="20"/>
  <c r="K60" i="20"/>
  <c r="X60" i="20" s="1"/>
  <c r="K65" i="20"/>
  <c r="X65" i="20" s="1"/>
  <c r="K72" i="20"/>
  <c r="X72" i="20" s="1"/>
  <c r="K79" i="20"/>
  <c r="X79" i="20" s="1"/>
  <c r="K84" i="20"/>
  <c r="X84" i="20" s="1"/>
  <c r="K89" i="20"/>
  <c r="X89" i="20" s="1"/>
  <c r="K108" i="20"/>
  <c r="X108" i="20" s="1"/>
  <c r="K113" i="20"/>
  <c r="X113" i="20" s="1"/>
  <c r="X175" i="20"/>
  <c r="K193" i="20"/>
  <c r="X193" i="20" s="1"/>
  <c r="K198" i="20"/>
  <c r="X198" i="20" s="1"/>
  <c r="K205" i="20"/>
  <c r="X205" i="20" s="1"/>
  <c r="K219" i="20"/>
  <c r="K247" i="20"/>
  <c r="X247" i="20" s="1"/>
  <c r="K252" i="20"/>
  <c r="X252" i="20" s="1"/>
  <c r="X337" i="20"/>
  <c r="X324" i="20"/>
  <c r="AE324" i="20"/>
  <c r="X319" i="20"/>
  <c r="AE319" i="20"/>
  <c r="Z327" i="20"/>
  <c r="Y327" i="20"/>
  <c r="AD327" i="20"/>
  <c r="AC340" i="20"/>
  <c r="AE327" i="20"/>
  <c r="AB335" i="20"/>
  <c r="Z320" i="20"/>
  <c r="K385" i="20"/>
  <c r="X385" i="20" s="1"/>
  <c r="K380" i="20"/>
  <c r="X380" i="20" s="1"/>
  <c r="K373" i="20"/>
  <c r="K374" i="20" s="1"/>
  <c r="K366" i="20"/>
  <c r="K367" i="20" s="1"/>
  <c r="X367" i="20" s="1"/>
  <c r="R198" i="20"/>
  <c r="AE198" i="20" s="1"/>
  <c r="Q198" i="20"/>
  <c r="AD198" i="20" s="1"/>
  <c r="P198" i="20"/>
  <c r="AC198" i="20" s="1"/>
  <c r="O198" i="20"/>
  <c r="AB198" i="20" s="1"/>
  <c r="N198" i="20"/>
  <c r="AA198" i="20" s="1"/>
  <c r="M198" i="20"/>
  <c r="Z198" i="20" s="1"/>
  <c r="L198" i="20"/>
  <c r="Y198" i="20" s="1"/>
  <c r="AD130" i="20"/>
  <c r="R385" i="20"/>
  <c r="AE385" i="20" s="1"/>
  <c r="Q385" i="20"/>
  <c r="AD385" i="20" s="1"/>
  <c r="P385" i="20"/>
  <c r="AC385" i="20" s="1"/>
  <c r="O385" i="20"/>
  <c r="AB385" i="20" s="1"/>
  <c r="N385" i="20"/>
  <c r="AA385" i="20" s="1"/>
  <c r="M385" i="20"/>
  <c r="Z385" i="20" s="1"/>
  <c r="L385" i="20"/>
  <c r="Y385" i="20" s="1"/>
  <c r="R380" i="20"/>
  <c r="AE380" i="20" s="1"/>
  <c r="Q380" i="20"/>
  <c r="AD380" i="20" s="1"/>
  <c r="P380" i="20"/>
  <c r="AC380" i="20" s="1"/>
  <c r="O380" i="20"/>
  <c r="AB380" i="20" s="1"/>
  <c r="N380" i="20"/>
  <c r="AA380" i="20" s="1"/>
  <c r="M380" i="20"/>
  <c r="L380" i="20"/>
  <c r="R373" i="20"/>
  <c r="R374" i="20" s="1"/>
  <c r="AE374" i="20" s="1"/>
  <c r="Q373" i="20"/>
  <c r="Q374" i="20" s="1"/>
  <c r="AD374" i="20" s="1"/>
  <c r="P373" i="20"/>
  <c r="AC373" i="20" s="1"/>
  <c r="O373" i="20"/>
  <c r="N373" i="20"/>
  <c r="N374" i="20" s="1"/>
  <c r="AA374" i="20" s="1"/>
  <c r="M373" i="20"/>
  <c r="L373" i="20"/>
  <c r="L374" i="20" s="1"/>
  <c r="Y374" i="20" s="1"/>
  <c r="R366" i="20"/>
  <c r="AE366" i="20" s="1"/>
  <c r="Q366" i="20"/>
  <c r="AD366" i="20" s="1"/>
  <c r="P366" i="20"/>
  <c r="AC366" i="20" s="1"/>
  <c r="O366" i="20"/>
  <c r="AB366" i="20" s="1"/>
  <c r="N366" i="20"/>
  <c r="M366" i="20"/>
  <c r="M367" i="20" s="1"/>
  <c r="Z367" i="20" s="1"/>
  <c r="L366" i="20"/>
  <c r="Z325" i="20"/>
  <c r="AE310" i="20"/>
  <c r="Q279" i="20"/>
  <c r="AD279" i="20" s="1"/>
  <c r="P279" i="20"/>
  <c r="P280" i="20" s="1"/>
  <c r="AC280" i="20" s="1"/>
  <c r="O279" i="20"/>
  <c r="AB279" i="20" s="1"/>
  <c r="N279" i="20"/>
  <c r="AA279" i="20" s="1"/>
  <c r="M279" i="20"/>
  <c r="Z279" i="20" s="1"/>
  <c r="L279" i="20"/>
  <c r="L280" i="20" s="1"/>
  <c r="Y280" i="20" s="1"/>
  <c r="R272" i="20"/>
  <c r="AE272" i="20" s="1"/>
  <c r="Q272" i="20"/>
  <c r="Q273" i="20" s="1"/>
  <c r="AD273" i="20" s="1"/>
  <c r="P272" i="20"/>
  <c r="P273" i="20" s="1"/>
  <c r="AC273" i="20" s="1"/>
  <c r="O272" i="20"/>
  <c r="N272" i="20"/>
  <c r="N273" i="20" s="1"/>
  <c r="AA273" i="20" s="1"/>
  <c r="M272" i="20"/>
  <c r="L272" i="20"/>
  <c r="L273" i="20" s="1"/>
  <c r="Y273" i="20" s="1"/>
  <c r="R252" i="20"/>
  <c r="AE252" i="20" s="1"/>
  <c r="Q252" i="20"/>
  <c r="AD252" i="20" s="1"/>
  <c r="P252" i="20"/>
  <c r="AC252" i="20" s="1"/>
  <c r="O252" i="20"/>
  <c r="AB252" i="20" s="1"/>
  <c r="N252" i="20"/>
  <c r="AA252" i="20" s="1"/>
  <c r="M252" i="20"/>
  <c r="Z252" i="20" s="1"/>
  <c r="L252" i="20"/>
  <c r="Y252" i="20" s="1"/>
  <c r="R247" i="20"/>
  <c r="Q247" i="20"/>
  <c r="AD247" i="20" s="1"/>
  <c r="P247" i="20"/>
  <c r="O247" i="20"/>
  <c r="AB247" i="20" s="1"/>
  <c r="N247" i="20"/>
  <c r="AA247" i="20" s="1"/>
  <c r="M247" i="20"/>
  <c r="L247" i="20"/>
  <c r="Y247" i="20" s="1"/>
  <c r="P240" i="20"/>
  <c r="AC240" i="20" s="1"/>
  <c r="O240" i="20"/>
  <c r="O241" i="20" s="1"/>
  <c r="N240" i="20"/>
  <c r="M240" i="20"/>
  <c r="Z240" i="20" s="1"/>
  <c r="L240" i="20"/>
  <c r="R219" i="20"/>
  <c r="R220" i="20" s="1"/>
  <c r="AE220" i="20" s="1"/>
  <c r="Q219" i="20"/>
  <c r="AD219" i="20" s="1"/>
  <c r="P219" i="20"/>
  <c r="P220" i="20" s="1"/>
  <c r="AC220" i="20" s="1"/>
  <c r="O219" i="20"/>
  <c r="O220" i="20" s="1"/>
  <c r="N219" i="20"/>
  <c r="N220" i="20" s="1"/>
  <c r="AA220" i="20" s="1"/>
  <c r="M219" i="20"/>
  <c r="Z219" i="20" s="1"/>
  <c r="L219" i="20"/>
  <c r="Y219" i="20" s="1"/>
  <c r="R205" i="20"/>
  <c r="Q205" i="20"/>
  <c r="AD205" i="20" s="1"/>
  <c r="P205" i="20"/>
  <c r="AC205" i="20" s="1"/>
  <c r="O205" i="20"/>
  <c r="O206" i="20" s="1"/>
  <c r="AB206" i="20" s="1"/>
  <c r="N205" i="20"/>
  <c r="N206" i="20" s="1"/>
  <c r="M205" i="20"/>
  <c r="Z205" i="20" s="1"/>
  <c r="L205" i="20"/>
  <c r="R193" i="20"/>
  <c r="AE193" i="20" s="1"/>
  <c r="Q193" i="20"/>
  <c r="P193" i="20"/>
  <c r="AC193" i="20" s="1"/>
  <c r="O193" i="20"/>
  <c r="AB193" i="20" s="1"/>
  <c r="N193" i="20"/>
  <c r="M193" i="20"/>
  <c r="Z193" i="20" s="1"/>
  <c r="L193" i="20"/>
  <c r="Y193" i="20" s="1"/>
  <c r="AD125" i="20"/>
  <c r="R113" i="20"/>
  <c r="AE113" i="20" s="1"/>
  <c r="Q113" i="20"/>
  <c r="AD113" i="20" s="1"/>
  <c r="P113" i="20"/>
  <c r="AC113" i="20" s="1"/>
  <c r="O113" i="20"/>
  <c r="AB113" i="20" s="1"/>
  <c r="N113" i="20"/>
  <c r="AA113" i="20" s="1"/>
  <c r="M113" i="20"/>
  <c r="Z113" i="20" s="1"/>
  <c r="L113" i="20"/>
  <c r="R108" i="20"/>
  <c r="AE108" i="20" s="1"/>
  <c r="Q108" i="20"/>
  <c r="P108" i="20"/>
  <c r="AC108" i="20" s="1"/>
  <c r="O108" i="20"/>
  <c r="N108" i="20"/>
  <c r="AA108" i="20" s="1"/>
  <c r="M108" i="20"/>
  <c r="Z108" i="20" s="1"/>
  <c r="L108" i="20"/>
  <c r="Y108" i="20" s="1"/>
  <c r="AA101" i="20"/>
  <c r="R89" i="20"/>
  <c r="AE89" i="20" s="1"/>
  <c r="Q89" i="20"/>
  <c r="AD89" i="20" s="1"/>
  <c r="P89" i="20"/>
  <c r="AC89" i="20" s="1"/>
  <c r="O89" i="20"/>
  <c r="AB89" i="20" s="1"/>
  <c r="N89" i="20"/>
  <c r="AA89" i="20" s="1"/>
  <c r="M89" i="20"/>
  <c r="Z89" i="20" s="1"/>
  <c r="L89" i="20"/>
  <c r="Y89" i="20" s="1"/>
  <c r="R84" i="20"/>
  <c r="AE84" i="20" s="1"/>
  <c r="Q84" i="20"/>
  <c r="AD84" i="20" s="1"/>
  <c r="P84" i="20"/>
  <c r="AC84" i="20" s="1"/>
  <c r="O84" i="20"/>
  <c r="AB84" i="20" s="1"/>
  <c r="N84" i="20"/>
  <c r="AA84" i="20" s="1"/>
  <c r="M84" i="20"/>
  <c r="Z84" i="20" s="1"/>
  <c r="L84" i="20"/>
  <c r="Y84" i="20" s="1"/>
  <c r="R79" i="20"/>
  <c r="AE79" i="20" s="1"/>
  <c r="Q79" i="20"/>
  <c r="AD79" i="20" s="1"/>
  <c r="P79" i="20"/>
  <c r="AC79" i="20" s="1"/>
  <c r="O79" i="20"/>
  <c r="AB79" i="20" s="1"/>
  <c r="N79" i="20"/>
  <c r="AA79" i="20" s="1"/>
  <c r="M79" i="20"/>
  <c r="Z79" i="20" s="1"/>
  <c r="L79" i="20"/>
  <c r="Y79" i="20" s="1"/>
  <c r="R72" i="20"/>
  <c r="Q72" i="20"/>
  <c r="Q73" i="20" s="1"/>
  <c r="AD73" i="20" s="1"/>
  <c r="P72" i="20"/>
  <c r="AC72" i="20" s="1"/>
  <c r="O72" i="20"/>
  <c r="AB72" i="20" s="1"/>
  <c r="N72" i="20"/>
  <c r="AA72" i="20" s="1"/>
  <c r="M72" i="20"/>
  <c r="M73" i="20" s="1"/>
  <c r="Z73" i="20" s="1"/>
  <c r="L72" i="20"/>
  <c r="R65" i="20"/>
  <c r="AE65" i="20" s="1"/>
  <c r="Q65" i="20"/>
  <c r="AD65" i="20" s="1"/>
  <c r="P65" i="20"/>
  <c r="AC65" i="20" s="1"/>
  <c r="O65" i="20"/>
  <c r="AB65" i="20" s="1"/>
  <c r="N65" i="20"/>
  <c r="AA65" i="20" s="1"/>
  <c r="M65" i="20"/>
  <c r="Z65" i="20" s="1"/>
  <c r="L65" i="20"/>
  <c r="Y65" i="20" s="1"/>
  <c r="R60" i="20"/>
  <c r="AE60" i="20" s="1"/>
  <c r="Q60" i="20"/>
  <c r="AD60" i="20" s="1"/>
  <c r="P60" i="20"/>
  <c r="AC60" i="20" s="1"/>
  <c r="O60" i="20"/>
  <c r="AB60" i="20" s="1"/>
  <c r="N60" i="20"/>
  <c r="AA60" i="20" s="1"/>
  <c r="M60" i="20"/>
  <c r="Z60" i="20" s="1"/>
  <c r="L60" i="20"/>
  <c r="Y60" i="20" s="1"/>
  <c r="AB18" i="20"/>
  <c r="Q391" i="20" l="1"/>
  <c r="AD263" i="20"/>
  <c r="Z380" i="20"/>
  <c r="M386" i="20"/>
  <c r="M395" i="20"/>
  <c r="Y44" i="20"/>
  <c r="X272" i="20"/>
  <c r="R367" i="20"/>
  <c r="AE367" i="20" s="1"/>
  <c r="AB44" i="20"/>
  <c r="Q157" i="20"/>
  <c r="R153" i="20"/>
  <c r="K153" i="20" s="1"/>
  <c r="Q162" i="20"/>
  <c r="AD162" i="20" s="1"/>
  <c r="R158" i="20"/>
  <c r="K158" i="20" s="1"/>
  <c r="AB51" i="20"/>
  <c r="X51" i="20"/>
  <c r="AD229" i="20"/>
  <c r="Q233" i="20"/>
  <c r="AD233" i="20" s="1"/>
  <c r="O73" i="20"/>
  <c r="AB73" i="20" s="1"/>
  <c r="AD282" i="20"/>
  <c r="R282" i="20"/>
  <c r="M264" i="20"/>
  <c r="M265" i="20" s="1"/>
  <c r="Z265" i="20" s="1"/>
  <c r="P213" i="20"/>
  <c r="AC213" i="20" s="1"/>
  <c r="O66" i="20"/>
  <c r="AB66" i="20" s="1"/>
  <c r="AB205" i="20"/>
  <c r="AE44" i="20"/>
  <c r="O234" i="20"/>
  <c r="AB234" i="20" s="1"/>
  <c r="L66" i="20"/>
  <c r="Y66" i="20" s="1"/>
  <c r="AB30" i="20"/>
  <c r="Q253" i="20"/>
  <c r="AD253" i="20" s="1"/>
  <c r="AD169" i="20"/>
  <c r="N66" i="20"/>
  <c r="AA66" i="20" s="1"/>
  <c r="P170" i="20"/>
  <c r="AC170" i="20" s="1"/>
  <c r="AA272" i="20"/>
  <c r="AB169" i="20"/>
  <c r="AA37" i="20"/>
  <c r="AC37" i="20"/>
  <c r="O280" i="20"/>
  <c r="AB280" i="20" s="1"/>
  <c r="R199" i="20"/>
  <c r="AE199" i="20" s="1"/>
  <c r="L220" i="20"/>
  <c r="Y220" i="20" s="1"/>
  <c r="AB37" i="20"/>
  <c r="P367" i="20"/>
  <c r="AC367" i="20" s="1"/>
  <c r="AC44" i="20"/>
  <c r="AB263" i="20"/>
  <c r="Z72" i="20"/>
  <c r="R90" i="20"/>
  <c r="AE90" i="20" s="1"/>
  <c r="Y30" i="20"/>
  <c r="AD37" i="20"/>
  <c r="AE51" i="20"/>
  <c r="AD51" i="20"/>
  <c r="X37" i="20"/>
  <c r="Q286" i="20"/>
  <c r="AD286" i="20" s="1"/>
  <c r="M66" i="20"/>
  <c r="Z66" i="20" s="1"/>
  <c r="L264" i="20"/>
  <c r="Y264" i="20" s="1"/>
  <c r="AD373" i="20"/>
  <c r="L234" i="20"/>
  <c r="Y234" i="20" s="1"/>
  <c r="Z51" i="20"/>
  <c r="X366" i="20"/>
  <c r="K206" i="20"/>
  <c r="X206" i="20" s="1"/>
  <c r="AA205" i="20"/>
  <c r="AB219" i="20"/>
  <c r="O114" i="20"/>
  <c r="AB114" i="20" s="1"/>
  <c r="L114" i="20"/>
  <c r="Y114" i="20" s="1"/>
  <c r="AA373" i="20"/>
  <c r="Q66" i="20"/>
  <c r="AD66" i="20" s="1"/>
  <c r="P241" i="20"/>
  <c r="AC241" i="20" s="1"/>
  <c r="AD264" i="20"/>
  <c r="N24" i="20"/>
  <c r="AA24" i="20" s="1"/>
  <c r="Y169" i="20"/>
  <c r="K24" i="20"/>
  <c r="X24" i="20" s="1"/>
  <c r="AE219" i="20"/>
  <c r="AB212" i="20"/>
  <c r="AA30" i="20"/>
  <c r="P66" i="20"/>
  <c r="AC66" i="20" s="1"/>
  <c r="P374" i="20"/>
  <c r="AC374" i="20" s="1"/>
  <c r="AC51" i="20"/>
  <c r="AD272" i="20"/>
  <c r="AC30" i="20"/>
  <c r="P199" i="20"/>
  <c r="AC199" i="20" s="1"/>
  <c r="AC279" i="20"/>
  <c r="L163" i="20"/>
  <c r="Y163" i="20" s="1"/>
  <c r="O24" i="20"/>
  <c r="AB24" i="20" s="1"/>
  <c r="O367" i="20"/>
  <c r="AB367" i="20" s="1"/>
  <c r="Y51" i="20"/>
  <c r="Y37" i="20"/>
  <c r="O199" i="20"/>
  <c r="AB199" i="20" s="1"/>
  <c r="O146" i="20"/>
  <c r="AB146" i="20" s="1"/>
  <c r="N163" i="20"/>
  <c r="AA163" i="20" s="1"/>
  <c r="AD228" i="20"/>
  <c r="AD157" i="20"/>
  <c r="P90" i="20"/>
  <c r="AC90" i="20" s="1"/>
  <c r="AC272" i="20"/>
  <c r="AD227" i="20"/>
  <c r="Y162" i="20"/>
  <c r="P163" i="20"/>
  <c r="AC163" i="20" s="1"/>
  <c r="P102" i="20"/>
  <c r="AC102" i="20" s="1"/>
  <c r="AA219" i="20"/>
  <c r="Y212" i="20"/>
  <c r="AA44" i="20"/>
  <c r="R66" i="20"/>
  <c r="AE66" i="20" s="1"/>
  <c r="R102" i="20"/>
  <c r="AE102" i="20" s="1"/>
  <c r="AD212" i="20"/>
  <c r="AB240" i="20"/>
  <c r="AA169" i="20"/>
  <c r="Z37" i="20"/>
  <c r="Y272" i="20"/>
  <c r="Q206" i="20"/>
  <c r="AD206" i="20" s="1"/>
  <c r="AA23" i="20"/>
  <c r="Q114" i="20"/>
  <c r="AD114" i="20" s="1"/>
  <c r="N199" i="20"/>
  <c r="AA199" i="20" s="1"/>
  <c r="P187" i="20"/>
  <c r="AC187" i="20" s="1"/>
  <c r="L356" i="20"/>
  <c r="AE37" i="20"/>
  <c r="M206" i="20"/>
  <c r="Z206" i="20" s="1"/>
  <c r="O102" i="20"/>
  <c r="AB102" i="20" s="1"/>
  <c r="R114" i="20"/>
  <c r="AE114" i="20" s="1"/>
  <c r="M241" i="20"/>
  <c r="Z241" i="20" s="1"/>
  <c r="N114" i="20"/>
  <c r="AA114" i="20" s="1"/>
  <c r="M114" i="20"/>
  <c r="Z114" i="20" s="1"/>
  <c r="R273" i="20"/>
  <c r="AE273" i="20" s="1"/>
  <c r="O386" i="20"/>
  <c r="R386" i="20"/>
  <c r="L199" i="20"/>
  <c r="Y199" i="20" s="1"/>
  <c r="AB108" i="20"/>
  <c r="AD108" i="20"/>
  <c r="Y113" i="20"/>
  <c r="K386" i="20"/>
  <c r="K387" i="20" s="1"/>
  <c r="K388" i="20" s="1"/>
  <c r="K253" i="20"/>
  <c r="X253" i="20" s="1"/>
  <c r="P114" i="20"/>
  <c r="AC114" i="20" s="1"/>
  <c r="Y373" i="20"/>
  <c r="AA193" i="20"/>
  <c r="Q367" i="20"/>
  <c r="AD367" i="20" s="1"/>
  <c r="AC219" i="20"/>
  <c r="P24" i="20"/>
  <c r="AC24" i="20" s="1"/>
  <c r="K165" i="20"/>
  <c r="O265" i="20"/>
  <c r="AB265" i="20" s="1"/>
  <c r="N73" i="20"/>
  <c r="AA73" i="20" s="1"/>
  <c r="K199" i="20"/>
  <c r="X199" i="20" s="1"/>
  <c r="AE227" i="20"/>
  <c r="K229" i="20"/>
  <c r="K141" i="20"/>
  <c r="X141" i="20" s="1"/>
  <c r="AA228" i="20"/>
  <c r="Z330" i="20"/>
  <c r="M356" i="20"/>
  <c r="M357" i="20" s="1"/>
  <c r="AC330" i="20"/>
  <c r="P356" i="20"/>
  <c r="P357" i="20" s="1"/>
  <c r="AC357" i="20" s="1"/>
  <c r="AA325" i="20"/>
  <c r="N356" i="20"/>
  <c r="AB325" i="20"/>
  <c r="O356" i="20"/>
  <c r="M187" i="20"/>
  <c r="Z187" i="20" s="1"/>
  <c r="P265" i="20"/>
  <c r="AC265" i="20" s="1"/>
  <c r="AC264" i="20"/>
  <c r="AC45" i="20"/>
  <c r="AE52" i="20"/>
  <c r="AD292" i="20"/>
  <c r="K292" i="20"/>
  <c r="O90" i="20"/>
  <c r="AB90" i="20" s="1"/>
  <c r="Q220" i="20"/>
  <c r="AD220" i="20" s="1"/>
  <c r="AD30" i="20"/>
  <c r="Z366" i="20"/>
  <c r="AC263" i="20"/>
  <c r="AA51" i="20"/>
  <c r="P73" i="20"/>
  <c r="AC73" i="20" s="1"/>
  <c r="AE30" i="20"/>
  <c r="AB101" i="20"/>
  <c r="L386" i="20"/>
  <c r="P386" i="20"/>
  <c r="X373" i="20"/>
  <c r="K114" i="20"/>
  <c r="X114" i="20" s="1"/>
  <c r="N187" i="20"/>
  <c r="AA187" i="20" s="1"/>
  <c r="P234" i="20"/>
  <c r="AC234" i="20" s="1"/>
  <c r="R24" i="20"/>
  <c r="AE24" i="20" s="1"/>
  <c r="Q24" i="20"/>
  <c r="AD24" i="20" s="1"/>
  <c r="M24" i="20"/>
  <c r="Z24" i="20" s="1"/>
  <c r="K236" i="20"/>
  <c r="Q90" i="20"/>
  <c r="AD90" i="20" s="1"/>
  <c r="Z30" i="20"/>
  <c r="AE373" i="20"/>
  <c r="M199" i="20"/>
  <c r="Z199" i="20" s="1"/>
  <c r="AD44" i="20"/>
  <c r="AD236" i="20"/>
  <c r="K90" i="20"/>
  <c r="X90" i="20" s="1"/>
  <c r="O163" i="20"/>
  <c r="AB163" i="20" s="1"/>
  <c r="L24" i="20"/>
  <c r="Y24" i="20" s="1"/>
  <c r="L253" i="20"/>
  <c r="Y253" i="20" s="1"/>
  <c r="P206" i="20"/>
  <c r="AC206" i="20" s="1"/>
  <c r="R213" i="20"/>
  <c r="AE213" i="20" s="1"/>
  <c r="Z44" i="20"/>
  <c r="Q240" i="20"/>
  <c r="K66" i="20"/>
  <c r="X66" i="20" s="1"/>
  <c r="M234" i="20"/>
  <c r="Z234" i="20" s="1"/>
  <c r="AA212" i="20"/>
  <c r="X172" i="20"/>
  <c r="K96" i="20"/>
  <c r="X96" i="20" s="1"/>
  <c r="AA176" i="20"/>
  <c r="AD72" i="20"/>
  <c r="O187" i="20"/>
  <c r="AB187" i="20" s="1"/>
  <c r="M280" i="20"/>
  <c r="Z280" i="20" s="1"/>
  <c r="Z228" i="20"/>
  <c r="Z176" i="20"/>
  <c r="Q102" i="20"/>
  <c r="AD102" i="20" s="1"/>
  <c r="AB228" i="20"/>
  <c r="L102" i="20"/>
  <c r="Y102" i="20" s="1"/>
  <c r="K73" i="20"/>
  <c r="X73" i="20" s="1"/>
  <c r="AE279" i="20"/>
  <c r="R280" i="20"/>
  <c r="AE280" i="20" s="1"/>
  <c r="Q280" i="20"/>
  <c r="AD280" i="20" s="1"/>
  <c r="AD275" i="20"/>
  <c r="M146" i="20"/>
  <c r="Z146" i="20" s="1"/>
  <c r="P395" i="20"/>
  <c r="Z120" i="20"/>
  <c r="R265" i="20"/>
  <c r="AE265" i="20" s="1"/>
  <c r="AE264" i="20"/>
  <c r="AE263" i="20"/>
  <c r="AA264" i="20"/>
  <c r="N265" i="20"/>
  <c r="AA265" i="20" s="1"/>
  <c r="AA263" i="20"/>
  <c r="O395" i="20"/>
  <c r="L395" i="20"/>
  <c r="L187" i="20"/>
  <c r="Y187" i="20" s="1"/>
  <c r="M163" i="20"/>
  <c r="Z163" i="20" s="1"/>
  <c r="X126" i="20"/>
  <c r="K130" i="20"/>
  <c r="X130" i="20" s="1"/>
  <c r="AA206" i="20"/>
  <c r="AB241" i="20"/>
  <c r="Y213" i="20"/>
  <c r="L73" i="20"/>
  <c r="Y73" i="20" s="1"/>
  <c r="Y72" i="20"/>
  <c r="R73" i="20"/>
  <c r="AE73" i="20" s="1"/>
  <c r="AE72" i="20"/>
  <c r="AC96" i="20"/>
  <c r="Q199" i="20"/>
  <c r="AD199" i="20" s="1"/>
  <c r="AD193" i="20"/>
  <c r="L206" i="20"/>
  <c r="Y206" i="20" s="1"/>
  <c r="Y205" i="20"/>
  <c r="R206" i="20"/>
  <c r="AE206" i="20" s="1"/>
  <c r="AE205" i="20"/>
  <c r="L241" i="20"/>
  <c r="Y240" i="20"/>
  <c r="N241" i="20"/>
  <c r="AA241" i="20" s="1"/>
  <c r="AA240" i="20"/>
  <c r="Z247" i="20"/>
  <c r="M253" i="20"/>
  <c r="M273" i="20"/>
  <c r="Z273" i="20" s="1"/>
  <c r="Z272" i="20"/>
  <c r="O273" i="20"/>
  <c r="AB273" i="20" s="1"/>
  <c r="AB272" i="20"/>
  <c r="L367" i="20"/>
  <c r="Y367" i="20" s="1"/>
  <c r="Y366" i="20"/>
  <c r="N367" i="20"/>
  <c r="AA367" i="20" s="1"/>
  <c r="AA366" i="20"/>
  <c r="M374" i="20"/>
  <c r="Z374" i="20" s="1"/>
  <c r="Z373" i="20"/>
  <c r="O374" i="20"/>
  <c r="AB373" i="20"/>
  <c r="M213" i="20"/>
  <c r="Z213" i="20" s="1"/>
  <c r="Z212" i="20"/>
  <c r="X212" i="20"/>
  <c r="K213" i="20"/>
  <c r="X213" i="20" s="1"/>
  <c r="X101" i="20"/>
  <c r="AB220" i="20"/>
  <c r="L90" i="20"/>
  <c r="Y90" i="20" s="1"/>
  <c r="N90" i="20"/>
  <c r="AA90" i="20" s="1"/>
  <c r="M102" i="20"/>
  <c r="Z102" i="20" s="1"/>
  <c r="M90" i="20"/>
  <c r="Z90" i="20" s="1"/>
  <c r="O253" i="20"/>
  <c r="AB253" i="20" s="1"/>
  <c r="N253" i="20"/>
  <c r="AA253" i="20" s="1"/>
  <c r="Q386" i="20"/>
  <c r="Y380" i="20"/>
  <c r="M220" i="20"/>
  <c r="N386" i="20"/>
  <c r="N280" i="20"/>
  <c r="AA280" i="20" s="1"/>
  <c r="Y279" i="20"/>
  <c r="AC247" i="20"/>
  <c r="P253" i="20"/>
  <c r="AC253" i="20" s="1"/>
  <c r="AE247" i="20"/>
  <c r="R253" i="20"/>
  <c r="AE253" i="20" s="1"/>
  <c r="X219" i="20"/>
  <c r="K220" i="20"/>
  <c r="Q146" i="20"/>
  <c r="AD146" i="20" s="1"/>
  <c r="AD135" i="20"/>
  <c r="L146" i="20"/>
  <c r="Y146" i="20" s="1"/>
  <c r="N146" i="20"/>
  <c r="AA146" i="20" s="1"/>
  <c r="P146" i="20"/>
  <c r="AC146" i="20" s="1"/>
  <c r="Q315" i="20"/>
  <c r="AD315" i="20" s="1"/>
  <c r="Y345" i="20"/>
  <c r="AE334" i="20"/>
  <c r="K310" i="20"/>
  <c r="X307" i="20"/>
  <c r="K120" i="20"/>
  <c r="X120" i="20" s="1"/>
  <c r="X117" i="20"/>
  <c r="Q320" i="20"/>
  <c r="AD320" i="20" s="1"/>
  <c r="AD316" i="20"/>
  <c r="R335" i="20"/>
  <c r="AE335" i="20" s="1"/>
  <c r="AE331" i="20"/>
  <c r="R325" i="20"/>
  <c r="AE325" i="20" s="1"/>
  <c r="AE321" i="20"/>
  <c r="AE275" i="20"/>
  <c r="AE224" i="20"/>
  <c r="AB45" i="20"/>
  <c r="Z169" i="20"/>
  <c r="AD45" i="20"/>
  <c r="AC23" i="20"/>
  <c r="AB176" i="20"/>
  <c r="X374" i="20"/>
  <c r="AD131" i="20"/>
  <c r="AD312" i="20"/>
  <c r="K31" i="20"/>
  <c r="X31" i="20" s="1"/>
  <c r="X30" i="20"/>
  <c r="K45" i="20"/>
  <c r="X45" i="20" s="1"/>
  <c r="X44" i="20"/>
  <c r="Y52" i="20"/>
  <c r="X52" i="20"/>
  <c r="O297" i="20"/>
  <c r="M297" i="20"/>
  <c r="Q335" i="20"/>
  <c r="AD335" i="20" s="1"/>
  <c r="Q330" i="20"/>
  <c r="AD330" i="20" s="1"/>
  <c r="N96" i="20"/>
  <c r="AA92" i="20"/>
  <c r="AD153" i="20"/>
  <c r="P297" i="20"/>
  <c r="N297" i="20"/>
  <c r="L297" i="20"/>
  <c r="X322" i="20"/>
  <c r="Q325" i="20"/>
  <c r="AD325" i="20" s="1"/>
  <c r="Q345" i="20"/>
  <c r="Q296" i="20"/>
  <c r="AD296" i="20" s="1"/>
  <c r="K282" i="20" l="1"/>
  <c r="R391" i="20"/>
  <c r="K391" i="20"/>
  <c r="L53" i="20"/>
  <c r="Y53" i="20" s="1"/>
  <c r="N53" i="20"/>
  <c r="AA53" i="20" s="1"/>
  <c r="R387" i="20"/>
  <c r="R388" i="20" s="1"/>
  <c r="Q163" i="20"/>
  <c r="AD163" i="20" s="1"/>
  <c r="Z264" i="20"/>
  <c r="N395" i="20"/>
  <c r="P387" i="20"/>
  <c r="P388" i="20" s="1"/>
  <c r="Q234" i="20"/>
  <c r="AD234" i="20" s="1"/>
  <c r="O53" i="20"/>
  <c r="AB53" i="20" s="1"/>
  <c r="L265" i="20"/>
  <c r="Y265" i="20" s="1"/>
  <c r="K145" i="20"/>
  <c r="X145" i="20" s="1"/>
  <c r="P53" i="20"/>
  <c r="AC53" i="20" s="1"/>
  <c r="L387" i="20"/>
  <c r="L388" i="20" s="1"/>
  <c r="Q356" i="20"/>
  <c r="K53" i="20"/>
  <c r="X53" i="20" s="1"/>
  <c r="M53" i="20"/>
  <c r="Z53" i="20" s="1"/>
  <c r="M388" i="20"/>
  <c r="R169" i="20"/>
  <c r="AE165" i="20"/>
  <c r="Q387" i="20"/>
  <c r="Q388" i="20" s="1"/>
  <c r="R53" i="20"/>
  <c r="AE53" i="20" s="1"/>
  <c r="R233" i="20"/>
  <c r="AE233" i="20" s="1"/>
  <c r="AE229" i="20"/>
  <c r="R162" i="20"/>
  <c r="AE162" i="20" s="1"/>
  <c r="AE158" i="20"/>
  <c r="R228" i="20"/>
  <c r="AE228" i="20" s="1"/>
  <c r="N254" i="20"/>
  <c r="AA254" i="20" s="1"/>
  <c r="K227" i="20"/>
  <c r="X310" i="20"/>
  <c r="K240" i="20"/>
  <c r="X236" i="20"/>
  <c r="K102" i="20"/>
  <c r="X102" i="20" s="1"/>
  <c r="R286" i="20"/>
  <c r="AE286" i="20" s="1"/>
  <c r="AE282" i="20"/>
  <c r="K286" i="20"/>
  <c r="X286" i="20" s="1"/>
  <c r="X282" i="20"/>
  <c r="K233" i="20"/>
  <c r="X233" i="20" s="1"/>
  <c r="X229" i="20"/>
  <c r="Q53" i="20"/>
  <c r="AD53" i="20" s="1"/>
  <c r="N387" i="20"/>
  <c r="N388" i="20" s="1"/>
  <c r="X158" i="20"/>
  <c r="K162" i="20"/>
  <c r="X162" i="20" s="1"/>
  <c r="Q241" i="20"/>
  <c r="AD240" i="20"/>
  <c r="R240" i="20"/>
  <c r="AE236" i="20"/>
  <c r="O221" i="20"/>
  <c r="AB221" i="20" s="1"/>
  <c r="AC356" i="20"/>
  <c r="P358" i="20"/>
  <c r="AC358" i="20" s="1"/>
  <c r="K263" i="20"/>
  <c r="X260" i="20"/>
  <c r="Q395" i="20"/>
  <c r="AD345" i="20"/>
  <c r="O357" i="20"/>
  <c r="AB356" i="20"/>
  <c r="L298" i="20"/>
  <c r="Y297" i="20"/>
  <c r="AC297" i="20"/>
  <c r="P298" i="20"/>
  <c r="K157" i="20"/>
  <c r="X153" i="20"/>
  <c r="N102" i="20"/>
  <c r="AA102" i="20" s="1"/>
  <c r="AA96" i="20"/>
  <c r="AB297" i="20"/>
  <c r="O298" i="20"/>
  <c r="AE131" i="20"/>
  <c r="R135" i="20"/>
  <c r="K325" i="20"/>
  <c r="X325" i="20" s="1"/>
  <c r="X321" i="20"/>
  <c r="K315" i="20"/>
  <c r="X315" i="20" s="1"/>
  <c r="X312" i="20"/>
  <c r="M221" i="20"/>
  <c r="Z221" i="20" s="1"/>
  <c r="Z220" i="20"/>
  <c r="M254" i="20"/>
  <c r="Z253" i="20"/>
  <c r="L221" i="20"/>
  <c r="Y221" i="20" s="1"/>
  <c r="K169" i="20"/>
  <c r="X165" i="20"/>
  <c r="R296" i="20"/>
  <c r="AE292" i="20"/>
  <c r="R345" i="20"/>
  <c r="AE341" i="20"/>
  <c r="X332" i="20"/>
  <c r="Z356" i="20"/>
  <c r="N298" i="20"/>
  <c r="AA297" i="20"/>
  <c r="R157" i="20"/>
  <c r="AE153" i="20"/>
  <c r="R330" i="20"/>
  <c r="AE330" i="20" s="1"/>
  <c r="AE329" i="20"/>
  <c r="Z297" i="20"/>
  <c r="M298" i="20"/>
  <c r="Q297" i="20"/>
  <c r="X224" i="20"/>
  <c r="K279" i="20"/>
  <c r="X275" i="20"/>
  <c r="X331" i="20"/>
  <c r="X316" i="20"/>
  <c r="K320" i="20"/>
  <c r="X320" i="20" s="1"/>
  <c r="R320" i="20"/>
  <c r="AE320" i="20" s="1"/>
  <c r="AE316" i="20"/>
  <c r="N357" i="20"/>
  <c r="AA356" i="20"/>
  <c r="L357" i="20"/>
  <c r="Y356" i="20"/>
  <c r="Q187" i="20"/>
  <c r="AD187" i="20" s="1"/>
  <c r="X220" i="20"/>
  <c r="AB374" i="20"/>
  <c r="O387" i="20"/>
  <c r="O388" i="20" s="1"/>
  <c r="Y241" i="20"/>
  <c r="L254" i="20"/>
  <c r="O254" i="20"/>
  <c r="P221" i="20"/>
  <c r="AC221" i="20" s="1"/>
  <c r="P254" i="20"/>
  <c r="X227" i="20" l="1"/>
  <c r="K394" i="20"/>
  <c r="K228" i="20"/>
  <c r="K234" i="20" s="1"/>
  <c r="N221" i="20"/>
  <c r="AA221" i="20" s="1"/>
  <c r="R234" i="20"/>
  <c r="AE234" i="20" s="1"/>
  <c r="R356" i="20"/>
  <c r="R170" i="20"/>
  <c r="AE170" i="20" s="1"/>
  <c r="AE169" i="20"/>
  <c r="AD241" i="20"/>
  <c r="Q254" i="20"/>
  <c r="AD254" i="20" s="1"/>
  <c r="AE240" i="20"/>
  <c r="R241" i="20"/>
  <c r="AE241" i="20" s="1"/>
  <c r="K241" i="20"/>
  <c r="X241" i="20" s="1"/>
  <c r="X240" i="20"/>
  <c r="P389" i="20"/>
  <c r="X263" i="20"/>
  <c r="K264" i="20"/>
  <c r="L255" i="20"/>
  <c r="Y255" i="20" s="1"/>
  <c r="Y254" i="20"/>
  <c r="X334" i="20"/>
  <c r="K335" i="20"/>
  <c r="X335" i="20" s="1"/>
  <c r="K280" i="20"/>
  <c r="X280" i="20" s="1"/>
  <c r="X279" i="20"/>
  <c r="X228" i="20"/>
  <c r="Q298" i="20"/>
  <c r="AD297" i="20"/>
  <c r="M358" i="20"/>
  <c r="M389" i="20" s="1"/>
  <c r="Z357" i="20"/>
  <c r="K345" i="20"/>
  <c r="X341" i="20"/>
  <c r="R395" i="20"/>
  <c r="O299" i="20"/>
  <c r="AB298" i="20"/>
  <c r="AC298" i="20"/>
  <c r="P299" i="20"/>
  <c r="AC254" i="20"/>
  <c r="P255" i="20"/>
  <c r="AC255" i="20" s="1"/>
  <c r="AB254" i="20"/>
  <c r="O255" i="20"/>
  <c r="AB255" i="20" s="1"/>
  <c r="R187" i="20"/>
  <c r="Y357" i="20"/>
  <c r="L358" i="20"/>
  <c r="AA357" i="20"/>
  <c r="N358" i="20"/>
  <c r="K135" i="20"/>
  <c r="X131" i="20"/>
  <c r="M299" i="20"/>
  <c r="Z298" i="20"/>
  <c r="X329" i="20"/>
  <c r="K330" i="20"/>
  <c r="X330" i="20" s="1"/>
  <c r="AE157" i="20"/>
  <c r="R163" i="20"/>
  <c r="AE163" i="20" s="1"/>
  <c r="AA298" i="20"/>
  <c r="N299" i="20"/>
  <c r="AE345" i="20"/>
  <c r="X292" i="20"/>
  <c r="K296" i="20"/>
  <c r="AE296" i="20"/>
  <c r="R297" i="20"/>
  <c r="K170" i="20"/>
  <c r="X170" i="20" s="1"/>
  <c r="X169" i="20"/>
  <c r="Q221" i="20"/>
  <c r="Z254" i="20"/>
  <c r="M255" i="20"/>
  <c r="Z255" i="20" s="1"/>
  <c r="K187" i="20"/>
  <c r="AE135" i="20"/>
  <c r="R146" i="20"/>
  <c r="AE146" i="20" s="1"/>
  <c r="X157" i="20"/>
  <c r="K163" i="20"/>
  <c r="X163" i="20" s="1"/>
  <c r="Y298" i="20"/>
  <c r="L299" i="20"/>
  <c r="O358" i="20"/>
  <c r="AB358" i="20" s="1"/>
  <c r="AB357" i="20"/>
  <c r="Q357" i="20"/>
  <c r="AD356" i="20"/>
  <c r="R254" i="20" l="1"/>
  <c r="AE254" i="20" s="1"/>
  <c r="N255" i="20"/>
  <c r="AA255" i="20" s="1"/>
  <c r="K356" i="20"/>
  <c r="K395" i="20"/>
  <c r="X264" i="20"/>
  <c r="K265" i="20"/>
  <c r="X265" i="20" s="1"/>
  <c r="Y299" i="20"/>
  <c r="L300" i="20"/>
  <c r="Y300" i="20" s="1"/>
  <c r="X187" i="20"/>
  <c r="AD221" i="20"/>
  <c r="Q255" i="20"/>
  <c r="AD255" i="20" s="1"/>
  <c r="Z299" i="20"/>
  <c r="M300" i="20"/>
  <c r="Z300" i="20" s="1"/>
  <c r="X135" i="20"/>
  <c r="K146" i="20"/>
  <c r="X146" i="20" s="1"/>
  <c r="O300" i="20"/>
  <c r="AB300" i="20" s="1"/>
  <c r="AB299" i="20"/>
  <c r="Z358" i="20"/>
  <c r="AD298" i="20"/>
  <c r="Q299" i="20"/>
  <c r="Q358" i="20"/>
  <c r="AD357" i="20"/>
  <c r="AE297" i="20"/>
  <c r="R298" i="20"/>
  <c r="X296" i="20"/>
  <c r="K297" i="20"/>
  <c r="R357" i="20"/>
  <c r="AE356" i="20"/>
  <c r="AA299" i="20"/>
  <c r="AA358" i="20"/>
  <c r="N389" i="20"/>
  <c r="Y358" i="20"/>
  <c r="L389" i="20"/>
  <c r="AE187" i="20"/>
  <c r="R221" i="20"/>
  <c r="AE221" i="20" s="1"/>
  <c r="P300" i="20"/>
  <c r="AC300" i="20" s="1"/>
  <c r="AC299" i="20"/>
  <c r="X345" i="20"/>
  <c r="X234" i="20"/>
  <c r="K254" i="20"/>
  <c r="O389" i="20"/>
  <c r="N300" i="20" l="1"/>
  <c r="AA300" i="20" s="1"/>
  <c r="X254" i="20"/>
  <c r="K298" i="20"/>
  <c r="X297" i="20"/>
  <c r="R299" i="20"/>
  <c r="AE298" i="20"/>
  <c r="Q300" i="20"/>
  <c r="AD300" i="20" s="1"/>
  <c r="AD299" i="20"/>
  <c r="K221" i="20"/>
  <c r="X221" i="20" s="1"/>
  <c r="X356" i="20"/>
  <c r="K357" i="20"/>
  <c r="R358" i="20"/>
  <c r="AE357" i="20"/>
  <c r="R255" i="20"/>
  <c r="AE255" i="20" s="1"/>
  <c r="AD358" i="20"/>
  <c r="Q389" i="20"/>
  <c r="AE358" i="20" l="1"/>
  <c r="R389" i="20"/>
  <c r="X357" i="20"/>
  <c r="K358" i="20"/>
  <c r="AE299" i="20"/>
  <c r="R300" i="20"/>
  <c r="AE300" i="20" s="1"/>
  <c r="X298" i="20"/>
  <c r="K299" i="20"/>
  <c r="K255" i="20"/>
  <c r="X255" i="20" s="1"/>
  <c r="X299" i="20" l="1"/>
  <c r="K300" i="20"/>
  <c r="X300" i="20" s="1"/>
  <c r="X358" i="20"/>
  <c r="K389" i="20"/>
</calcChain>
</file>

<file path=xl/sharedStrings.xml><?xml version="1.0" encoding="utf-8"?>
<sst xmlns="http://schemas.openxmlformats.org/spreadsheetml/2006/main" count="1238" uniqueCount="267">
  <si>
    <t>Uždavinio kodas</t>
  </si>
  <si>
    <t>Priemonės kodas</t>
  </si>
  <si>
    <t>Funkcinės klasifikacijos kodas</t>
  </si>
  <si>
    <t>Priemonės vykdytojo kodas</t>
  </si>
  <si>
    <t>Iš viso</t>
  </si>
  <si>
    <t>Išlaidoms</t>
  </si>
  <si>
    <t>Pavadinimas</t>
  </si>
  <si>
    <t>planas</t>
  </si>
  <si>
    <t>Iš jų darbo užmokesčiui</t>
  </si>
  <si>
    <t>Iš viso tikslui:</t>
  </si>
  <si>
    <t>Finansavimo šaltiniai</t>
  </si>
  <si>
    <t>Strateginio tikslo kodas</t>
  </si>
  <si>
    <t>Tikslo kodas</t>
  </si>
  <si>
    <t>Iš viso uždaviniui:</t>
  </si>
  <si>
    <t>Produkto kriterijus</t>
  </si>
  <si>
    <t>Iš viso strateginiam tikslui:</t>
  </si>
  <si>
    <t>Veiklos kodas</t>
  </si>
  <si>
    <t>Veiklos pavadinimas</t>
  </si>
  <si>
    <t>Buhalterinis kodas</t>
  </si>
  <si>
    <t>04</t>
  </si>
  <si>
    <t>Efektyvaus, gyventojų poreikius atitinkančio viešojo valdymo užtikrinimas</t>
  </si>
  <si>
    <t>Didinti savivaldybės valdymo ir veiklos efektyvumą</t>
  </si>
  <si>
    <t>Iš viso priemonei:</t>
  </si>
  <si>
    <t>12</t>
  </si>
  <si>
    <t>Organizuoti ir užtikrinti savivaldybės bei valstybės perduotų funkcijų įgyvendinimą Šiaulių rajono savivaldybėje</t>
  </si>
  <si>
    <t>10</t>
  </si>
  <si>
    <t>11</t>
  </si>
  <si>
    <t>13</t>
  </si>
  <si>
    <t>17</t>
  </si>
  <si>
    <t>02</t>
  </si>
  <si>
    <t>Saugumo rajone didinimas</t>
  </si>
  <si>
    <t>Vykdyti prevencines programas</t>
  </si>
  <si>
    <t>Skatinti ir remti savižudybių prevencijai skirtas priemones</t>
  </si>
  <si>
    <t>Skatinti narkotikų kontrolės priemonių įsigijimą ir remti narkomanijos prevencijos programas</t>
  </si>
  <si>
    <t>Organizuoti prevencines priemones prieš patyčias bei smurtą gyvenamojoje aplinkoje, mokykloje</t>
  </si>
  <si>
    <t>Aukštos ugdymo ir švietimo paslaugų kokybės bei jų prieinamumo kiekvienam gyventojui užtikrinimas</t>
  </si>
  <si>
    <t>Skatinti mokymąsi visą gyvenimą</t>
  </si>
  <si>
    <t>Didinti suaugusiųjų neformaliojo švietimo paslaugų įvairovę Šiaulių rajone</t>
  </si>
  <si>
    <t>Įkurti Trečiojo amžiaus universitetą Šiaulių rajone ir plėtoti jo veiklą</t>
  </si>
  <si>
    <t>Skleisti informaciją apie mokymosi visą gyvenimą galimybes Šiaulių rajono savivaldybėje</t>
  </si>
  <si>
    <t>Socialiai saugios ir sveikos visuomenės formavimas</t>
  </si>
  <si>
    <t>Užtikrinti socialinių paslaugų kokybę, įvairovę ir prieinamumą, skatinti socialinę integraciją</t>
  </si>
  <si>
    <t>Remti ir skatinti socialinės reabilitacijos ir sporto renginių Šiaulių rajono neįgaliesiems organizavimą ir dalyvavimą tokiuose renginiuose šalyje bei užsienyje</t>
  </si>
  <si>
    <t>Skatinti sveikatinimą ir didinti gyventojų fizinį aktyvumą</t>
  </si>
  <si>
    <t>Skatinti ir remti Šiaulių rajono bendruomenės sveikatinimo iniciatyvas</t>
  </si>
  <si>
    <t>Koordinuoti sporto renginių, varžybų organizavimą ir Šiaulių rajono sportininkų, gyventojų dalyvavimą juose</t>
  </si>
  <si>
    <t>Savivaldybės biudžetas</t>
  </si>
  <si>
    <t>Valstybės biudžetas</t>
  </si>
  <si>
    <t>Europos Sąjungos lėšos</t>
  </si>
  <si>
    <t>Kitos lėšos</t>
  </si>
  <si>
    <t>SB</t>
  </si>
  <si>
    <t>VB</t>
  </si>
  <si>
    <t>ES</t>
  </si>
  <si>
    <t>KT</t>
  </si>
  <si>
    <t>VISO:</t>
  </si>
  <si>
    <t>Modernizuoti švietimo įstaigas, gerinti ugdymo aplinką jose ir materialinę bazę, diegti inovacijas</t>
  </si>
  <si>
    <t>Atnaujinti ir plėsti informacinių technologijų materialiąją aplinką Šiaulių rajono savivaldybės švietimo įstaigose</t>
  </si>
  <si>
    <t>Plėsti Šiaulių rajono savivaldybės švietimo įstaigų elektronines paslaugas</t>
  </si>
  <si>
    <t>Atnaujinti ir plėsti Šiaulių rajono savivaldybės bendrojo ugdymo mokyklų materialiąsias aplinkas</t>
  </si>
  <si>
    <t>Atnaujinti ir plėsti materialiąsias aplinkas Šiaulių rajono savivaldybės neformaliojo švietimo įstaigose</t>
  </si>
  <si>
    <t>Tobulinti mokinių pavėžėjimo paslaugas Šiaulių rajono savivaldybės teritorijoje</t>
  </si>
  <si>
    <t>Tobulinti ugdymo ir švietimo paslaugas, jų kokybę ir prieinamumą</t>
  </si>
  <si>
    <t>Koordinuoti Šiaulių rajono bendrojo ugdymo mokyklų išorės vertinimą</t>
  </si>
  <si>
    <t>Administruoti ir vykdyti Šiaulių rajono neformaliojo vaikų švietimo įstaigų veiklos išorės vertinimą</t>
  </si>
  <si>
    <t>Tobulinti Šiaulių rajono mokytojų, pagalbos mokiniui specialistų, mokyklų vadovų kompetencijas ir kvalifikaciją</t>
  </si>
  <si>
    <t>Sukurti ir vykdyti rezultatyviai dirbančių mokytojų skatinimo sistemą Šiaulių rajone</t>
  </si>
  <si>
    <t>Informuoti visuomenę apie ugdymo(-si) galimybes Šiaulių rajone</t>
  </si>
  <si>
    <t>Plėtoti švietimo, socialinės, psichologinės pagalbos teikimą Šiaulių rajono ikimokyklinio, priešmokyklinio ir mokyklinio amžiaus vaikams</t>
  </si>
  <si>
    <t>Koordinuoti gabių vaikų skatinimo programos įgyvendinimą Šiaulių rajone</t>
  </si>
  <si>
    <t>Koordinuoti vaikų ir jaunimo socializacijos priemonių įgyvendinimą Šiaulių rajone</t>
  </si>
  <si>
    <t>Didinti vaikų neformaliojo ugdymo prieinamumą Šiaulių rajone</t>
  </si>
  <si>
    <t xml:space="preserve">Rengti ir įgyvendinti Šiaulių rajono savivaldybės administracijos, švietimo įstaigų nacionalinio ir tarptautinio bendradarbiavimo projektus </t>
  </si>
  <si>
    <t>Steigti mokyklas-daugiafunkcius centrus ir universalius daugiafunkcius centrus Šiaulių rajone</t>
  </si>
  <si>
    <t>Steigti ikimokyklinio ir (arba) priešmokyklinio ugdymo grupes Šiaulių rajono bendrojo ugdymo mokyklose ir mokyklose-daugiafunkciuose centruose</t>
  </si>
  <si>
    <t>Skatinti ir remti sporto veiklas, sporto klubus ir sportininkus Šiaulių rajone</t>
  </si>
  <si>
    <t>Skatinti privačių ikimokyklinio ir (arba) priešmokyklinio ugdymo įstaigų bei bendrojo ugdymo mokyklų steigimąsi) Šiaulių rajono savivaldybės teritorijoje</t>
  </si>
  <si>
    <t>ŠVIETIMO IR SPORTO VEIKLOS PROGRAMOS (KODAS 12)</t>
  </si>
  <si>
    <t>Skleisti informaciją visuomenei apie ikimokyklinį ir priešmokyklinį ugdymą</t>
  </si>
  <si>
    <t>Atlikti suaugusiųjų poreikio mokytis tyrimą</t>
  </si>
  <si>
    <t>12.01.02.00</t>
  </si>
  <si>
    <t>12.01.03.10</t>
  </si>
  <si>
    <t>12.01.03.05</t>
  </si>
  <si>
    <t>12.02.02</t>
  </si>
  <si>
    <t>12.03.01.00</t>
  </si>
  <si>
    <t>Dalyvauti nacionalinio sveikatą stiprinančių mokyklų tinklo veikloje</t>
  </si>
  <si>
    <t>Finansavimo šaltinis</t>
  </si>
  <si>
    <t>Iš viso:</t>
  </si>
  <si>
    <t>Švietimo įstaigų, kuriose atnaujintos interneto svetainės, skaičius (vnt.)</t>
  </si>
  <si>
    <t>Bendrojo ugdymo mokyklų, kuriose atnaujintos ir (arba) išplėstos materialiosios aplinkos, skaičius (vnt.)</t>
  </si>
  <si>
    <t>Neformaliojo švietimo įstaigų, kuriose atnaujintos ir (arba) išplėstos materialiosios aplinkos, skaičius (vnt.)</t>
  </si>
  <si>
    <t xml:space="preserve"> Koordinuoti ir inicijuoti Šiaulių rajono bendrojo ugdymo mokyklų išorės vertinimą</t>
  </si>
  <si>
    <t>Renginių skaičius (vnt.)</t>
  </si>
  <si>
    <t>Organizuoti vaikų vasaros poilsio stovyklas</t>
  </si>
  <si>
    <t>Organizuotų stovyklų skaičius (vnt.)</t>
  </si>
  <si>
    <t>Įgyvendintų projektų skaičius (vnt.)</t>
  </si>
  <si>
    <t>Koordinuoti ir administruoti neformaliojo vaikų švietimo paslaugų teikimą Šiaulių rajono savivaldybėje</t>
  </si>
  <si>
    <t>Įsteigtų ikimokyklinio ir (arba) priešmokyklinio ugdymo grupių skaičius (vnt.)</t>
  </si>
  <si>
    <t>12.01.03.01</t>
  </si>
  <si>
    <t>Teikti paraiškas Švietimo ir mokslo ministerijai mokykliniams autobusams gauti</t>
  </si>
  <si>
    <t>Pateiktų paraiškų skaičius (vnt.)</t>
  </si>
  <si>
    <t>Skleisti informaciją spaudoje, internete, žiniasklaidoje apie mokymosi visą gyvenimą galimybes Šiaulių rajono savivaldybėje</t>
  </si>
  <si>
    <t>Dalyvaujančių bendrojo ugdymo mokyklų skaičius (vnt.)</t>
  </si>
  <si>
    <t>12..01.03.03</t>
  </si>
  <si>
    <t>12.01.03.04</t>
  </si>
  <si>
    <t xml:space="preserve"> Pagrindinio ugdymo programos įgyvendinimas</t>
  </si>
  <si>
    <t>Vidurinio ugdymo programos įgyvendinimo užtikrinimas</t>
  </si>
  <si>
    <t>Ikimokyklinio ugdymo prieinamumo didinimas</t>
  </si>
  <si>
    <t xml:space="preserve"> Teikti paraiškas Nacionalinei mokyklų vertinimo agentūrai paraiškas Šiaulių rajono savivaldybės bendrojo ugdymo mokyklų vertinimui</t>
  </si>
  <si>
    <t>Rengti ir skleisti informaciją visuomenei apie specialiųjų poreikių mokinių ikiprofesinio rengimo galimybes</t>
  </si>
  <si>
    <t>Teikti specialiąją pedagoginę, psichologinę pagalbą ikimokyklinio, priešmokyklinio ir mokyklinio amžiaus vaikams</t>
  </si>
  <si>
    <t xml:space="preserve">Skatinti mokinius, ugdytinius bei jų mokytojus, tarptautinėse, šalies bei rajono olimpiadose, konkursuose, varžybose ir kituose renginiuose tapusiais nugalėtojais, prizininkais ar laureatais, organizuojant jų pagerbimo šventę </t>
  </si>
  <si>
    <t xml:space="preserve">Koordinuoti mokinių ir juos lydinčių mokytojų vykimą į šalies olimpiadas, konkursus  ir kitus renginius </t>
  </si>
  <si>
    <t>Nukreipti  Šiaulių rajono savivaldybės ikimokyklinio ir priešmokyklinio amžiaus vaikus į ugdymo ir priežiūros paslaugas teikiančias Šiaulių miesto bei Šiaulių rajono nevalstybines švietimo įstaigas</t>
  </si>
  <si>
    <t>Nukreipti Šiaulių rajono savivaldybės ikimokyklinio amžiaus vaikus į ugdymo paslaugas teikiančius Šiaulių miesto lopšelius-darželius</t>
  </si>
  <si>
    <t>Nukreipti Šiaulių rajono specialiųjų poreikių vaikus  į specialiųjų poreikių vaikams ugdymo paslaugas teikiančias Šiaulių miesto švietimo įstaigas</t>
  </si>
  <si>
    <t>Organizuoti 1 klasės mokinių pagerbimą Rugsėjo 1-osios proga</t>
  </si>
  <si>
    <t>Sisteminti duomenis apie Šiaulių rajono savivaldybės švietimo įstaigų vykdomus nacionalinio ir tarptautinio bendradarbiavimo projektus</t>
  </si>
  <si>
    <t>Gavusių finansavimą projektų skaičius (vnt.)</t>
  </si>
  <si>
    <t>Teikti paraiškas tarptautinio bendradarbiavimo veiklų įgyvendinimui</t>
  </si>
  <si>
    <t>Teikti siūlymus dėl mokyklų-daugiafunkcių centrų steigimo Šiaulių rajono savivaldybėje</t>
  </si>
  <si>
    <t>Atliktas suaugusių poreikio mokytis tyrimas</t>
  </si>
  <si>
    <t>Administruoti neįgaliųjų socialinės integracijos per kūno kultūrą ir sportą projektus</t>
  </si>
  <si>
    <t>Įgyvendinti kūno kultūros ir sporto rėmimo projektus</t>
  </si>
  <si>
    <t>Atliktas tyrimas</t>
  </si>
  <si>
    <t>Inicijuoti prevencinių programų prieš patyčias bei smurtą švietimo įstaigose įgyvendinimą</t>
  </si>
  <si>
    <t>Įgyvendinti Alkoholio, tabako ir kitų psichiką veikiančių medžiagų vartojimo prevencijos programą Šiaulių rajono švietimo įstaigose</t>
  </si>
  <si>
    <t xml:space="preserve">Administruoti ir vykdyti Šiaulių rajono neformaliojo vaikų švietimo įstaigų veiklos išorės vertinimą </t>
  </si>
  <si>
    <t>17, 17.01-17.31</t>
  </si>
  <si>
    <t>Teikti rekomendacijas ir pasiūlymus dėl savižudybių prevencijos priemonių Šiaulių rajono švietimo įstaigoms</t>
  </si>
  <si>
    <t>Pateiktų rekomendacijų ir pasiūlymų skaičius (vnt.)</t>
  </si>
  <si>
    <t>09.01</t>
  </si>
  <si>
    <t>09.05</t>
  </si>
  <si>
    <t>09.08</t>
  </si>
  <si>
    <t>09.05.01.03</t>
  </si>
  <si>
    <t>09.01.01</t>
  </si>
  <si>
    <t>09.05.01.01</t>
  </si>
  <si>
    <t>09.05.01.02</t>
  </si>
  <si>
    <t>09.01.02</t>
  </si>
  <si>
    <t>09.02.01</t>
  </si>
  <si>
    <t>09.02.02</t>
  </si>
  <si>
    <t>Teikti neformaliojo suaugusiųjų švietimo paslaugas bei didinti Šiaulių rajono gyventojų bendrąsias kompetencijas</t>
  </si>
  <si>
    <t>12.01.03.08</t>
  </si>
  <si>
    <t>09.01-09.02</t>
  </si>
  <si>
    <t>12.01.03.09</t>
  </si>
  <si>
    <t>Kitų paslaugų teikimas (ŠPC)</t>
  </si>
  <si>
    <t>Priešmokyklinio ir pradinio ugdymo programų vykdymas</t>
  </si>
  <si>
    <t>12.01.03.02</t>
  </si>
  <si>
    <t>Koordinuoti mokytojų, pagalbos mokiniui specialistų atestaciją</t>
  </si>
  <si>
    <t>17 / 17</t>
  </si>
  <si>
    <t>40 / 350</t>
  </si>
  <si>
    <t>17, 17.01-17.31,17.36</t>
  </si>
  <si>
    <t>Įgyvendinamų neformaliojo vaikų švietimo programų skaičius (vnt.)</t>
  </si>
  <si>
    <t>12.01.03.08.</t>
  </si>
  <si>
    <t>Inicijuoti ikimokyklinio ir (arba) priešmokyklinio ugdymo grupių plėtrą Šiaulių rajono bendrojo ugdymo mokyklose, mokyklose-daugiafunkciuose centruose ir ikimokyklinio ugdymo įstaigose</t>
  </si>
  <si>
    <t>Įgyvendinti neformaliojo suaugusių švietimo ir tęstinio mokymosi projektus</t>
  </si>
  <si>
    <t>Švietimo įstaigų, patobulinusių ir (arba) atnaujinusių elektronines paslaugas skaičius (vnt.)</t>
  </si>
  <si>
    <t>Atestuotų mokytojų ir pagalbos mokiniui specialistų skaičius (asmenys)</t>
  </si>
  <si>
    <t>Paskatintų  pedagogų skaičius (asmenys)</t>
  </si>
  <si>
    <t>Paskatintų metodinių būrelių pirmininkų skaičius (asmenys)</t>
  </si>
  <si>
    <t>Nukreiptų vaikų skaičius  (asmenys)</t>
  </si>
  <si>
    <t>Paskatintų 1 kl. mokinių skaičius (asmenys)</t>
  </si>
  <si>
    <t>Paskatintų mokinių ir jų mokytojų skaičius (asmenys)</t>
  </si>
  <si>
    <t>Paskatintų studentų skaičius (asmenys)</t>
  </si>
  <si>
    <t xml:space="preserve">Neformaliojo vaikų švietimo teikėjų (vnt.) ir neformaliojo vaikų švietimo veiklas lankančių mokinių skaičius (asmenys) </t>
  </si>
  <si>
    <t>Suteiktų konsultacijų skaičius (vnt.)</t>
  </si>
  <si>
    <t>Įgyvendintų priemonių skaičius įkurtame Trečio amžiaus universitete (vnt.)</t>
  </si>
  <si>
    <t>Sporto renginių, varžybų (vnt.) ir dalyvių juose skaičius (asmenys)</t>
  </si>
  <si>
    <t>Dalyvių skaičius (asmenys)</t>
  </si>
  <si>
    <t>Dalyvaujančių švietimo įstaigų (vnt.) ir dalyvių skaičius (asmenys)</t>
  </si>
  <si>
    <t>Įsigyti informacinių komunikacinių technologijų priemones</t>
  </si>
  <si>
    <t>Atnaujinti švietimo įstaigų internetines svetaines</t>
  </si>
  <si>
    <t>Atnaujinti bendrojo ugdymo mokyklų materialiąsias aplinkas ir įsigyti naujas mokymo priemones</t>
  </si>
  <si>
    <t>Atnaujinti neformalių švietimo įstaigų materialiąsias aplinkas ir įsigyti naujas mokymo priemones</t>
  </si>
  <si>
    <t>Įvertintų bendrojo ugdymo mokyklų skaičius (vnt.)</t>
  </si>
  <si>
    <t>Įvertintų neformaliojo vaikų švietimo įstaigų skaičius (vnt.)</t>
  </si>
  <si>
    <t>Pagerbti rezultatyviai dirbančius mokytojus išrenkant Metų mokytoją, ikimokyklinio ugdymo auklėtoją, neformalaus vaikų švietimo pedagogą</t>
  </si>
  <si>
    <t>12.01.03.07</t>
  </si>
  <si>
    <t>Įgyvendinti privalomą ikimokyklinį ugdymą</t>
  </si>
  <si>
    <t>12.01.01.01</t>
  </si>
  <si>
    <t>Vykusių mokinių ir jų mokytojų skaičius (asmenys)</t>
  </si>
  <si>
    <t>12.02.01</t>
  </si>
  <si>
    <t xml:space="preserve">Inicijuoti Šiaulių rajono Trečiojo amžiaus universiteto teisinį įregistravimą juridinių asmenų registre ir plėtoti jo veiklą </t>
  </si>
  <si>
    <t>Švietimo įstaigų, kuriose atnaujintos ir (arba) išplėstos informacinių technologijų materialiosios aplinkos, skaičius (vnt.)</t>
  </si>
  <si>
    <t>Koordinuoti Šiaulių rajono savivaldybės švietimo įstaigų pedagogų dalyvavimą seminaruose, konferencijose ir kituose renginiuose</t>
  </si>
  <si>
    <t>Išspausdintų straipsnių spaudoje, publikuotų pranešimų žiniasklaidoje skaičius (vnt.)</t>
  </si>
  <si>
    <t>Įsteigtų mokyklų-daugiafunkcių centrų skaičius (vnt.)</t>
  </si>
  <si>
    <t>Teikti informaciją (konsultuoti) apie privačių ikimokyklinio ir (arba) priešmokyklinio ugdymo įstaigų bei bendrojo ugdymo  mokyklų steigimosi) galimybes Šiaulių rajono savivaldybėje</t>
  </si>
  <si>
    <t>Išspausdintų straipsnių ir publikuotų pranešimų žiniasklaidoje skaičius (vnt.)</t>
  </si>
  <si>
    <t>Atlikti tyrimą dėl patyčių bei smurto prevencijos priemonių įgyvendinimo Šiaulių rajono švietimo įstaigose</t>
  </si>
  <si>
    <t>Įgyvendintų ir suorganizuotų priemonių, projektų, renginių, mokymų, kursų, seminarų (vnt.) bei dalyvių juose skaičius (asmenys)</t>
  </si>
  <si>
    <t>Įgyvendintų projektų (vnt.) ir dalyvių skaičius (asmenys)</t>
  </si>
  <si>
    <t>Pedagoginių darbuotojų optimizavimas pagrindinio ugdymo mokyklose</t>
  </si>
  <si>
    <t xml:space="preserve">12..01.03.03         </t>
  </si>
  <si>
    <t>Pedagoginių darbuotojų optimizavimas vidurinio ugdymo mokyklose</t>
  </si>
  <si>
    <t xml:space="preserve"> 12.01.03.04</t>
  </si>
  <si>
    <t>Skatinti rezultatyviai dirbančių metodinių būrelių pirmininkus</t>
  </si>
  <si>
    <t>Organizuoti sporto renginius, varžybas rajone, dalyvauti šalies ir tarptautiniuose sporto renginiuose</t>
  </si>
  <si>
    <t>Pedagogų skaičius (asmenys)</t>
  </si>
  <si>
    <t>Vykdomų programų skaičius (vnt.)</t>
  </si>
  <si>
    <t>09</t>
  </si>
  <si>
    <t>2019 m. lėšų poreikis</t>
  </si>
  <si>
    <t>turtui įsigyti</t>
  </si>
  <si>
    <t>2019 m.</t>
  </si>
  <si>
    <t>08.01.01.02</t>
  </si>
  <si>
    <t>TIKSLŲ, UŽDAVINIŲ, PRIEMONIŲ IR VEIKLŲ, ASIGNAVIMŲ BEI PRODUKTO VERTINIMO KRITERIJŲ SUVESTINĖ</t>
  </si>
  <si>
    <t>1 priedas</t>
  </si>
  <si>
    <t>Šiaulių rajono savivaldybės švietimo ir sporto veiklos programos (kodas 12)</t>
  </si>
  <si>
    <t>SUMANI, PILIETIŠKA, KŪRYBINGA, SOCIALIAI SAUGI IR SVEIKA VISUOMENĖ</t>
  </si>
  <si>
    <t>01</t>
  </si>
  <si>
    <t>0</t>
  </si>
  <si>
    <t>03</t>
  </si>
  <si>
    <t>05</t>
  </si>
  <si>
    <t>06</t>
  </si>
  <si>
    <t>07</t>
  </si>
  <si>
    <t>08</t>
  </si>
  <si>
    <t>EFEKTYVI RAJONO SAVIVALDA IR VISUOMENĖS SAUGUMAS</t>
  </si>
  <si>
    <t>Dalyvaujančių švietimo įstaigų skaičius (vnt.)</t>
  </si>
  <si>
    <t>Dalyvauti pasaulio ir Europos čempionatuose reprezentuojant Šiaulių rajoną</t>
  </si>
  <si>
    <t>Sporto renginių skaičius (vnt.)</t>
  </si>
  <si>
    <t>Skatinti gabius Šiaulių rajono studentus studijuojančius Šiaulių kolegijoje ir (ar) Šiaulių universitete</t>
  </si>
  <si>
    <t>Pedagoginių darbuotojų optimizavimas ikimokyklinio ugdymo įstaigose</t>
  </si>
  <si>
    <t xml:space="preserve">12..01.03.01         </t>
  </si>
  <si>
    <t>16</t>
  </si>
  <si>
    <t>Plėsti elektronines paslaugas švietimo įstaigose</t>
  </si>
  <si>
    <t>2020 m. lėšų poreikis</t>
  </si>
  <si>
    <t>2020 m.</t>
  </si>
  <si>
    <t>17.01-17.34</t>
  </si>
  <si>
    <t>17.01-17.22</t>
  </si>
  <si>
    <t>17.32-17.34</t>
  </si>
  <si>
    <t>17, 17.35</t>
  </si>
  <si>
    <t>17.35</t>
  </si>
  <si>
    <t>17, 17.01-17.22, 17.35</t>
  </si>
  <si>
    <t>17, 17.02-17.31</t>
  </si>
  <si>
    <t>17.01-17.31</t>
  </si>
  <si>
    <t>17.23-17.31</t>
  </si>
  <si>
    <t>17.22</t>
  </si>
  <si>
    <t>17.05-17.21</t>
  </si>
  <si>
    <t>17.01-17.04</t>
  </si>
  <si>
    <t>17.36</t>
  </si>
  <si>
    <t>28 / 800</t>
  </si>
  <si>
    <t>Įgyvendinti projektą „Mokymas plaukti ir saugiai elgtis vandenyje“</t>
  </si>
  <si>
    <t>Pedagoginių darbuotojų optimizavimas pradinio ugdymo įstaigose</t>
  </si>
  <si>
    <t xml:space="preserve">12..01.03.02    </t>
  </si>
  <si>
    <t xml:space="preserve">Vaikų, konsultuotų Šiaulių r. švietimo pagalbos tarnyboje, skaičius (asmenys) </t>
  </si>
  <si>
    <t>Organizuoti ir teikti neformaliojo vaikų švietimo paslaugas</t>
  </si>
  <si>
    <t>17.01, 17.35</t>
  </si>
  <si>
    <t>1 / 14</t>
  </si>
  <si>
    <t xml:space="preserve"> 17..34</t>
  </si>
  <si>
    <t xml:space="preserve">2019–2021 M. ŠIAULIŲ RAJONO SAVIVALDYBĖS  </t>
  </si>
  <si>
    <t>Bendras lėšų poreikis veiklai 2019–2021 m.</t>
  </si>
  <si>
    <t>2019 metų asignavimai, iš jų:</t>
  </si>
  <si>
    <t>2021 m. lėšų poreikis</t>
  </si>
  <si>
    <t>2021 m.</t>
  </si>
  <si>
    <t>250 / 170</t>
  </si>
  <si>
    <t>260 / 180</t>
  </si>
  <si>
    <t>17, 17.33-17.34</t>
  </si>
  <si>
    <t>350 / 12000</t>
  </si>
  <si>
    <t>400 / 14000</t>
  </si>
  <si>
    <t>31 / 3300</t>
  </si>
  <si>
    <t>31 / 3200</t>
  </si>
  <si>
    <t>31 / 3100</t>
  </si>
  <si>
    <t>6</t>
  </si>
  <si>
    <t>400/ 14000</t>
  </si>
  <si>
    <t>Papildomų švietimo paslaugų teikimas</t>
  </si>
  <si>
    <t>17, 17.36</t>
  </si>
  <si>
    <t>17, 17.35, 17.36</t>
  </si>
  <si>
    <t>17, 17.02-17.22, 17.36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</si>
</sst>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7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color indexed="8"/>
      <name val="Calibri"/>
      <family val="2"/>
    </font>
    <font>
      <sz val="7"/>
      <name val="Arial"/>
      <family val="2"/>
      <charset val="186"/>
    </font>
    <font>
      <b/>
      <sz val="7"/>
      <color indexed="8"/>
      <name val="Times New Roman"/>
      <family val="1"/>
    </font>
    <font>
      <sz val="7"/>
      <color indexed="8"/>
      <name val="Times New Roman"/>
      <family val="1"/>
      <charset val="186"/>
    </font>
    <font>
      <b/>
      <sz val="14"/>
      <color indexed="10"/>
      <name val="Calibri"/>
      <family val="2"/>
      <charset val="186"/>
    </font>
    <font>
      <sz val="7"/>
      <color indexed="10"/>
      <name val="Times New Roman"/>
      <family val="1"/>
      <charset val="186"/>
    </font>
    <font>
      <sz val="6.5"/>
      <name val="Times New Roman"/>
      <family val="1"/>
      <charset val="186"/>
    </font>
    <font>
      <b/>
      <sz val="6.5"/>
      <name val="Times New Roman"/>
      <family val="1"/>
      <charset val="186"/>
    </font>
    <font>
      <sz val="7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6.5"/>
      <color rgb="FFFF0000"/>
      <name val="Times New Roman"/>
      <family val="1"/>
      <charset val="186"/>
    </font>
    <font>
      <sz val="7"/>
      <name val="Calibri"/>
      <family val="2"/>
      <charset val="186"/>
    </font>
    <font>
      <sz val="6.5"/>
      <name val="Calibri"/>
      <family val="2"/>
      <charset val="186"/>
    </font>
    <font>
      <b/>
      <sz val="14"/>
      <name val="Calibri"/>
      <family val="2"/>
      <charset val="186"/>
    </font>
    <font>
      <sz val="8"/>
      <name val="Calibri"/>
      <family val="2"/>
      <charset val="186"/>
    </font>
    <font>
      <sz val="10"/>
      <name val="Calibri"/>
      <family val="2"/>
      <charset val="186"/>
    </font>
    <font>
      <b/>
      <sz val="6.5"/>
      <color rgb="FFFF000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4" fillId="0" borderId="0" xfId="0" applyFont="1"/>
    <xf numFmtId="0" fontId="5" fillId="0" borderId="0" xfId="2" applyFont="1"/>
    <xf numFmtId="0" fontId="2" fillId="0" borderId="0" xfId="2" applyFont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/>
    </xf>
    <xf numFmtId="164" fontId="2" fillId="4" borderId="4" xfId="2" applyNumberFormat="1" applyFont="1" applyFill="1" applyBorder="1" applyAlignment="1">
      <alignment horizontal="center" vertical="center"/>
    </xf>
    <xf numFmtId="164" fontId="2" fillId="4" borderId="5" xfId="2" applyNumberFormat="1" applyFont="1" applyFill="1" applyBorder="1" applyAlignment="1">
      <alignment horizontal="center" vertical="center"/>
    </xf>
    <xf numFmtId="164" fontId="2" fillId="4" borderId="6" xfId="2" applyNumberFormat="1" applyFont="1" applyFill="1" applyBorder="1" applyAlignment="1">
      <alignment horizontal="center" vertical="center"/>
    </xf>
    <xf numFmtId="164" fontId="3" fillId="5" borderId="7" xfId="1" applyNumberFormat="1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>
      <alignment horizontal="center" vertical="center"/>
    </xf>
    <xf numFmtId="49" fontId="3" fillId="2" borderId="13" xfId="2" applyNumberFormat="1" applyFont="1" applyFill="1" applyBorder="1" applyAlignment="1">
      <alignment horizontal="center" vertical="center"/>
    </xf>
    <xf numFmtId="164" fontId="3" fillId="2" borderId="14" xfId="2" applyNumberFormat="1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" fontId="3" fillId="2" borderId="16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164" fontId="3" fillId="6" borderId="19" xfId="3" applyNumberFormat="1" applyFont="1" applyFill="1" applyBorder="1" applyAlignment="1">
      <alignment horizontal="left" vertical="center"/>
    </xf>
    <xf numFmtId="164" fontId="3" fillId="6" borderId="20" xfId="3" applyNumberFormat="1" applyFont="1" applyFill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8" fillId="0" borderId="0" xfId="0" applyFont="1" applyAlignment="1">
      <alignment horizontal="left"/>
    </xf>
    <xf numFmtId="2" fontId="10" fillId="4" borderId="4" xfId="2" applyNumberFormat="1" applyFont="1" applyFill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0" borderId="5" xfId="2" applyNumberFormat="1" applyFont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2" fontId="11" fillId="5" borderId="7" xfId="1" applyNumberFormat="1" applyFont="1" applyFill="1" applyBorder="1" applyAlignment="1">
      <alignment horizontal="center" vertical="center"/>
    </xf>
    <xf numFmtId="2" fontId="10" fillId="0" borderId="6" xfId="2" applyNumberFormat="1" applyFont="1" applyBorder="1" applyAlignment="1">
      <alignment horizontal="center" vertical="center"/>
    </xf>
    <xf numFmtId="164" fontId="10" fillId="4" borderId="5" xfId="2" applyNumberFormat="1" applyFont="1" applyFill="1" applyBorder="1" applyAlignment="1">
      <alignment horizontal="center" vertical="center"/>
    </xf>
    <xf numFmtId="164" fontId="10" fillId="4" borderId="4" xfId="2" applyNumberFormat="1" applyFont="1" applyFill="1" applyBorder="1" applyAlignment="1">
      <alignment horizontal="center" vertical="center"/>
    </xf>
    <xf numFmtId="164" fontId="10" fillId="0" borderId="4" xfId="2" applyNumberFormat="1" applyFont="1" applyBorder="1" applyAlignment="1">
      <alignment horizontal="center" vertical="center"/>
    </xf>
    <xf numFmtId="164" fontId="10" fillId="0" borderId="5" xfId="2" applyNumberFormat="1" applyFont="1" applyBorder="1" applyAlignment="1">
      <alignment horizontal="center" vertical="center"/>
    </xf>
    <xf numFmtId="164" fontId="10" fillId="4" borderId="6" xfId="2" applyNumberFormat="1" applyFont="1" applyFill="1" applyBorder="1" applyAlignment="1">
      <alignment horizontal="center" vertical="center"/>
    </xf>
    <xf numFmtId="164" fontId="11" fillId="5" borderId="7" xfId="1" applyNumberFormat="1" applyFont="1" applyFill="1" applyBorder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0" fontId="2" fillId="0" borderId="7" xfId="2" applyFont="1" applyBorder="1" applyAlignment="1">
      <alignment horizontal="center" vertical="center" textRotation="90" wrapText="1"/>
    </xf>
    <xf numFmtId="0" fontId="2" fillId="0" borderId="7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2" borderId="15" xfId="2" applyNumberFormat="1" applyFont="1" applyFill="1" applyBorder="1" applyAlignment="1">
      <alignment horizontal="center" vertical="center" wrapText="1"/>
    </xf>
    <xf numFmtId="4" fontId="10" fillId="7" borderId="28" xfId="2" applyNumberFormat="1" applyFont="1" applyFill="1" applyBorder="1" applyAlignment="1">
      <alignment horizontal="center" vertical="center" wrapText="1"/>
    </xf>
    <xf numFmtId="4" fontId="11" fillId="8" borderId="9" xfId="2" applyNumberFormat="1" applyFont="1" applyFill="1" applyBorder="1" applyAlignment="1">
      <alignment horizontal="center" vertical="center"/>
    </xf>
    <xf numFmtId="4" fontId="11" fillId="8" borderId="15" xfId="2" applyNumberFormat="1" applyFont="1" applyFill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4" xfId="2" applyNumberFormat="1" applyFont="1" applyFill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4" fontId="10" fillId="0" borderId="5" xfId="2" applyNumberFormat="1" applyFont="1" applyBorder="1" applyAlignment="1">
      <alignment horizontal="center" vertical="center"/>
    </xf>
    <xf numFmtId="4" fontId="10" fillId="4" borderId="6" xfId="2" applyNumberFormat="1" applyFont="1" applyFill="1" applyBorder="1" applyAlignment="1">
      <alignment horizontal="center" vertical="center"/>
    </xf>
    <xf numFmtId="4" fontId="11" fillId="5" borderId="7" xfId="1" applyNumberFormat="1" applyFont="1" applyFill="1" applyBorder="1" applyAlignment="1">
      <alignment horizontal="center" vertical="center"/>
    </xf>
    <xf numFmtId="4" fontId="10" fillId="0" borderId="6" xfId="2" applyNumberFormat="1" applyFont="1" applyBorder="1" applyAlignment="1">
      <alignment horizontal="center" vertical="center"/>
    </xf>
    <xf numFmtId="4" fontId="11" fillId="2" borderId="15" xfId="2" applyNumberFormat="1" applyFont="1" applyFill="1" applyBorder="1" applyAlignment="1">
      <alignment horizontal="center" vertical="center"/>
    </xf>
    <xf numFmtId="49" fontId="6" fillId="9" borderId="17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6" fillId="9" borderId="9" xfId="0" applyNumberFormat="1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49" fontId="6" fillId="9" borderId="25" xfId="0" applyNumberFormat="1" applyFont="1" applyFill="1" applyBorder="1" applyAlignment="1">
      <alignment horizontal="center" vertical="center"/>
    </xf>
    <xf numFmtId="4" fontId="11" fillId="9" borderId="9" xfId="2" applyNumberFormat="1" applyFont="1" applyFill="1" applyBorder="1" applyAlignment="1">
      <alignment horizontal="center" vertical="center"/>
    </xf>
    <xf numFmtId="164" fontId="3" fillId="9" borderId="18" xfId="2" applyNumberFormat="1" applyFont="1" applyFill="1" applyBorder="1" applyAlignment="1">
      <alignment horizontal="center" vertical="center"/>
    </xf>
    <xf numFmtId="164" fontId="3" fillId="9" borderId="9" xfId="2" applyNumberFormat="1" applyFont="1" applyFill="1" applyBorder="1" applyAlignment="1">
      <alignment horizontal="center" vertical="center"/>
    </xf>
    <xf numFmtId="164" fontId="3" fillId="9" borderId="11" xfId="2" applyNumberFormat="1" applyFont="1" applyFill="1" applyBorder="1" applyAlignment="1">
      <alignment horizontal="center" vertical="center"/>
    </xf>
    <xf numFmtId="164" fontId="3" fillId="9" borderId="12" xfId="2" applyNumberFormat="1" applyFont="1" applyFill="1" applyBorder="1" applyAlignment="1">
      <alignment horizontal="center" vertical="center"/>
    </xf>
    <xf numFmtId="49" fontId="6" fillId="9" borderId="5" xfId="0" applyNumberFormat="1" applyFont="1" applyFill="1" applyBorder="1" applyAlignment="1">
      <alignment horizontal="center" vertical="center"/>
    </xf>
    <xf numFmtId="49" fontId="6" fillId="10" borderId="18" xfId="0" applyNumberFormat="1" applyFont="1" applyFill="1" applyBorder="1" applyAlignment="1">
      <alignment horizontal="center" vertical="center"/>
    </xf>
    <xf numFmtId="4" fontId="11" fillId="10" borderId="9" xfId="2" applyNumberFormat="1" applyFont="1" applyFill="1" applyBorder="1" applyAlignment="1">
      <alignment horizontal="center" vertical="center"/>
    </xf>
    <xf numFmtId="164" fontId="3" fillId="10" borderId="17" xfId="2" applyNumberFormat="1" applyFont="1" applyFill="1" applyBorder="1" applyAlignment="1">
      <alignment horizontal="center" vertical="center"/>
    </xf>
    <xf numFmtId="164" fontId="3" fillId="10" borderId="15" xfId="2" applyNumberFormat="1" applyFont="1" applyFill="1" applyBorder="1" applyAlignment="1">
      <alignment horizontal="center" vertical="center"/>
    </xf>
    <xf numFmtId="164" fontId="3" fillId="10" borderId="2" xfId="2" applyNumberFormat="1" applyFont="1" applyFill="1" applyBorder="1" applyAlignment="1">
      <alignment horizontal="center" vertical="center"/>
    </xf>
    <xf numFmtId="164" fontId="3" fillId="10" borderId="16" xfId="2" applyNumberFormat="1" applyFont="1" applyFill="1" applyBorder="1" applyAlignment="1">
      <alignment horizontal="center" vertical="center"/>
    </xf>
    <xf numFmtId="49" fontId="6" fillId="10" borderId="0" xfId="0" applyNumberFormat="1" applyFont="1" applyFill="1" applyAlignment="1">
      <alignment horizontal="center" vertical="center"/>
    </xf>
    <xf numFmtId="2" fontId="11" fillId="10" borderId="9" xfId="2" applyNumberFormat="1" applyFont="1" applyFill="1" applyBorder="1" applyAlignment="1">
      <alignment horizontal="center" vertical="center"/>
    </xf>
    <xf numFmtId="49" fontId="6" fillId="10" borderId="14" xfId="0" applyNumberFormat="1" applyFont="1" applyFill="1" applyBorder="1" applyAlignment="1">
      <alignment horizontal="center" vertical="center"/>
    </xf>
    <xf numFmtId="164" fontId="3" fillId="10" borderId="10" xfId="2" applyNumberFormat="1" applyFont="1" applyFill="1" applyBorder="1" applyAlignment="1">
      <alignment horizontal="center" vertical="center"/>
    </xf>
    <xf numFmtId="164" fontId="3" fillId="10" borderId="9" xfId="2" applyNumberFormat="1" applyFont="1" applyFill="1" applyBorder="1" applyAlignment="1">
      <alignment horizontal="center" vertical="center"/>
    </xf>
    <xf numFmtId="164" fontId="3" fillId="10" borderId="11" xfId="2" applyNumberFormat="1" applyFont="1" applyFill="1" applyBorder="1" applyAlignment="1">
      <alignment horizontal="center" vertical="center"/>
    </xf>
    <xf numFmtId="164" fontId="3" fillId="10" borderId="12" xfId="2" applyNumberFormat="1" applyFont="1" applyFill="1" applyBorder="1" applyAlignment="1">
      <alignment horizontal="center" vertical="center"/>
    </xf>
    <xf numFmtId="49" fontId="3" fillId="11" borderId="2" xfId="2" applyNumberFormat="1" applyFont="1" applyFill="1" applyBorder="1" applyAlignment="1">
      <alignment horizontal="center" vertical="center"/>
    </xf>
    <xf numFmtId="4" fontId="11" fillId="11" borderId="15" xfId="1" applyNumberFormat="1" applyFont="1" applyFill="1" applyBorder="1" applyAlignment="1">
      <alignment horizontal="center" vertical="center"/>
    </xf>
    <xf numFmtId="164" fontId="3" fillId="11" borderId="14" xfId="2" applyNumberFormat="1" applyFont="1" applyFill="1" applyBorder="1" applyAlignment="1">
      <alignment horizontal="center" vertical="center" wrapText="1"/>
    </xf>
    <xf numFmtId="164" fontId="3" fillId="11" borderId="15" xfId="2" applyNumberFormat="1" applyFont="1" applyFill="1" applyBorder="1" applyAlignment="1">
      <alignment horizontal="center" vertical="center"/>
    </xf>
    <xf numFmtId="164" fontId="3" fillId="11" borderId="2" xfId="2" applyNumberFormat="1" applyFont="1" applyFill="1" applyBorder="1" applyAlignment="1">
      <alignment horizontal="center" vertical="center"/>
    </xf>
    <xf numFmtId="164" fontId="3" fillId="11" borderId="16" xfId="2" applyNumberFormat="1" applyFont="1" applyFill="1" applyBorder="1" applyAlignment="1">
      <alignment horizontal="center" vertical="center"/>
    </xf>
    <xf numFmtId="49" fontId="3" fillId="11" borderId="26" xfId="2" applyNumberFormat="1" applyFont="1" applyFill="1" applyBorder="1" applyAlignment="1">
      <alignment horizontal="center" vertical="center"/>
    </xf>
    <xf numFmtId="49" fontId="3" fillId="11" borderId="11" xfId="2" applyNumberFormat="1" applyFont="1" applyFill="1" applyBorder="1" applyAlignment="1">
      <alignment horizontal="center" vertical="center"/>
    </xf>
    <xf numFmtId="4" fontId="11" fillId="12" borderId="15" xfId="2" applyNumberFormat="1" applyFont="1" applyFill="1" applyBorder="1" applyAlignment="1">
      <alignment horizontal="center" vertical="center"/>
    </xf>
    <xf numFmtId="164" fontId="3" fillId="12" borderId="14" xfId="2" applyNumberFormat="1" applyFont="1" applyFill="1" applyBorder="1" applyAlignment="1">
      <alignment horizontal="center" vertical="center"/>
    </xf>
    <xf numFmtId="1" fontId="3" fillId="12" borderId="15" xfId="2" applyNumberFormat="1" applyFont="1" applyFill="1" applyBorder="1" applyAlignment="1">
      <alignment horizontal="center" vertical="center"/>
    </xf>
    <xf numFmtId="1" fontId="3" fillId="12" borderId="2" xfId="2" applyNumberFormat="1" applyFont="1" applyFill="1" applyBorder="1" applyAlignment="1">
      <alignment horizontal="center" vertical="center"/>
    </xf>
    <xf numFmtId="1" fontId="3" fillId="12" borderId="16" xfId="2" applyNumberFormat="1" applyFont="1" applyFill="1" applyBorder="1" applyAlignment="1">
      <alignment horizontal="center" vertical="center"/>
    </xf>
    <xf numFmtId="2" fontId="11" fillId="11" borderId="15" xfId="1" applyNumberFormat="1" applyFont="1" applyFill="1" applyBorder="1" applyAlignment="1">
      <alignment horizontal="center" vertical="center"/>
    </xf>
    <xf numFmtId="4" fontId="17" fillId="0" borderId="5" xfId="2" applyNumberFormat="1" applyFont="1" applyBorder="1" applyAlignment="1">
      <alignment horizontal="center" vertical="center"/>
    </xf>
    <xf numFmtId="164" fontId="3" fillId="6" borderId="21" xfId="3" applyNumberFormat="1" applyFont="1" applyFill="1" applyBorder="1" applyAlignment="1">
      <alignment horizontal="left" vertical="center" wrapText="1"/>
    </xf>
    <xf numFmtId="164" fontId="3" fillId="6" borderId="22" xfId="3" applyNumberFormat="1" applyFont="1" applyFill="1" applyBorder="1" applyAlignment="1">
      <alignment horizontal="left" vertical="center"/>
    </xf>
    <xf numFmtId="49" fontId="3" fillId="2" borderId="11" xfId="2" applyNumberFormat="1" applyFont="1" applyFill="1" applyBorder="1" applyAlignment="1">
      <alignment horizontal="center" vertical="center"/>
    </xf>
    <xf numFmtId="49" fontId="6" fillId="10" borderId="11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2" fontId="21" fillId="0" borderId="0" xfId="0" applyNumberFormat="1" applyFont="1"/>
    <xf numFmtId="4" fontId="21" fillId="0" borderId="0" xfId="0" applyNumberFormat="1" applyFont="1"/>
    <xf numFmtId="0" fontId="22" fillId="0" borderId="0" xfId="0" applyFont="1"/>
    <xf numFmtId="4" fontId="22" fillId="0" borderId="0" xfId="0" applyNumberFormat="1" applyFont="1"/>
    <xf numFmtId="4" fontId="17" fillId="4" borderId="5" xfId="2" applyNumberFormat="1" applyFont="1" applyFill="1" applyBorder="1" applyAlignment="1">
      <alignment horizontal="center" vertical="center"/>
    </xf>
    <xf numFmtId="164" fontId="3" fillId="5" borderId="23" xfId="1" applyNumberFormat="1" applyFont="1" applyFill="1" applyBorder="1" applyAlignment="1">
      <alignment horizontal="center" vertical="center"/>
    </xf>
    <xf numFmtId="4" fontId="11" fillId="5" borderId="23" xfId="1" applyNumberFormat="1" applyFont="1" applyFill="1" applyBorder="1" applyAlignment="1">
      <alignment horizontal="center" vertical="center"/>
    </xf>
    <xf numFmtId="4" fontId="23" fillId="0" borderId="4" xfId="1" applyNumberFormat="1" applyFont="1" applyBorder="1" applyAlignment="1">
      <alignment horizontal="center" vertical="center"/>
    </xf>
    <xf numFmtId="4" fontId="11" fillId="10" borderId="17" xfId="2" applyNumberFormat="1" applyFont="1" applyFill="1" applyBorder="1" applyAlignment="1">
      <alignment horizontal="center" vertical="center"/>
    </xf>
    <xf numFmtId="164" fontId="3" fillId="10" borderId="8" xfId="2" applyNumberFormat="1" applyFont="1" applyFill="1" applyBorder="1" applyAlignment="1">
      <alignment horizontal="center" vertical="center"/>
    </xf>
    <xf numFmtId="4" fontId="10" fillId="0" borderId="6" xfId="1" applyNumberFormat="1" applyFont="1" applyBorder="1" applyAlignment="1">
      <alignment horizontal="center" vertical="center"/>
    </xf>
    <xf numFmtId="164" fontId="25" fillId="4" borderId="4" xfId="2" applyNumberFormat="1" applyFont="1" applyFill="1" applyBorder="1" applyAlignment="1">
      <alignment horizontal="center" vertical="center"/>
    </xf>
    <xf numFmtId="4" fontId="26" fillId="0" borderId="5" xfId="2" applyNumberFormat="1" applyFont="1" applyBorder="1" applyAlignment="1">
      <alignment horizontal="center" vertical="center"/>
    </xf>
    <xf numFmtId="4" fontId="26" fillId="0" borderId="4" xfId="2" applyNumberFormat="1" applyFont="1" applyBorder="1" applyAlignment="1">
      <alignment horizontal="center" vertical="center"/>
    </xf>
    <xf numFmtId="164" fontId="25" fillId="4" borderId="5" xfId="2" applyNumberFormat="1" applyFont="1" applyFill="1" applyBorder="1" applyAlignment="1">
      <alignment horizontal="center" vertical="center"/>
    </xf>
    <xf numFmtId="4" fontId="26" fillId="4" borderId="6" xfId="2" applyNumberFormat="1" applyFont="1" applyFill="1" applyBorder="1" applyAlignment="1">
      <alignment horizontal="center" vertical="center"/>
    </xf>
    <xf numFmtId="4" fontId="26" fillId="4" borderId="5" xfId="2" applyNumberFormat="1" applyFont="1" applyFill="1" applyBorder="1" applyAlignment="1">
      <alignment horizontal="center" vertical="center"/>
    </xf>
    <xf numFmtId="16" fontId="2" fillId="0" borderId="0" xfId="2" applyNumberFormat="1" applyFont="1" applyAlignment="1">
      <alignment horizontal="center" vertical="center"/>
    </xf>
    <xf numFmtId="164" fontId="25" fillId="4" borderId="6" xfId="2" applyNumberFormat="1" applyFont="1" applyFill="1" applyBorder="1" applyAlignment="1">
      <alignment horizontal="center" vertical="center"/>
    </xf>
    <xf numFmtId="164" fontId="24" fillId="5" borderId="7" xfId="1" applyNumberFormat="1" applyFont="1" applyFill="1" applyBorder="1" applyAlignment="1">
      <alignment horizontal="center" vertical="center"/>
    </xf>
    <xf numFmtId="4" fontId="27" fillId="5" borderId="7" xfId="1" applyNumberFormat="1" applyFont="1" applyFill="1" applyBorder="1" applyAlignment="1">
      <alignment horizontal="center" vertical="center"/>
    </xf>
    <xf numFmtId="4" fontId="26" fillId="4" borderId="4" xfId="2" applyNumberFormat="1" applyFont="1" applyFill="1" applyBorder="1" applyAlignment="1">
      <alignment horizontal="center" vertical="center"/>
    </xf>
    <xf numFmtId="4" fontId="26" fillId="0" borderId="6" xfId="2" applyNumberFormat="1" applyFont="1" applyBorder="1" applyAlignment="1">
      <alignment horizontal="center" vertical="center"/>
    </xf>
    <xf numFmtId="4" fontId="26" fillId="13" borderId="6" xfId="2" applyNumberFormat="1" applyFont="1" applyFill="1" applyBorder="1" applyAlignment="1">
      <alignment horizontal="center" vertical="center"/>
    </xf>
    <xf numFmtId="4" fontId="17" fillId="0" borderId="4" xfId="2" applyNumberFormat="1" applyFont="1" applyBorder="1" applyAlignment="1">
      <alignment horizontal="center" vertical="center"/>
    </xf>
    <xf numFmtId="4" fontId="10" fillId="13" borderId="4" xfId="2" applyNumberFormat="1" applyFont="1" applyFill="1" applyBorder="1" applyAlignment="1">
      <alignment horizontal="center" vertical="center"/>
    </xf>
    <xf numFmtId="4" fontId="10" fillId="13" borderId="6" xfId="2" applyNumberFormat="1" applyFont="1" applyFill="1" applyBorder="1" applyAlignment="1">
      <alignment horizontal="center" vertical="center"/>
    </xf>
    <xf numFmtId="4" fontId="26" fillId="13" borderId="5" xfId="2" applyNumberFormat="1" applyFont="1" applyFill="1" applyBorder="1" applyAlignment="1">
      <alignment horizontal="center" vertical="center"/>
    </xf>
    <xf numFmtId="4" fontId="26" fillId="0" borderId="6" xfId="2" applyNumberFormat="1" applyFont="1" applyFill="1" applyBorder="1" applyAlignment="1">
      <alignment horizontal="center" vertical="center"/>
    </xf>
    <xf numFmtId="4" fontId="10" fillId="0" borderId="5" xfId="2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center" vertical="center"/>
    </xf>
    <xf numFmtId="4" fontId="26" fillId="0" borderId="5" xfId="2" applyNumberFormat="1" applyFont="1" applyFill="1" applyBorder="1" applyAlignment="1">
      <alignment horizontal="center" vertical="center"/>
    </xf>
    <xf numFmtId="4" fontId="26" fillId="0" borderId="4" xfId="2" applyNumberFormat="1" applyFont="1" applyFill="1" applyBorder="1" applyAlignment="1">
      <alignment horizontal="center" vertical="center"/>
    </xf>
    <xf numFmtId="0" fontId="28" fillId="0" borderId="0" xfId="0" applyFont="1"/>
    <xf numFmtId="4" fontId="10" fillId="0" borderId="6" xfId="2" applyNumberFormat="1" applyFont="1" applyFill="1" applyBorder="1" applyAlignment="1">
      <alignment horizontal="center" vertical="center"/>
    </xf>
    <xf numFmtId="4" fontId="19" fillId="0" borderId="0" xfId="0" applyNumberFormat="1" applyFont="1"/>
    <xf numFmtId="49" fontId="3" fillId="10" borderId="26" xfId="2" applyNumberFormat="1" applyFont="1" applyFill="1" applyBorder="1" applyAlignment="1">
      <alignment horizontal="center" vertical="center"/>
    </xf>
    <xf numFmtId="49" fontId="3" fillId="10" borderId="27" xfId="2" applyNumberFormat="1" applyFont="1" applyFill="1" applyBorder="1" applyAlignment="1">
      <alignment horizontal="center" vertical="center"/>
    </xf>
    <xf numFmtId="49" fontId="3" fillId="10" borderId="11" xfId="2" applyNumberFormat="1" applyFont="1" applyFill="1" applyBorder="1" applyAlignment="1">
      <alignment horizontal="center" vertical="center"/>
    </xf>
    <xf numFmtId="49" fontId="3" fillId="0" borderId="26" xfId="2" applyNumberFormat="1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164" fontId="2" fillId="4" borderId="26" xfId="1" applyNumberFormat="1" applyFont="1" applyFill="1" applyBorder="1" applyAlignment="1">
      <alignment horizontal="center" vertical="center"/>
    </xf>
    <xf numFmtId="164" fontId="2" fillId="4" borderId="27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64" fontId="3" fillId="10" borderId="56" xfId="2" applyNumberFormat="1" applyFont="1" applyFill="1" applyBorder="1" applyAlignment="1">
      <alignment horizontal="right" vertical="center"/>
    </xf>
    <xf numFmtId="164" fontId="3" fillId="10" borderId="18" xfId="2" applyNumberFormat="1" applyFont="1" applyFill="1" applyBorder="1" applyAlignment="1">
      <alignment horizontal="right" vertical="center"/>
    </xf>
    <xf numFmtId="164" fontId="3" fillId="10" borderId="36" xfId="2" applyNumberFormat="1" applyFont="1" applyFill="1" applyBorder="1" applyAlignment="1">
      <alignment horizontal="left" vertical="center" wrapText="1"/>
    </xf>
    <xf numFmtId="164" fontId="3" fillId="10" borderId="14" xfId="2" applyNumberFormat="1" applyFont="1" applyFill="1" applyBorder="1" applyAlignment="1">
      <alignment horizontal="left" vertical="center" wrapText="1"/>
    </xf>
    <xf numFmtId="164" fontId="3" fillId="10" borderId="1" xfId="2" applyNumberFormat="1" applyFont="1" applyFill="1" applyBorder="1" applyAlignment="1">
      <alignment horizontal="left" vertical="center" wrapText="1"/>
    </xf>
    <xf numFmtId="1" fontId="2" fillId="4" borderId="26" xfId="1" applyNumberFormat="1" applyFont="1" applyFill="1" applyBorder="1" applyAlignment="1">
      <alignment horizontal="center" vertical="center"/>
    </xf>
    <xf numFmtId="1" fontId="2" fillId="4" borderId="27" xfId="1" applyNumberFormat="1" applyFont="1" applyFill="1" applyBorder="1" applyAlignment="1">
      <alignment horizontal="center" vertical="center"/>
    </xf>
    <xf numFmtId="1" fontId="2" fillId="4" borderId="11" xfId="1" applyNumberFormat="1" applyFont="1" applyFill="1" applyBorder="1" applyAlignment="1">
      <alignment horizontal="center" vertical="center"/>
    </xf>
    <xf numFmtId="49" fontId="2" fillId="4" borderId="26" xfId="4" applyNumberFormat="1" applyFont="1" applyFill="1" applyBorder="1" applyAlignment="1">
      <alignment horizontal="center" vertical="center" wrapText="1"/>
    </xf>
    <xf numFmtId="49" fontId="2" fillId="4" borderId="27" xfId="4" applyNumberFormat="1" applyFont="1" applyFill="1" applyBorder="1" applyAlignment="1">
      <alignment horizontal="center" vertical="center" wrapText="1"/>
    </xf>
    <xf numFmtId="49" fontId="2" fillId="4" borderId="11" xfId="4" applyNumberFormat="1" applyFont="1" applyFill="1" applyBorder="1" applyAlignment="1">
      <alignment horizontal="center" vertical="center" wrapText="1"/>
    </xf>
    <xf numFmtId="164" fontId="2" fillId="0" borderId="26" xfId="2" applyNumberFormat="1" applyFont="1" applyBorder="1" applyAlignment="1">
      <alignment horizontal="left" vertical="center" wrapText="1"/>
    </xf>
    <xf numFmtId="164" fontId="2" fillId="0" borderId="27" xfId="2" applyNumberFormat="1" applyFont="1" applyBorder="1" applyAlignment="1">
      <alignment horizontal="left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42" xfId="0" applyNumberFormat="1" applyFont="1" applyFill="1" applyBorder="1" applyAlignment="1">
      <alignment horizontal="center" vertical="center"/>
    </xf>
    <xf numFmtId="49" fontId="3" fillId="2" borderId="26" xfId="2" applyNumberFormat="1" applyFont="1" applyFill="1" applyBorder="1" applyAlignment="1">
      <alignment horizontal="center" vertical="center"/>
    </xf>
    <xf numFmtId="49" fontId="3" fillId="2" borderId="27" xfId="2" applyNumberFormat="1" applyFont="1" applyFill="1" applyBorder="1" applyAlignment="1">
      <alignment horizontal="center" vertical="center"/>
    </xf>
    <xf numFmtId="49" fontId="3" fillId="11" borderId="26" xfId="2" applyNumberFormat="1" applyFont="1" applyFill="1" applyBorder="1" applyAlignment="1">
      <alignment horizontal="center" vertical="center"/>
    </xf>
    <xf numFmtId="49" fontId="3" fillId="11" borderId="27" xfId="2" applyNumberFormat="1" applyFont="1" applyFill="1" applyBorder="1" applyAlignment="1">
      <alignment horizontal="center" vertical="center"/>
    </xf>
    <xf numFmtId="49" fontId="6" fillId="10" borderId="26" xfId="0" applyNumberFormat="1" applyFont="1" applyFill="1" applyBorder="1" applyAlignment="1">
      <alignment horizontal="center" vertical="center"/>
    </xf>
    <xf numFmtId="49" fontId="6" fillId="10" borderId="27" xfId="0" applyNumberFormat="1" applyFont="1" applyFill="1" applyBorder="1" applyAlignment="1">
      <alignment horizontal="center" vertical="center"/>
    </xf>
    <xf numFmtId="49" fontId="2" fillId="0" borderId="26" xfId="4" applyNumberFormat="1" applyFont="1" applyBorder="1" applyAlignment="1">
      <alignment horizontal="center" vertical="center" wrapText="1"/>
    </xf>
    <xf numFmtId="49" fontId="2" fillId="0" borderId="27" xfId="4" applyNumberFormat="1" applyFont="1" applyBorder="1" applyAlignment="1">
      <alignment horizontal="center" vertical="center" wrapText="1"/>
    </xf>
    <xf numFmtId="164" fontId="3" fillId="10" borderId="36" xfId="2" applyNumberFormat="1" applyFont="1" applyFill="1" applyBorder="1" applyAlignment="1">
      <alignment horizontal="right" vertical="center"/>
    </xf>
    <xf numFmtId="164" fontId="3" fillId="10" borderId="14" xfId="2" applyNumberFormat="1" applyFont="1" applyFill="1" applyBorder="1" applyAlignment="1">
      <alignment horizontal="right" vertical="center"/>
    </xf>
    <xf numFmtId="164" fontId="3" fillId="10" borderId="1" xfId="2" applyNumberFormat="1" applyFont="1" applyFill="1" applyBorder="1" applyAlignment="1">
      <alignment horizontal="right" vertical="center"/>
    </xf>
    <xf numFmtId="164" fontId="7" fillId="4" borderId="26" xfId="2" applyNumberFormat="1" applyFont="1" applyFill="1" applyBorder="1" applyAlignment="1">
      <alignment horizontal="left" vertical="center" wrapText="1"/>
    </xf>
    <xf numFmtId="164" fontId="7" fillId="4" borderId="27" xfId="2" applyNumberFormat="1" applyFont="1" applyFill="1" applyBorder="1" applyAlignment="1">
      <alignment horizontal="left" vertical="center" wrapText="1"/>
    </xf>
    <xf numFmtId="164" fontId="7" fillId="4" borderId="11" xfId="2" applyNumberFormat="1" applyFont="1" applyFill="1" applyBorder="1" applyAlignment="1">
      <alignment horizontal="left" vertical="center" wrapText="1"/>
    </xf>
    <xf numFmtId="164" fontId="7" fillId="0" borderId="26" xfId="2" applyNumberFormat="1" applyFont="1" applyBorder="1" applyAlignment="1">
      <alignment horizontal="left" vertical="center" wrapText="1"/>
    </xf>
    <xf numFmtId="164" fontId="7" fillId="0" borderId="27" xfId="2" applyNumberFormat="1" applyFont="1" applyBorder="1" applyAlignment="1">
      <alignment horizontal="left" vertical="center" wrapText="1"/>
    </xf>
    <xf numFmtId="164" fontId="7" fillId="0" borderId="11" xfId="2" applyNumberFormat="1" applyFont="1" applyBorder="1" applyAlignment="1">
      <alignment horizontal="left" vertical="center" wrapText="1"/>
    </xf>
    <xf numFmtId="49" fontId="24" fillId="10" borderId="26" xfId="2" applyNumberFormat="1" applyFont="1" applyFill="1" applyBorder="1" applyAlignment="1">
      <alignment horizontal="center" vertical="center"/>
    </xf>
    <xf numFmtId="49" fontId="24" fillId="10" borderId="27" xfId="2" applyNumberFormat="1" applyFont="1" applyFill="1" applyBorder="1" applyAlignment="1">
      <alignment horizontal="center" vertical="center"/>
    </xf>
    <xf numFmtId="49" fontId="24" fillId="10" borderId="11" xfId="2" applyNumberFormat="1" applyFont="1" applyFill="1" applyBorder="1" applyAlignment="1">
      <alignment horizontal="center" vertical="center"/>
    </xf>
    <xf numFmtId="0" fontId="2" fillId="4" borderId="26" xfId="1" applyNumberFormat="1" applyFont="1" applyFill="1" applyBorder="1" applyAlignment="1">
      <alignment horizontal="center" vertical="center"/>
    </xf>
    <xf numFmtId="0" fontId="2" fillId="4" borderId="27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49" fontId="3" fillId="11" borderId="11" xfId="2" applyNumberFormat="1" applyFont="1" applyFill="1" applyBorder="1" applyAlignment="1">
      <alignment horizontal="center" vertical="center"/>
    </xf>
    <xf numFmtId="1" fontId="25" fillId="4" borderId="26" xfId="1" applyNumberFormat="1" applyFont="1" applyFill="1" applyBorder="1" applyAlignment="1">
      <alignment horizontal="center" vertical="center"/>
    </xf>
    <xf numFmtId="1" fontId="25" fillId="4" borderId="27" xfId="1" applyNumberFormat="1" applyFont="1" applyFill="1" applyBorder="1" applyAlignment="1">
      <alignment horizontal="center" vertical="center"/>
    </xf>
    <xf numFmtId="1" fontId="25" fillId="4" borderId="11" xfId="1" applyNumberFormat="1" applyFont="1" applyFill="1" applyBorder="1" applyAlignment="1">
      <alignment horizontal="center" vertical="center"/>
    </xf>
    <xf numFmtId="49" fontId="25" fillId="4" borderId="26" xfId="4" applyNumberFormat="1" applyFont="1" applyFill="1" applyBorder="1" applyAlignment="1">
      <alignment horizontal="center" vertical="center" wrapText="1"/>
    </xf>
    <xf numFmtId="49" fontId="25" fillId="4" borderId="27" xfId="4" applyNumberFormat="1" applyFont="1" applyFill="1" applyBorder="1" applyAlignment="1">
      <alignment horizontal="center" vertical="center" wrapText="1"/>
    </xf>
    <xf numFmtId="49" fontId="25" fillId="4" borderId="11" xfId="4" applyNumberFormat="1" applyFont="1" applyFill="1" applyBorder="1" applyAlignment="1">
      <alignment horizontal="center" vertical="center" wrapText="1"/>
    </xf>
    <xf numFmtId="164" fontId="25" fillId="0" borderId="26" xfId="2" applyNumberFormat="1" applyFont="1" applyBorder="1" applyAlignment="1">
      <alignment horizontal="left" vertical="center" wrapText="1"/>
    </xf>
    <xf numFmtId="164" fontId="25" fillId="0" borderId="27" xfId="2" applyNumberFormat="1" applyFont="1" applyBorder="1" applyAlignment="1">
      <alignment horizontal="left" vertical="center" wrapText="1"/>
    </xf>
    <xf numFmtId="164" fontId="25" fillId="0" borderId="1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164" fontId="3" fillId="9" borderId="14" xfId="2" applyNumberFormat="1" applyFont="1" applyFill="1" applyBorder="1" applyAlignment="1">
      <alignment horizontal="left" vertical="center" wrapText="1"/>
    </xf>
    <xf numFmtId="164" fontId="3" fillId="9" borderId="1" xfId="2" applyNumberFormat="1" applyFont="1" applyFill="1" applyBorder="1" applyAlignment="1">
      <alignment horizontal="left" vertical="center" wrapText="1"/>
    </xf>
    <xf numFmtId="49" fontId="2" fillId="0" borderId="28" xfId="2" applyNumberFormat="1" applyFont="1" applyBorder="1" applyAlignment="1">
      <alignment horizontal="center" vertical="center" textRotation="90" wrapText="1"/>
    </xf>
    <xf numFmtId="49" fontId="2" fillId="0" borderId="29" xfId="2" applyNumberFormat="1" applyFont="1" applyBorder="1" applyAlignment="1">
      <alignment horizontal="center" vertical="center" textRotation="90" wrapText="1"/>
    </xf>
    <xf numFmtId="49" fontId="2" fillId="0" borderId="30" xfId="2" applyNumberFormat="1" applyFont="1" applyBorder="1" applyAlignment="1">
      <alignment horizontal="center" vertical="center" textRotation="90" wrapText="1"/>
    </xf>
    <xf numFmtId="0" fontId="2" fillId="0" borderId="6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 textRotation="90" wrapText="1"/>
    </xf>
    <xf numFmtId="0" fontId="2" fillId="0" borderId="29" xfId="2" applyFont="1" applyBorder="1" applyAlignment="1">
      <alignment horizontal="center" vertical="center" textRotation="90" wrapText="1"/>
    </xf>
    <xf numFmtId="0" fontId="2" fillId="0" borderId="30" xfId="2" applyFont="1" applyBorder="1" applyAlignment="1">
      <alignment horizontal="center" vertical="center" textRotation="90" wrapText="1"/>
    </xf>
    <xf numFmtId="0" fontId="2" fillId="0" borderId="31" xfId="2" applyFont="1" applyBorder="1" applyAlignment="1">
      <alignment horizontal="center" vertical="center" textRotation="90" wrapText="1"/>
    </xf>
    <xf numFmtId="0" fontId="2" fillId="0" borderId="32" xfId="2" applyFont="1" applyBorder="1" applyAlignment="1">
      <alignment horizontal="center" vertical="center" textRotation="90" wrapText="1"/>
    </xf>
    <xf numFmtId="0" fontId="2" fillId="0" borderId="37" xfId="2" applyFont="1" applyBorder="1" applyAlignment="1">
      <alignment horizontal="center" vertical="center" textRotation="90" wrapText="1"/>
    </xf>
    <xf numFmtId="0" fontId="2" fillId="0" borderId="38" xfId="2" applyFont="1" applyBorder="1" applyAlignment="1">
      <alignment horizontal="center" vertical="center" textRotation="90" wrapText="1"/>
    </xf>
    <xf numFmtId="0" fontId="2" fillId="0" borderId="10" xfId="2" applyFont="1" applyBorder="1" applyAlignment="1">
      <alignment horizontal="center" vertical="center" textRotation="90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vertical="center" wrapText="1"/>
    </xf>
    <xf numFmtId="2" fontId="2" fillId="0" borderId="33" xfId="2" applyNumberFormat="1" applyFont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center" wrapText="1"/>
    </xf>
    <xf numFmtId="2" fontId="2" fillId="0" borderId="34" xfId="2" applyNumberFormat="1" applyFont="1" applyBorder="1" applyAlignment="1">
      <alignment horizontal="center" vertical="center" wrapText="1"/>
    </xf>
    <xf numFmtId="164" fontId="2" fillId="4" borderId="26" xfId="2" applyNumberFormat="1" applyFont="1" applyFill="1" applyBorder="1" applyAlignment="1">
      <alignment vertical="center" wrapText="1"/>
    </xf>
    <xf numFmtId="164" fontId="2" fillId="4" borderId="27" xfId="2" applyNumberFormat="1" applyFont="1" applyFill="1" applyBorder="1" applyAlignment="1">
      <alignment vertical="center" wrapText="1"/>
    </xf>
    <xf numFmtId="164" fontId="2" fillId="4" borderId="11" xfId="2" applyNumberFormat="1" applyFont="1" applyFill="1" applyBorder="1" applyAlignment="1">
      <alignment vertical="center" wrapText="1"/>
    </xf>
    <xf numFmtId="49" fontId="3" fillId="2" borderId="11" xfId="2" applyNumberFormat="1" applyFont="1" applyFill="1" applyBorder="1" applyAlignment="1">
      <alignment horizontal="center" vertical="center"/>
    </xf>
    <xf numFmtId="49" fontId="2" fillId="0" borderId="11" xfId="4" applyNumberFormat="1" applyFont="1" applyBorder="1" applyAlignment="1">
      <alignment horizontal="center" vertical="center" wrapText="1"/>
    </xf>
    <xf numFmtId="164" fontId="2" fillId="4" borderId="26" xfId="2" applyNumberFormat="1" applyFont="1" applyFill="1" applyBorder="1" applyAlignment="1">
      <alignment horizontal="left" vertical="center" wrapText="1"/>
    </xf>
    <xf numFmtId="164" fontId="2" fillId="4" borderId="27" xfId="2" applyNumberFormat="1" applyFont="1" applyFill="1" applyBorder="1" applyAlignment="1">
      <alignment horizontal="left" vertical="center" wrapText="1"/>
    </xf>
    <xf numFmtId="164" fontId="2" fillId="4" borderId="11" xfId="2" applyNumberFormat="1" applyFont="1" applyFill="1" applyBorder="1" applyAlignment="1">
      <alignment horizontal="left" vertical="center" wrapText="1"/>
    </xf>
    <xf numFmtId="164" fontId="3" fillId="11" borderId="43" xfId="2" applyNumberFormat="1" applyFont="1" applyFill="1" applyBorder="1" applyAlignment="1">
      <alignment horizontal="left" vertical="center" wrapText="1"/>
    </xf>
    <xf numFmtId="164" fontId="3" fillId="11" borderId="14" xfId="2" applyNumberFormat="1" applyFont="1" applyFill="1" applyBorder="1" applyAlignment="1">
      <alignment horizontal="left" vertical="center" wrapText="1"/>
    </xf>
    <xf numFmtId="164" fontId="3" fillId="11" borderId="1" xfId="2" applyNumberFormat="1" applyFont="1" applyFill="1" applyBorder="1" applyAlignment="1">
      <alignment horizontal="left" vertical="center" wrapText="1"/>
    </xf>
    <xf numFmtId="49" fontId="16" fillId="4" borderId="27" xfId="4" applyNumberFormat="1" applyFont="1" applyFill="1" applyBorder="1" applyAlignment="1">
      <alignment horizontal="center" vertical="center" wrapText="1"/>
    </xf>
    <xf numFmtId="49" fontId="16" fillId="4" borderId="11" xfId="4" applyNumberFormat="1" applyFont="1" applyFill="1" applyBorder="1" applyAlignment="1">
      <alignment horizontal="center" vertical="center" wrapText="1"/>
    </xf>
    <xf numFmtId="49" fontId="3" fillId="4" borderId="26" xfId="2" applyNumberFormat="1" applyFont="1" applyFill="1" applyBorder="1" applyAlignment="1">
      <alignment horizontal="center" vertical="center"/>
    </xf>
    <xf numFmtId="49" fontId="3" fillId="4" borderId="27" xfId="2" applyNumberFormat="1" applyFont="1" applyFill="1" applyBorder="1" applyAlignment="1">
      <alignment horizontal="center" vertical="center"/>
    </xf>
    <xf numFmtId="49" fontId="3" fillId="4" borderId="11" xfId="2" applyNumberFormat="1" applyFont="1" applyFill="1" applyBorder="1" applyAlignment="1">
      <alignment horizontal="center" vertical="center"/>
    </xf>
    <xf numFmtId="164" fontId="2" fillId="0" borderId="26" xfId="2" applyNumberFormat="1" applyFont="1" applyFill="1" applyBorder="1" applyAlignment="1">
      <alignment horizontal="left" vertical="center" wrapText="1"/>
    </xf>
    <xf numFmtId="164" fontId="7" fillId="0" borderId="27" xfId="2" applyNumberFormat="1" applyFont="1" applyFill="1" applyBorder="1" applyAlignment="1">
      <alignment horizontal="left" vertical="center" wrapText="1"/>
    </xf>
    <xf numFmtId="164" fontId="7" fillId="0" borderId="11" xfId="2" applyNumberFormat="1" applyFont="1" applyFill="1" applyBorder="1" applyAlignment="1">
      <alignment horizontal="left" vertical="center" wrapText="1"/>
    </xf>
    <xf numFmtId="49" fontId="6" fillId="9" borderId="9" xfId="0" applyNumberFormat="1" applyFont="1" applyFill="1" applyBorder="1" applyAlignment="1">
      <alignment horizontal="center" vertical="center"/>
    </xf>
    <xf numFmtId="49" fontId="2" fillId="4" borderId="26" xfId="1" applyNumberFormat="1" applyFont="1" applyFill="1" applyBorder="1" applyAlignment="1">
      <alignment horizontal="center" vertical="center"/>
    </xf>
    <xf numFmtId="49" fontId="2" fillId="4" borderId="27" xfId="1" applyNumberFormat="1" applyFont="1" applyFill="1" applyBorder="1" applyAlignment="1">
      <alignment horizontal="center" vertical="center"/>
    </xf>
    <xf numFmtId="49" fontId="2" fillId="4" borderId="11" xfId="1" applyNumberFormat="1" applyFont="1" applyFill="1" applyBorder="1" applyAlignment="1">
      <alignment horizontal="center" vertical="center"/>
    </xf>
    <xf numFmtId="49" fontId="3" fillId="11" borderId="36" xfId="2" applyNumberFormat="1" applyFont="1" applyFill="1" applyBorder="1" applyAlignment="1">
      <alignment horizontal="right" vertical="center"/>
    </xf>
    <xf numFmtId="49" fontId="3" fillId="11" borderId="14" xfId="2" applyNumberFormat="1" applyFont="1" applyFill="1" applyBorder="1" applyAlignment="1">
      <alignment horizontal="right" vertical="center"/>
    </xf>
    <xf numFmtId="49" fontId="6" fillId="10" borderId="11" xfId="0" applyNumberFormat="1" applyFont="1" applyFill="1" applyBorder="1" applyAlignment="1">
      <alignment horizontal="center" vertical="center"/>
    </xf>
    <xf numFmtId="49" fontId="24" fillId="9" borderId="33" xfId="0" applyNumberFormat="1" applyFont="1" applyFill="1" applyBorder="1" applyAlignment="1">
      <alignment horizontal="center" vertical="center"/>
    </xf>
    <xf numFmtId="49" fontId="24" fillId="9" borderId="31" xfId="0" applyNumberFormat="1" applyFont="1" applyFill="1" applyBorder="1" applyAlignment="1">
      <alignment horizontal="center" vertical="center"/>
    </xf>
    <xf numFmtId="49" fontId="24" fillId="9" borderId="32" xfId="0" applyNumberFormat="1" applyFont="1" applyFill="1" applyBorder="1" applyAlignment="1">
      <alignment horizontal="center" vertical="center"/>
    </xf>
    <xf numFmtId="49" fontId="24" fillId="2" borderId="4" xfId="2" applyNumberFormat="1" applyFont="1" applyFill="1" applyBorder="1" applyAlignment="1">
      <alignment horizontal="center" vertical="center"/>
    </xf>
    <xf numFmtId="49" fontId="24" fillId="2" borderId="6" xfId="2" applyNumberFormat="1" applyFont="1" applyFill="1" applyBorder="1" applyAlignment="1">
      <alignment horizontal="center" vertical="center"/>
    </xf>
    <xf numFmtId="49" fontId="24" fillId="2" borderId="7" xfId="2" applyNumberFormat="1" applyFont="1" applyFill="1" applyBorder="1" applyAlignment="1">
      <alignment horizontal="center" vertical="center"/>
    </xf>
    <xf numFmtId="164" fontId="25" fillId="0" borderId="4" xfId="2" applyNumberFormat="1" applyFont="1" applyBorder="1" applyAlignment="1">
      <alignment horizontal="left" vertical="center" wrapText="1"/>
    </xf>
    <xf numFmtId="164" fontId="25" fillId="0" borderId="6" xfId="2" applyNumberFormat="1" applyFont="1" applyBorder="1" applyAlignment="1">
      <alignment horizontal="left" vertical="center" wrapText="1"/>
    </xf>
    <xf numFmtId="164" fontId="25" fillId="0" borderId="7" xfId="2" applyNumberFormat="1" applyFont="1" applyBorder="1" applyAlignment="1">
      <alignment horizontal="left" vertical="center" wrapText="1"/>
    </xf>
    <xf numFmtId="49" fontId="24" fillId="11" borderId="4" xfId="2" applyNumberFormat="1" applyFont="1" applyFill="1" applyBorder="1" applyAlignment="1">
      <alignment horizontal="center" vertical="center"/>
    </xf>
    <xf numFmtId="49" fontId="24" fillId="11" borderId="6" xfId="2" applyNumberFormat="1" applyFont="1" applyFill="1" applyBorder="1" applyAlignment="1">
      <alignment horizontal="center" vertical="center"/>
    </xf>
    <xf numFmtId="49" fontId="24" fillId="11" borderId="7" xfId="2" applyNumberFormat="1" applyFont="1" applyFill="1" applyBorder="1" applyAlignment="1">
      <alignment horizontal="center" vertical="center"/>
    </xf>
    <xf numFmtId="49" fontId="24" fillId="10" borderId="4" xfId="0" applyNumberFormat="1" applyFont="1" applyFill="1" applyBorder="1" applyAlignment="1">
      <alignment horizontal="center" vertical="center"/>
    </xf>
    <xf numFmtId="49" fontId="24" fillId="10" borderId="6" xfId="0" applyNumberFormat="1" applyFont="1" applyFill="1" applyBorder="1" applyAlignment="1">
      <alignment horizontal="center" vertical="center"/>
    </xf>
    <xf numFmtId="49" fontId="24" fillId="10" borderId="7" xfId="0" applyNumberFormat="1" applyFont="1" applyFill="1" applyBorder="1" applyAlignment="1">
      <alignment horizontal="center" vertical="center"/>
    </xf>
    <xf numFmtId="49" fontId="24" fillId="0" borderId="4" xfId="2" applyNumberFormat="1" applyFont="1" applyBorder="1" applyAlignment="1">
      <alignment horizontal="center" vertical="center"/>
    </xf>
    <xf numFmtId="49" fontId="24" fillId="0" borderId="6" xfId="2" applyNumberFormat="1" applyFont="1" applyBorder="1" applyAlignment="1">
      <alignment horizontal="center" vertical="center"/>
    </xf>
    <xf numFmtId="49" fontId="24" fillId="0" borderId="7" xfId="2" applyNumberFormat="1" applyFont="1" applyBorder="1" applyAlignment="1">
      <alignment horizontal="center" vertical="center"/>
    </xf>
    <xf numFmtId="164" fontId="3" fillId="2" borderId="43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3" fillId="2" borderId="1" xfId="2" applyNumberFormat="1" applyFont="1" applyFill="1" applyBorder="1" applyAlignment="1">
      <alignment horizontal="left" vertical="center" wrapText="1"/>
    </xf>
    <xf numFmtId="164" fontId="3" fillId="2" borderId="36" xfId="2" applyNumberFormat="1" applyFont="1" applyFill="1" applyBorder="1" applyAlignment="1">
      <alignment horizontal="right" vertical="center"/>
    </xf>
    <xf numFmtId="164" fontId="3" fillId="2" borderId="14" xfId="2" applyNumberFormat="1" applyFont="1" applyFill="1" applyBorder="1" applyAlignment="1">
      <alignment horizontal="right" vertical="center"/>
    </xf>
    <xf numFmtId="164" fontId="3" fillId="9" borderId="43" xfId="2" applyNumberFormat="1" applyFont="1" applyFill="1" applyBorder="1" applyAlignment="1">
      <alignment horizontal="right" vertical="center"/>
    </xf>
    <xf numFmtId="164" fontId="3" fillId="9" borderId="14" xfId="2" applyNumberFormat="1" applyFont="1" applyFill="1" applyBorder="1" applyAlignment="1">
      <alignment horizontal="right" vertical="center"/>
    </xf>
    <xf numFmtId="164" fontId="12" fillId="0" borderId="27" xfId="2" applyNumberFormat="1" applyFont="1" applyFill="1" applyBorder="1" applyAlignment="1">
      <alignment horizontal="left" vertical="center" wrapText="1"/>
    </xf>
    <xf numFmtId="164" fontId="12" fillId="0" borderId="11" xfId="2" applyNumberFormat="1" applyFont="1" applyFill="1" applyBorder="1" applyAlignment="1">
      <alignment horizontal="left" vertical="center" wrapText="1"/>
    </xf>
    <xf numFmtId="1" fontId="16" fillId="0" borderId="26" xfId="1" applyNumberFormat="1" applyFont="1" applyBorder="1" applyAlignment="1">
      <alignment horizontal="center" vertical="center"/>
    </xf>
    <xf numFmtId="1" fontId="16" fillId="0" borderId="27" xfId="1" applyNumberFormat="1" applyFont="1" applyBorder="1" applyAlignment="1">
      <alignment horizontal="center" vertical="center"/>
    </xf>
    <xf numFmtId="1" fontId="16" fillId="0" borderId="11" xfId="1" applyNumberFormat="1" applyFont="1" applyBorder="1" applyAlignment="1">
      <alignment horizontal="center" vertical="center"/>
    </xf>
    <xf numFmtId="49" fontId="2" fillId="0" borderId="26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1" fontId="2" fillId="0" borderId="27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16" fillId="4" borderId="26" xfId="1" applyNumberFormat="1" applyFont="1" applyFill="1" applyBorder="1" applyAlignment="1">
      <alignment horizontal="center" vertical="center"/>
    </xf>
    <xf numFmtId="1" fontId="16" fillId="4" borderId="27" xfId="1" applyNumberFormat="1" applyFont="1" applyFill="1" applyBorder="1" applyAlignment="1">
      <alignment horizontal="center" vertical="center"/>
    </xf>
    <xf numFmtId="1" fontId="16" fillId="4" borderId="11" xfId="1" applyNumberFormat="1" applyFont="1" applyFill="1" applyBorder="1" applyAlignment="1">
      <alignment horizontal="center" vertical="center"/>
    </xf>
    <xf numFmtId="164" fontId="3" fillId="12" borderId="43" xfId="2" applyNumberFormat="1" applyFont="1" applyFill="1" applyBorder="1" applyAlignment="1">
      <alignment horizontal="left" vertical="center" wrapText="1"/>
    </xf>
    <xf numFmtId="164" fontId="3" fillId="12" borderId="14" xfId="2" applyNumberFormat="1" applyFont="1" applyFill="1" applyBorder="1" applyAlignment="1">
      <alignment horizontal="left" vertical="center" wrapText="1"/>
    </xf>
    <xf numFmtId="164" fontId="3" fillId="12" borderId="1" xfId="2" applyNumberFormat="1" applyFont="1" applyFill="1" applyBorder="1" applyAlignment="1">
      <alignment horizontal="left" vertical="center" wrapText="1"/>
    </xf>
    <xf numFmtId="49" fontId="24" fillId="0" borderId="26" xfId="2" applyNumberFormat="1" applyFont="1" applyBorder="1" applyAlignment="1">
      <alignment horizontal="center" vertical="center"/>
    </xf>
    <xf numFmtId="49" fontId="24" fillId="0" borderId="27" xfId="2" applyNumberFormat="1" applyFont="1" applyBorder="1" applyAlignment="1">
      <alignment horizontal="center" vertical="center"/>
    </xf>
    <xf numFmtId="49" fontId="24" fillId="0" borderId="11" xfId="2" applyNumberFormat="1" applyFont="1" applyBorder="1" applyAlignment="1">
      <alignment horizontal="center" vertical="center"/>
    </xf>
    <xf numFmtId="164" fontId="16" fillId="4" borderId="27" xfId="1" applyNumberFormat="1" applyFont="1" applyFill="1" applyBorder="1" applyAlignment="1">
      <alignment horizontal="center" vertical="center"/>
    </xf>
    <xf numFmtId="164" fontId="16" fillId="4" borderId="11" xfId="1" applyNumberFormat="1" applyFont="1" applyFill="1" applyBorder="1" applyAlignment="1">
      <alignment horizontal="center" vertical="center"/>
    </xf>
    <xf numFmtId="164" fontId="2" fillId="0" borderId="26" xfId="2" applyNumberFormat="1" applyFont="1" applyBorder="1" applyAlignment="1">
      <alignment horizontal="justify" vertical="center" wrapText="1"/>
    </xf>
    <xf numFmtId="164" fontId="2" fillId="0" borderId="27" xfId="2" applyNumberFormat="1" applyFont="1" applyBorder="1" applyAlignment="1">
      <alignment horizontal="justify" vertical="center" wrapText="1"/>
    </xf>
    <xf numFmtId="164" fontId="2" fillId="0" borderId="11" xfId="2" applyNumberFormat="1" applyFont="1" applyBorder="1" applyAlignment="1">
      <alignment horizontal="justify" vertical="center" wrapText="1"/>
    </xf>
    <xf numFmtId="49" fontId="12" fillId="4" borderId="27" xfId="4" applyNumberFormat="1" applyFont="1" applyFill="1" applyBorder="1" applyAlignment="1">
      <alignment horizontal="center" vertical="center" wrapText="1"/>
    </xf>
    <xf numFmtId="49" fontId="12" fillId="4" borderId="11" xfId="4" applyNumberFormat="1" applyFont="1" applyFill="1" applyBorder="1" applyAlignment="1">
      <alignment horizontal="center" vertical="center" wrapText="1"/>
    </xf>
    <xf numFmtId="49" fontId="3" fillId="11" borderId="1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49" fontId="2" fillId="0" borderId="25" xfId="2" applyNumberFormat="1" applyFont="1" applyBorder="1" applyAlignment="1">
      <alignment horizontal="center" vertical="center" textRotation="90" wrapText="1"/>
    </xf>
    <xf numFmtId="49" fontId="2" fillId="0" borderId="42" xfId="2" applyNumberFormat="1" applyFont="1" applyBorder="1" applyAlignment="1">
      <alignment horizontal="center" vertical="center" textRotation="90" wrapText="1"/>
    </xf>
    <xf numFmtId="49" fontId="2" fillId="0" borderId="9" xfId="2" applyNumberFormat="1" applyFont="1" applyBorder="1" applyAlignment="1">
      <alignment horizontal="center" vertical="center" textRotation="90" wrapText="1"/>
    </xf>
    <xf numFmtId="49" fontId="2" fillId="0" borderId="37" xfId="2" applyNumberFormat="1" applyFont="1" applyBorder="1" applyAlignment="1">
      <alignment horizontal="center" vertical="center" textRotation="90" wrapText="1"/>
    </xf>
    <xf numFmtId="49" fontId="2" fillId="0" borderId="38" xfId="2" applyNumberFormat="1" applyFont="1" applyBorder="1" applyAlignment="1">
      <alignment horizontal="center" vertical="center" textRotation="90" wrapText="1"/>
    </xf>
    <xf numFmtId="49" fontId="2" fillId="0" borderId="10" xfId="2" applyNumberFormat="1" applyFont="1" applyBorder="1" applyAlignment="1">
      <alignment horizontal="center" vertical="center" textRotation="90" wrapText="1"/>
    </xf>
    <xf numFmtId="0" fontId="2" fillId="0" borderId="44" xfId="2" applyFont="1" applyBorder="1" applyAlignment="1">
      <alignment horizontal="center" vertical="center" textRotation="90" wrapText="1"/>
    </xf>
    <xf numFmtId="0" fontId="2" fillId="0" borderId="45" xfId="2" applyFont="1" applyBorder="1" applyAlignment="1">
      <alignment horizontal="center" vertical="center" textRotation="90" wrapText="1"/>
    </xf>
    <xf numFmtId="0" fontId="2" fillId="0" borderId="46" xfId="2" applyFont="1" applyBorder="1" applyAlignment="1">
      <alignment horizontal="center" vertical="center" textRotation="90" wrapText="1"/>
    </xf>
    <xf numFmtId="0" fontId="2" fillId="0" borderId="47" xfId="2" applyFont="1" applyBorder="1" applyAlignment="1">
      <alignment horizontal="center" vertical="center" textRotation="90" wrapText="1"/>
    </xf>
    <xf numFmtId="0" fontId="2" fillId="0" borderId="48" xfId="2" applyFont="1" applyBorder="1" applyAlignment="1">
      <alignment horizontal="center" vertical="center" textRotation="90" wrapText="1"/>
    </xf>
    <xf numFmtId="0" fontId="2" fillId="0" borderId="12" xfId="2" applyFont="1" applyBorder="1" applyAlignment="1">
      <alignment horizontal="center" vertical="center" textRotation="90" wrapText="1"/>
    </xf>
    <xf numFmtId="164" fontId="9" fillId="4" borderId="27" xfId="2" applyNumberFormat="1" applyFont="1" applyFill="1" applyBorder="1" applyAlignment="1">
      <alignment horizontal="left" vertical="center" wrapText="1"/>
    </xf>
    <xf numFmtId="164" fontId="9" fillId="4" borderId="11" xfId="2" applyNumberFormat="1" applyFont="1" applyFill="1" applyBorder="1" applyAlignment="1">
      <alignment horizontal="left" vertical="center" wrapText="1"/>
    </xf>
    <xf numFmtId="0" fontId="2" fillId="0" borderId="37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textRotation="90" wrapText="1"/>
    </xf>
    <xf numFmtId="0" fontId="2" fillId="0" borderId="24" xfId="2" applyFont="1" applyBorder="1" applyAlignment="1">
      <alignment horizontal="center" vertical="center" textRotation="90" wrapText="1"/>
    </xf>
    <xf numFmtId="0" fontId="2" fillId="0" borderId="3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49" fontId="3" fillId="3" borderId="44" xfId="3" applyNumberFormat="1" applyFont="1" applyFill="1" applyBorder="1" applyAlignment="1">
      <alignment horizontal="center" vertical="center" textRotation="90" wrapText="1"/>
    </xf>
    <xf numFmtId="49" fontId="3" fillId="3" borderId="49" xfId="3" applyNumberFormat="1" applyFont="1" applyFill="1" applyBorder="1" applyAlignment="1">
      <alignment horizontal="center" vertical="center" textRotation="90" wrapText="1"/>
    </xf>
    <xf numFmtId="49" fontId="3" fillId="3" borderId="45" xfId="3" applyNumberFormat="1" applyFont="1" applyFill="1" applyBorder="1" applyAlignment="1">
      <alignment horizontal="center" vertical="center" textRotation="90" wrapText="1"/>
    </xf>
    <xf numFmtId="49" fontId="3" fillId="3" borderId="0" xfId="3" applyNumberFormat="1" applyFont="1" applyFill="1" applyAlignment="1">
      <alignment horizontal="center" vertical="center" textRotation="90" wrapText="1"/>
    </xf>
    <xf numFmtId="49" fontId="3" fillId="3" borderId="46" xfId="3" applyNumberFormat="1" applyFont="1" applyFill="1" applyBorder="1" applyAlignment="1">
      <alignment horizontal="center" vertical="center" textRotation="90" wrapText="1"/>
    </xf>
    <xf numFmtId="49" fontId="3" fillId="3" borderId="18" xfId="3" applyNumberFormat="1" applyFont="1" applyFill="1" applyBorder="1" applyAlignment="1">
      <alignment horizontal="center" vertical="center" textRotation="90" wrapText="1"/>
    </xf>
    <xf numFmtId="164" fontId="3" fillId="6" borderId="43" xfId="3" applyNumberFormat="1" applyFont="1" applyFill="1" applyBorder="1" applyAlignment="1">
      <alignment horizontal="right" vertical="center"/>
    </xf>
    <xf numFmtId="164" fontId="3" fillId="6" borderId="14" xfId="3" applyNumberFormat="1" applyFont="1" applyFill="1" applyBorder="1" applyAlignment="1">
      <alignment horizontal="right" vertical="center"/>
    </xf>
    <xf numFmtId="164" fontId="3" fillId="6" borderId="1" xfId="3" applyNumberFormat="1" applyFont="1" applyFill="1" applyBorder="1" applyAlignment="1">
      <alignment horizontal="right" vertical="center"/>
    </xf>
    <xf numFmtId="164" fontId="3" fillId="6" borderId="50" xfId="3" applyNumberFormat="1" applyFont="1" applyFill="1" applyBorder="1" applyAlignment="1">
      <alignment horizontal="left" vertical="center"/>
    </xf>
    <xf numFmtId="164" fontId="3" fillId="6" borderId="51" xfId="3" applyNumberFormat="1" applyFont="1" applyFill="1" applyBorder="1" applyAlignment="1">
      <alignment horizontal="left" vertical="center"/>
    </xf>
    <xf numFmtId="164" fontId="3" fillId="6" borderId="52" xfId="3" applyNumberFormat="1" applyFont="1" applyFill="1" applyBorder="1" applyAlignment="1">
      <alignment horizontal="left" vertical="center"/>
    </xf>
    <xf numFmtId="164" fontId="3" fillId="6" borderId="21" xfId="3" applyNumberFormat="1" applyFont="1" applyFill="1" applyBorder="1" applyAlignment="1">
      <alignment horizontal="left" vertical="center"/>
    </xf>
    <xf numFmtId="164" fontId="3" fillId="6" borderId="53" xfId="3" applyNumberFormat="1" applyFont="1" applyFill="1" applyBorder="1" applyAlignment="1">
      <alignment horizontal="left" vertical="center"/>
    </xf>
    <xf numFmtId="164" fontId="3" fillId="6" borderId="54" xfId="3" applyNumberFormat="1" applyFont="1" applyFill="1" applyBorder="1" applyAlignment="1">
      <alignment horizontal="left" vertical="center"/>
    </xf>
    <xf numFmtId="164" fontId="3" fillId="6" borderId="21" xfId="3" applyNumberFormat="1" applyFont="1" applyFill="1" applyBorder="1" applyAlignment="1">
      <alignment horizontal="left" vertical="center" wrapText="1"/>
    </xf>
    <xf numFmtId="164" fontId="3" fillId="6" borderId="53" xfId="3" applyNumberFormat="1" applyFont="1" applyFill="1" applyBorder="1" applyAlignment="1">
      <alignment horizontal="left" vertical="center" wrapText="1"/>
    </xf>
    <xf numFmtId="164" fontId="3" fillId="6" borderId="54" xfId="3" applyNumberFormat="1" applyFont="1" applyFill="1" applyBorder="1" applyAlignment="1">
      <alignment horizontal="left" vertical="center" wrapText="1"/>
    </xf>
    <xf numFmtId="164" fontId="3" fillId="6" borderId="22" xfId="3" applyNumberFormat="1" applyFont="1" applyFill="1" applyBorder="1" applyAlignment="1">
      <alignment horizontal="left" vertical="center"/>
    </xf>
    <xf numFmtId="164" fontId="3" fillId="6" borderId="40" xfId="3" applyNumberFormat="1" applyFont="1" applyFill="1" applyBorder="1" applyAlignment="1">
      <alignment horizontal="left" vertical="center"/>
    </xf>
    <xf numFmtId="164" fontId="3" fillId="6" borderId="55" xfId="3" applyNumberFormat="1" applyFont="1" applyFill="1" applyBorder="1" applyAlignment="1">
      <alignment horizontal="left" vertical="center"/>
    </xf>
    <xf numFmtId="1" fontId="2" fillId="4" borderId="47" xfId="1" applyNumberFormat="1" applyFont="1" applyFill="1" applyBorder="1" applyAlignment="1">
      <alignment horizontal="center" vertical="center"/>
    </xf>
    <xf numFmtId="1" fontId="2" fillId="4" borderId="48" xfId="1" applyNumberFormat="1" applyFont="1" applyFill="1" applyBorder="1" applyAlignment="1">
      <alignment horizontal="center" vertical="center"/>
    </xf>
    <xf numFmtId="1" fontId="2" fillId="4" borderId="12" xfId="1" applyNumberFormat="1" applyFont="1" applyFill="1" applyBorder="1" applyAlignment="1">
      <alignment horizontal="center" vertical="center"/>
    </xf>
    <xf numFmtId="49" fontId="24" fillId="9" borderId="25" xfId="0" applyNumberFormat="1" applyFont="1" applyFill="1" applyBorder="1" applyAlignment="1">
      <alignment horizontal="center" vertical="center"/>
    </xf>
    <xf numFmtId="49" fontId="24" fillId="9" borderId="42" xfId="0" applyNumberFormat="1" applyFont="1" applyFill="1" applyBorder="1" applyAlignment="1">
      <alignment horizontal="center" vertical="center"/>
    </xf>
    <xf numFmtId="49" fontId="24" fillId="9" borderId="9" xfId="0" applyNumberFormat="1" applyFont="1" applyFill="1" applyBorder="1" applyAlignment="1">
      <alignment horizontal="center" vertical="center"/>
    </xf>
    <xf numFmtId="49" fontId="24" fillId="2" borderId="26" xfId="2" applyNumberFormat="1" applyFont="1" applyFill="1" applyBorder="1" applyAlignment="1">
      <alignment horizontal="center" vertical="center"/>
    </xf>
    <xf numFmtId="49" fontId="24" fillId="2" borderId="27" xfId="2" applyNumberFormat="1" applyFont="1" applyFill="1" applyBorder="1" applyAlignment="1">
      <alignment horizontal="center" vertical="center"/>
    </xf>
    <xf numFmtId="49" fontId="24" fillId="2" borderId="11" xfId="2" applyNumberFormat="1" applyFont="1" applyFill="1" applyBorder="1" applyAlignment="1">
      <alignment horizontal="center" vertical="center"/>
    </xf>
    <xf numFmtId="49" fontId="24" fillId="11" borderId="26" xfId="2" applyNumberFormat="1" applyFont="1" applyFill="1" applyBorder="1" applyAlignment="1">
      <alignment horizontal="center" vertical="center"/>
    </xf>
    <xf numFmtId="49" fontId="24" fillId="11" borderId="27" xfId="2" applyNumberFormat="1" applyFont="1" applyFill="1" applyBorder="1" applyAlignment="1">
      <alignment horizontal="center" vertical="center"/>
    </xf>
    <xf numFmtId="49" fontId="24" fillId="11" borderId="11" xfId="2" applyNumberFormat="1" applyFont="1" applyFill="1" applyBorder="1" applyAlignment="1">
      <alignment horizontal="center" vertical="center"/>
    </xf>
    <xf numFmtId="49" fontId="3" fillId="12" borderId="26" xfId="2" applyNumberFormat="1" applyFont="1" applyFill="1" applyBorder="1" applyAlignment="1">
      <alignment horizontal="center" vertical="center"/>
    </xf>
    <xf numFmtId="49" fontId="3" fillId="12" borderId="27" xfId="2" applyNumberFormat="1" applyFont="1" applyFill="1" applyBorder="1" applyAlignment="1">
      <alignment horizontal="center" vertical="center"/>
    </xf>
    <xf numFmtId="49" fontId="3" fillId="12" borderId="11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64" fontId="3" fillId="12" borderId="36" xfId="2" applyNumberFormat="1" applyFont="1" applyFill="1" applyBorder="1" applyAlignment="1">
      <alignment horizontal="right" vertical="center"/>
    </xf>
    <xf numFmtId="164" fontId="3" fillId="12" borderId="14" xfId="2" applyNumberFormat="1" applyFont="1" applyFill="1" applyBorder="1" applyAlignment="1">
      <alignment horizontal="right" vertic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Normal_3_1 Programos 1 lentele" xfId="3" xr:uid="{00000000-0005-0000-0000-000003000000}"/>
    <cellStyle name="Normal_4 programa (11.13)" xfId="4" xr:uid="{00000000-0005-0000-0000-000004000000}"/>
  </cellStyles>
  <dxfs count="0"/>
  <tableStyles count="0" defaultTableStyle="TableStyleMedium2" defaultPivotStyle="PivotStyleLight16"/>
  <colors>
    <mruColors>
      <color rgb="FFCCFFFF"/>
      <color rgb="FFB6DDE8"/>
      <color rgb="FFC5E4ED"/>
      <color rgb="FFB6DCE8"/>
      <color rgb="FF96CDDE"/>
      <color rgb="FF7FC2D7"/>
      <color rgb="FFD9EDF3"/>
      <color rgb="FFC8E6EE"/>
      <color rgb="FF1DC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400"/>
  <sheetViews>
    <sheetView tabSelected="1" zoomScale="120" zoomScaleNormal="120" workbookViewId="0">
      <selection activeCell="M397" sqref="M397"/>
    </sheetView>
  </sheetViews>
  <sheetFormatPr defaultColWidth="9.140625" defaultRowHeight="9" outlineLevelRow="4" x14ac:dyDescent="0.15"/>
  <cols>
    <col min="1" max="1" width="4.140625" style="39" customWidth="1"/>
    <col min="2" max="5" width="3" style="39" customWidth="1"/>
    <col min="6" max="6" width="23" style="1" customWidth="1"/>
    <col min="7" max="8" width="7.5703125" style="1" customWidth="1"/>
    <col min="9" max="9" width="7.85546875" style="1" customWidth="1"/>
    <col min="10" max="10" width="5.85546875" style="97" customWidth="1"/>
    <col min="11" max="12" width="11.5703125" style="98" customWidth="1"/>
    <col min="13" max="13" width="13" style="98" customWidth="1"/>
    <col min="14" max="14" width="12.85546875" style="98" customWidth="1"/>
    <col min="15" max="15" width="10.5703125" style="98" customWidth="1"/>
    <col min="16" max="16" width="9.42578125" style="98" customWidth="1"/>
    <col min="17" max="17" width="10.85546875" style="98" customWidth="1"/>
    <col min="18" max="18" width="11" style="98" customWidth="1"/>
    <col min="19" max="19" width="17.5703125" style="1" customWidth="1"/>
    <col min="20" max="21" width="6.7109375" style="1" customWidth="1"/>
    <col min="22" max="22" width="8.42578125" style="1" customWidth="1"/>
    <col min="23" max="31" width="9.140625" style="1" hidden="1" customWidth="1"/>
    <col min="32" max="16384" width="9.140625" style="1"/>
  </cols>
  <sheetData>
    <row r="1" spans="1:44" ht="37.5" customHeight="1" x14ac:dyDescent="0.25">
      <c r="S1" s="195" t="s">
        <v>206</v>
      </c>
      <c r="T1" s="195"/>
      <c r="U1" s="195"/>
      <c r="V1" s="195"/>
    </row>
    <row r="2" spans="1:44" ht="18.75" x14ac:dyDescent="0.3">
      <c r="A2" s="40"/>
      <c r="B2" s="41"/>
      <c r="C2" s="41"/>
      <c r="D2" s="41"/>
      <c r="E2" s="41"/>
      <c r="F2" s="21"/>
      <c r="H2" s="21"/>
      <c r="I2" s="21"/>
      <c r="J2" s="99"/>
      <c r="K2" s="99"/>
      <c r="L2" s="99"/>
      <c r="M2" s="99"/>
      <c r="N2" s="99"/>
      <c r="O2" s="99"/>
      <c r="P2" s="99"/>
      <c r="Q2" s="99"/>
      <c r="R2" s="99"/>
      <c r="S2" s="196" t="s">
        <v>205</v>
      </c>
      <c r="T2" s="196"/>
      <c r="U2" s="196"/>
      <c r="V2" s="196"/>
      <c r="W2"/>
      <c r="X2"/>
      <c r="Y2"/>
      <c r="Z2"/>
      <c r="AA2"/>
      <c r="AB2"/>
      <c r="AC2"/>
      <c r="AD2"/>
      <c r="AE2"/>
    </row>
    <row r="3" spans="1:44" ht="21" customHeight="1" x14ac:dyDescent="0.3">
      <c r="A3" s="40"/>
      <c r="B3" s="41"/>
      <c r="C3" s="41"/>
      <c r="D3" s="41"/>
      <c r="E3" s="41"/>
      <c r="F3" s="21"/>
      <c r="H3" s="21"/>
      <c r="I3" s="21"/>
      <c r="J3" s="99"/>
      <c r="K3" s="99"/>
      <c r="L3" s="99"/>
      <c r="M3" s="99"/>
      <c r="N3" s="99"/>
      <c r="O3" s="99"/>
      <c r="P3" s="99"/>
      <c r="Q3" s="99"/>
      <c r="R3" s="99"/>
      <c r="S3" s="356"/>
      <c r="T3" s="356"/>
      <c r="U3" s="356"/>
      <c r="V3" s="356"/>
      <c r="W3"/>
      <c r="X3"/>
      <c r="Y3"/>
      <c r="Z3"/>
      <c r="AA3"/>
      <c r="AB3"/>
      <c r="AC3"/>
      <c r="AD3"/>
      <c r="AE3"/>
    </row>
    <row r="4" spans="1:44" ht="15.75" x14ac:dyDescent="0.15">
      <c r="A4" s="297" t="s">
        <v>248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0"/>
      <c r="X4" s="20"/>
      <c r="Y4" s="20"/>
      <c r="Z4" s="20"/>
      <c r="AF4" s="20"/>
      <c r="AG4" s="20"/>
      <c r="AH4" s="20"/>
      <c r="AI4" s="20"/>
    </row>
    <row r="5" spans="1:44" ht="15.75" x14ac:dyDescent="0.15">
      <c r="A5" s="297" t="s">
        <v>76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0"/>
      <c r="X5" s="20"/>
      <c r="Y5" s="20"/>
      <c r="Z5" s="20"/>
      <c r="AF5" s="20"/>
      <c r="AG5" s="20"/>
      <c r="AH5" s="20"/>
      <c r="AI5" s="20"/>
    </row>
    <row r="6" spans="1:44" ht="16.5" thickBot="1" x14ac:dyDescent="0.2">
      <c r="A6" s="298" t="s">
        <v>204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0"/>
      <c r="X6" s="20"/>
      <c r="Y6" s="20"/>
      <c r="Z6" s="20"/>
      <c r="AF6" s="20"/>
      <c r="AG6" s="20"/>
      <c r="AH6" s="20"/>
      <c r="AI6" s="20"/>
    </row>
    <row r="7" spans="1:44" ht="10.5" customHeight="1" x14ac:dyDescent="0.2">
      <c r="A7" s="299" t="s">
        <v>11</v>
      </c>
      <c r="B7" s="302" t="s">
        <v>12</v>
      </c>
      <c r="C7" s="199" t="s">
        <v>0</v>
      </c>
      <c r="D7" s="199" t="s">
        <v>1</v>
      </c>
      <c r="E7" s="302" t="s">
        <v>16</v>
      </c>
      <c r="F7" s="313" t="s">
        <v>17</v>
      </c>
      <c r="G7" s="209" t="s">
        <v>2</v>
      </c>
      <c r="H7" s="209" t="s">
        <v>3</v>
      </c>
      <c r="I7" s="209" t="s">
        <v>18</v>
      </c>
      <c r="J7" s="204" t="s">
        <v>85</v>
      </c>
      <c r="K7" s="308" t="s">
        <v>249</v>
      </c>
      <c r="L7" s="305" t="s">
        <v>200</v>
      </c>
      <c r="M7" s="212" t="s">
        <v>250</v>
      </c>
      <c r="N7" s="213"/>
      <c r="O7" s="213"/>
      <c r="P7" s="214"/>
      <c r="Q7" s="305" t="s">
        <v>224</v>
      </c>
      <c r="R7" s="209" t="s">
        <v>251</v>
      </c>
      <c r="S7" s="215" t="s">
        <v>14</v>
      </c>
      <c r="T7" s="216"/>
      <c r="U7" s="216"/>
      <c r="V7" s="217"/>
      <c r="W7" s="2"/>
      <c r="X7" s="2"/>
      <c r="Y7" s="2"/>
      <c r="Z7" s="2"/>
      <c r="AF7" s="2"/>
      <c r="AG7" s="2"/>
      <c r="AH7" s="2"/>
      <c r="AI7" s="2"/>
    </row>
    <row r="8" spans="1:44" ht="15" customHeight="1" x14ac:dyDescent="0.2">
      <c r="A8" s="300"/>
      <c r="B8" s="303"/>
      <c r="C8" s="200"/>
      <c r="D8" s="200"/>
      <c r="E8" s="303"/>
      <c r="F8" s="314"/>
      <c r="G8" s="210"/>
      <c r="H8" s="210"/>
      <c r="I8" s="210"/>
      <c r="J8" s="205"/>
      <c r="K8" s="309"/>
      <c r="L8" s="306"/>
      <c r="M8" s="207" t="s">
        <v>4</v>
      </c>
      <c r="N8" s="202" t="s">
        <v>5</v>
      </c>
      <c r="O8" s="202"/>
      <c r="P8" s="316" t="s">
        <v>201</v>
      </c>
      <c r="Q8" s="306"/>
      <c r="R8" s="210"/>
      <c r="S8" s="318" t="s">
        <v>6</v>
      </c>
      <c r="T8" s="202" t="s">
        <v>7</v>
      </c>
      <c r="U8" s="202"/>
      <c r="V8" s="203"/>
      <c r="W8" s="2"/>
      <c r="X8" s="2"/>
      <c r="Y8" s="2"/>
      <c r="Z8" s="2"/>
      <c r="AF8" s="2"/>
      <c r="AG8" s="2"/>
      <c r="AH8" s="2"/>
      <c r="AI8" s="2"/>
    </row>
    <row r="9" spans="1:44" ht="40.5" thickBot="1" x14ac:dyDescent="0.2">
      <c r="A9" s="301"/>
      <c r="B9" s="304"/>
      <c r="C9" s="201"/>
      <c r="D9" s="201"/>
      <c r="E9" s="304"/>
      <c r="F9" s="315"/>
      <c r="G9" s="211"/>
      <c r="H9" s="211"/>
      <c r="I9" s="211"/>
      <c r="J9" s="206"/>
      <c r="K9" s="310"/>
      <c r="L9" s="307"/>
      <c r="M9" s="208"/>
      <c r="N9" s="36" t="s">
        <v>4</v>
      </c>
      <c r="O9" s="36" t="s">
        <v>8</v>
      </c>
      <c r="P9" s="317"/>
      <c r="Q9" s="307"/>
      <c r="R9" s="211"/>
      <c r="S9" s="319"/>
      <c r="T9" s="37" t="s">
        <v>202</v>
      </c>
      <c r="U9" s="37" t="s">
        <v>225</v>
      </c>
      <c r="V9" s="38" t="s">
        <v>252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9.75" customHeight="1" outlineLevel="1" thickBot="1" x14ac:dyDescent="0.2">
      <c r="A10" s="54" t="s">
        <v>29</v>
      </c>
      <c r="B10" s="197" t="s">
        <v>207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  <c r="W10" s="17">
        <f t="shared" ref="W10:AE25" si="0">J10</f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1.25" customHeight="1" outlineLevel="2" thickBot="1" x14ac:dyDescent="0.2">
      <c r="A11" s="54" t="s">
        <v>29</v>
      </c>
      <c r="B11" s="42" t="s">
        <v>208</v>
      </c>
      <c r="C11" s="262" t="s">
        <v>35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4"/>
      <c r="W11" s="17">
        <f t="shared" si="0"/>
        <v>0</v>
      </c>
      <c r="X11" s="17">
        <f t="shared" si="0"/>
        <v>0</v>
      </c>
      <c r="Y11" s="17">
        <f t="shared" si="0"/>
        <v>0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0</v>
      </c>
      <c r="AD11" s="17">
        <f t="shared" si="0"/>
        <v>0</v>
      </c>
      <c r="AE11" s="17">
        <f t="shared" si="0"/>
        <v>0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" customHeight="1" outlineLevel="3" thickBot="1" x14ac:dyDescent="0.2">
      <c r="A12" s="54" t="s">
        <v>29</v>
      </c>
      <c r="B12" s="4" t="s">
        <v>208</v>
      </c>
      <c r="C12" s="78" t="s">
        <v>208</v>
      </c>
      <c r="D12" s="226" t="s">
        <v>55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/>
      <c r="W12" s="17">
        <f t="shared" si="0"/>
        <v>0</v>
      </c>
      <c r="X12" s="17">
        <f t="shared" si="0"/>
        <v>0</v>
      </c>
      <c r="Y12" s="17">
        <f t="shared" si="0"/>
        <v>0</v>
      </c>
      <c r="Z12" s="17">
        <f t="shared" si="0"/>
        <v>0</v>
      </c>
      <c r="AA12" s="17">
        <f t="shared" si="0"/>
        <v>0</v>
      </c>
      <c r="AB12" s="17">
        <f t="shared" si="0"/>
        <v>0</v>
      </c>
      <c r="AC12" s="17">
        <f t="shared" si="0"/>
        <v>0</v>
      </c>
      <c r="AD12" s="17">
        <f t="shared" si="0"/>
        <v>0</v>
      </c>
      <c r="AE12" s="17">
        <f t="shared" si="0"/>
        <v>0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3.5" customHeight="1" outlineLevel="4" thickBot="1" x14ac:dyDescent="0.2">
      <c r="A13" s="55" t="s">
        <v>29</v>
      </c>
      <c r="B13" s="5" t="s">
        <v>208</v>
      </c>
      <c r="C13" s="84" t="s">
        <v>208</v>
      </c>
      <c r="D13" s="71" t="s">
        <v>29</v>
      </c>
      <c r="E13" s="148" t="s">
        <v>56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  <c r="W13" s="17">
        <f t="shared" si="0"/>
        <v>0</v>
      </c>
      <c r="X13" s="17">
        <f t="shared" si="0"/>
        <v>0</v>
      </c>
      <c r="Y13" s="17">
        <f t="shared" si="0"/>
        <v>0</v>
      </c>
      <c r="Z13" s="17">
        <f t="shared" si="0"/>
        <v>0</v>
      </c>
      <c r="AA13" s="17">
        <f t="shared" si="0"/>
        <v>0</v>
      </c>
      <c r="AB13" s="17">
        <f t="shared" si="0"/>
        <v>0</v>
      </c>
      <c r="AC13" s="17">
        <f t="shared" si="0"/>
        <v>0</v>
      </c>
      <c r="AD13" s="17">
        <f t="shared" si="0"/>
        <v>0</v>
      </c>
      <c r="AE13" s="17">
        <f t="shared" si="0"/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" customHeight="1" outlineLevel="4" x14ac:dyDescent="0.15">
      <c r="A14" s="160" t="s">
        <v>29</v>
      </c>
      <c r="B14" s="162" t="s">
        <v>208</v>
      </c>
      <c r="C14" s="164" t="s">
        <v>208</v>
      </c>
      <c r="D14" s="137" t="s">
        <v>29</v>
      </c>
      <c r="E14" s="140" t="s">
        <v>208</v>
      </c>
      <c r="F14" s="223" t="s">
        <v>169</v>
      </c>
      <c r="G14" s="154"/>
      <c r="H14" s="154" t="s">
        <v>226</v>
      </c>
      <c r="I14" s="154"/>
      <c r="J14" s="6" t="s">
        <v>50</v>
      </c>
      <c r="K14" s="22"/>
      <c r="L14" s="22"/>
      <c r="M14" s="23"/>
      <c r="N14" s="23"/>
      <c r="O14" s="23"/>
      <c r="P14" s="23"/>
      <c r="Q14" s="22"/>
      <c r="R14" s="22"/>
      <c r="S14" s="157" t="s">
        <v>182</v>
      </c>
      <c r="T14" s="151">
        <v>15</v>
      </c>
      <c r="U14" s="151">
        <v>18</v>
      </c>
      <c r="V14" s="151">
        <v>20</v>
      </c>
      <c r="W14" s="17" t="str">
        <f>J14</f>
        <v>SB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7">
        <f t="shared" si="0"/>
        <v>0</v>
      </c>
      <c r="AC14" s="17">
        <f t="shared" si="0"/>
        <v>0</v>
      </c>
      <c r="AD14" s="17">
        <f t="shared" si="0"/>
        <v>0</v>
      </c>
      <c r="AE14" s="17">
        <f t="shared" si="0"/>
        <v>0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9.75" customHeight="1" outlineLevel="4" x14ac:dyDescent="0.15">
      <c r="A15" s="161"/>
      <c r="B15" s="163"/>
      <c r="C15" s="165"/>
      <c r="D15" s="138"/>
      <c r="E15" s="141"/>
      <c r="F15" s="224"/>
      <c r="G15" s="155"/>
      <c r="H15" s="155"/>
      <c r="I15" s="155"/>
      <c r="J15" s="7" t="s">
        <v>51</v>
      </c>
      <c r="K15" s="24"/>
      <c r="L15" s="24"/>
      <c r="M15" s="25"/>
      <c r="N15" s="25"/>
      <c r="O15" s="25"/>
      <c r="P15" s="25"/>
      <c r="Q15" s="24"/>
      <c r="R15" s="24"/>
      <c r="S15" s="158"/>
      <c r="T15" s="152"/>
      <c r="U15" s="152"/>
      <c r="V15" s="152"/>
      <c r="W15" s="17" t="str">
        <f t="shared" ref="W15:AE53" si="1">J15</f>
        <v>VB</v>
      </c>
      <c r="X15" s="17">
        <f t="shared" si="0"/>
        <v>0</v>
      </c>
      <c r="Y15" s="17">
        <f t="shared" si="0"/>
        <v>0</v>
      </c>
      <c r="Z15" s="17">
        <f t="shared" si="0"/>
        <v>0</v>
      </c>
      <c r="AA15" s="17">
        <f t="shared" si="0"/>
        <v>0</v>
      </c>
      <c r="AB15" s="17">
        <f t="shared" si="0"/>
        <v>0</v>
      </c>
      <c r="AC15" s="17">
        <f t="shared" si="0"/>
        <v>0</v>
      </c>
      <c r="AD15" s="17">
        <f t="shared" si="0"/>
        <v>0</v>
      </c>
      <c r="AE15" s="17">
        <f t="shared" si="0"/>
        <v>0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9.75" customHeight="1" outlineLevel="4" x14ac:dyDescent="0.15">
      <c r="A16" s="161"/>
      <c r="B16" s="163"/>
      <c r="C16" s="165"/>
      <c r="D16" s="138"/>
      <c r="E16" s="141"/>
      <c r="F16" s="224"/>
      <c r="G16" s="155"/>
      <c r="H16" s="155"/>
      <c r="I16" s="155"/>
      <c r="J16" s="7" t="s">
        <v>52</v>
      </c>
      <c r="K16" s="24"/>
      <c r="L16" s="24"/>
      <c r="M16" s="25"/>
      <c r="N16" s="25"/>
      <c r="O16" s="25"/>
      <c r="P16" s="25"/>
      <c r="Q16" s="24"/>
      <c r="R16" s="24"/>
      <c r="S16" s="158"/>
      <c r="T16" s="152"/>
      <c r="U16" s="152"/>
      <c r="V16" s="152"/>
      <c r="W16" s="17" t="str">
        <f t="shared" si="1"/>
        <v>ES</v>
      </c>
      <c r="X16" s="17">
        <f t="shared" si="0"/>
        <v>0</v>
      </c>
      <c r="Y16" s="17">
        <f t="shared" si="0"/>
        <v>0</v>
      </c>
      <c r="Z16" s="17">
        <f t="shared" si="0"/>
        <v>0</v>
      </c>
      <c r="AA16" s="17">
        <f t="shared" si="0"/>
        <v>0</v>
      </c>
      <c r="AB16" s="17">
        <f t="shared" si="0"/>
        <v>0</v>
      </c>
      <c r="AC16" s="17">
        <f t="shared" si="0"/>
        <v>0</v>
      </c>
      <c r="AD16" s="17">
        <f t="shared" si="0"/>
        <v>0</v>
      </c>
      <c r="AE16" s="17">
        <f t="shared" si="0"/>
        <v>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116" ht="9.75" customHeight="1" outlineLevel="4" x14ac:dyDescent="0.15">
      <c r="A17" s="161"/>
      <c r="B17" s="163"/>
      <c r="C17" s="165"/>
      <c r="D17" s="138"/>
      <c r="E17" s="141"/>
      <c r="F17" s="224"/>
      <c r="G17" s="155"/>
      <c r="H17" s="155"/>
      <c r="I17" s="155"/>
      <c r="J17" s="8" t="s">
        <v>53</v>
      </c>
      <c r="K17" s="26"/>
      <c r="L17" s="26"/>
      <c r="M17" s="26"/>
      <c r="N17" s="26"/>
      <c r="O17" s="26"/>
      <c r="P17" s="26"/>
      <c r="Q17" s="26"/>
      <c r="R17" s="26"/>
      <c r="S17" s="158"/>
      <c r="T17" s="152"/>
      <c r="U17" s="152"/>
      <c r="V17" s="152"/>
      <c r="W17" s="17" t="str">
        <f t="shared" si="1"/>
        <v>KT</v>
      </c>
      <c r="X17" s="17">
        <f t="shared" si="0"/>
        <v>0</v>
      </c>
      <c r="Y17" s="17">
        <f t="shared" si="0"/>
        <v>0</v>
      </c>
      <c r="Z17" s="17">
        <f t="shared" si="0"/>
        <v>0</v>
      </c>
      <c r="AA17" s="17">
        <f t="shared" si="0"/>
        <v>0</v>
      </c>
      <c r="AB17" s="17">
        <f t="shared" si="0"/>
        <v>0</v>
      </c>
      <c r="AC17" s="17">
        <f t="shared" si="0"/>
        <v>0</v>
      </c>
      <c r="AD17" s="17">
        <f t="shared" si="0"/>
        <v>0</v>
      </c>
      <c r="AE17" s="17">
        <f t="shared" si="0"/>
        <v>0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116" ht="9.75" customHeight="1" outlineLevel="4" thickBot="1" x14ac:dyDescent="0.2">
      <c r="A18" s="237"/>
      <c r="B18" s="221"/>
      <c r="C18" s="185"/>
      <c r="D18" s="139"/>
      <c r="E18" s="142"/>
      <c r="F18" s="225"/>
      <c r="G18" s="156"/>
      <c r="H18" s="156"/>
      <c r="I18" s="156"/>
      <c r="J18" s="9" t="s">
        <v>86</v>
      </c>
      <c r="K18" s="27">
        <f>SUM(K14:K17)</f>
        <v>0</v>
      </c>
      <c r="L18" s="27">
        <f>SUM(L14:L17)</f>
        <v>0</v>
      </c>
      <c r="M18" s="27">
        <f t="shared" ref="M18:R18" si="2">SUM(M14:M17)</f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159"/>
      <c r="T18" s="153"/>
      <c r="U18" s="153"/>
      <c r="V18" s="153"/>
      <c r="W18" s="17" t="str">
        <f t="shared" si="1"/>
        <v>Iš viso:</v>
      </c>
      <c r="X18" s="17">
        <f t="shared" si="0"/>
        <v>0</v>
      </c>
      <c r="Y18" s="17">
        <f t="shared" si="0"/>
        <v>0</v>
      </c>
      <c r="Z18" s="17">
        <f t="shared" si="0"/>
        <v>0</v>
      </c>
      <c r="AA18" s="17">
        <f t="shared" si="0"/>
        <v>0</v>
      </c>
      <c r="AB18" s="17">
        <f t="shared" si="0"/>
        <v>0</v>
      </c>
      <c r="AC18" s="17">
        <f t="shared" si="0"/>
        <v>0</v>
      </c>
      <c r="AD18" s="17">
        <f t="shared" si="0"/>
        <v>0</v>
      </c>
      <c r="AE18" s="17">
        <f t="shared" si="0"/>
        <v>0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116" ht="9.75" customHeight="1" outlineLevel="4" x14ac:dyDescent="0.15">
      <c r="A19" s="160" t="s">
        <v>29</v>
      </c>
      <c r="B19" s="162" t="s">
        <v>208</v>
      </c>
      <c r="C19" s="164" t="s">
        <v>208</v>
      </c>
      <c r="D19" s="137" t="s">
        <v>29</v>
      </c>
      <c r="E19" s="140" t="s">
        <v>29</v>
      </c>
      <c r="F19" s="223" t="s">
        <v>170</v>
      </c>
      <c r="G19" s="154"/>
      <c r="H19" s="154" t="s">
        <v>226</v>
      </c>
      <c r="I19" s="154"/>
      <c r="J19" s="6" t="s">
        <v>50</v>
      </c>
      <c r="K19" s="24"/>
      <c r="L19" s="24"/>
      <c r="M19" s="25"/>
      <c r="N19" s="25"/>
      <c r="O19" s="25"/>
      <c r="P19" s="25"/>
      <c r="Q19" s="24"/>
      <c r="R19" s="24"/>
      <c r="S19" s="157" t="s">
        <v>87</v>
      </c>
      <c r="T19" s="151">
        <v>5</v>
      </c>
      <c r="U19" s="151">
        <v>5</v>
      </c>
      <c r="V19" s="151">
        <v>5</v>
      </c>
      <c r="W19" s="17" t="str">
        <f t="shared" si="1"/>
        <v>SB</v>
      </c>
      <c r="X19" s="17">
        <f t="shared" si="0"/>
        <v>0</v>
      </c>
      <c r="Y19" s="17">
        <f t="shared" si="0"/>
        <v>0</v>
      </c>
      <c r="Z19" s="17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0</v>
      </c>
      <c r="AD19" s="17">
        <f t="shared" si="0"/>
        <v>0</v>
      </c>
      <c r="AE19" s="17">
        <f t="shared" si="0"/>
        <v>0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116" ht="9.75" customHeight="1" outlineLevel="4" x14ac:dyDescent="0.15">
      <c r="A20" s="161"/>
      <c r="B20" s="163"/>
      <c r="C20" s="165"/>
      <c r="D20" s="138"/>
      <c r="E20" s="141"/>
      <c r="F20" s="224"/>
      <c r="G20" s="155"/>
      <c r="H20" s="155"/>
      <c r="I20" s="155"/>
      <c r="J20" s="7" t="s">
        <v>51</v>
      </c>
      <c r="K20" s="24"/>
      <c r="L20" s="24"/>
      <c r="M20" s="25"/>
      <c r="N20" s="25"/>
      <c r="O20" s="25"/>
      <c r="P20" s="25"/>
      <c r="Q20" s="24"/>
      <c r="R20" s="24"/>
      <c r="S20" s="158"/>
      <c r="T20" s="152"/>
      <c r="U20" s="152"/>
      <c r="V20" s="152"/>
      <c r="W20" s="17" t="str">
        <f t="shared" si="1"/>
        <v>VB</v>
      </c>
      <c r="X20" s="17">
        <f t="shared" si="0"/>
        <v>0</v>
      </c>
      <c r="Y20" s="17">
        <f t="shared" si="0"/>
        <v>0</v>
      </c>
      <c r="Z20" s="17">
        <f t="shared" si="0"/>
        <v>0</v>
      </c>
      <c r="AA20" s="17">
        <f t="shared" si="0"/>
        <v>0</v>
      </c>
      <c r="AB20" s="17">
        <f t="shared" si="0"/>
        <v>0</v>
      </c>
      <c r="AC20" s="17">
        <f t="shared" si="0"/>
        <v>0</v>
      </c>
      <c r="AD20" s="17">
        <f t="shared" si="0"/>
        <v>0</v>
      </c>
      <c r="AE20" s="17">
        <f t="shared" si="0"/>
        <v>0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116" ht="9.75" customHeight="1" outlineLevel="4" x14ac:dyDescent="0.15">
      <c r="A21" s="161"/>
      <c r="B21" s="163"/>
      <c r="C21" s="165"/>
      <c r="D21" s="138"/>
      <c r="E21" s="141"/>
      <c r="F21" s="224"/>
      <c r="G21" s="155"/>
      <c r="H21" s="155"/>
      <c r="I21" s="155"/>
      <c r="J21" s="7" t="s">
        <v>52</v>
      </c>
      <c r="K21" s="24"/>
      <c r="L21" s="24"/>
      <c r="M21" s="25"/>
      <c r="N21" s="25"/>
      <c r="O21" s="25"/>
      <c r="P21" s="25"/>
      <c r="Q21" s="24"/>
      <c r="R21" s="24"/>
      <c r="S21" s="158"/>
      <c r="T21" s="152"/>
      <c r="U21" s="152"/>
      <c r="V21" s="152"/>
      <c r="W21" s="17" t="str">
        <f t="shared" si="1"/>
        <v>ES</v>
      </c>
      <c r="X21" s="17">
        <f t="shared" si="0"/>
        <v>0</v>
      </c>
      <c r="Y21" s="17">
        <f t="shared" si="0"/>
        <v>0</v>
      </c>
      <c r="Z21" s="17">
        <f t="shared" si="0"/>
        <v>0</v>
      </c>
      <c r="AA21" s="17">
        <f t="shared" si="0"/>
        <v>0</v>
      </c>
      <c r="AB21" s="17">
        <f t="shared" si="0"/>
        <v>0</v>
      </c>
      <c r="AC21" s="17">
        <f t="shared" si="0"/>
        <v>0</v>
      </c>
      <c r="AD21" s="17">
        <f t="shared" si="0"/>
        <v>0</v>
      </c>
      <c r="AE21" s="17">
        <f t="shared" si="0"/>
        <v>0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116" ht="9.75" customHeight="1" outlineLevel="4" x14ac:dyDescent="0.15">
      <c r="A22" s="161"/>
      <c r="B22" s="163"/>
      <c r="C22" s="165"/>
      <c r="D22" s="138"/>
      <c r="E22" s="141"/>
      <c r="F22" s="224"/>
      <c r="G22" s="155"/>
      <c r="H22" s="155"/>
      <c r="I22" s="155"/>
      <c r="J22" s="8" t="s">
        <v>53</v>
      </c>
      <c r="K22" s="26"/>
      <c r="L22" s="26"/>
      <c r="M22" s="28"/>
      <c r="N22" s="28"/>
      <c r="O22" s="28"/>
      <c r="P22" s="28"/>
      <c r="Q22" s="26"/>
      <c r="R22" s="26"/>
      <c r="S22" s="158"/>
      <c r="T22" s="152"/>
      <c r="U22" s="152"/>
      <c r="V22" s="152"/>
      <c r="W22" s="17" t="str">
        <f t="shared" si="1"/>
        <v>KT</v>
      </c>
      <c r="X22" s="17">
        <f t="shared" si="0"/>
        <v>0</v>
      </c>
      <c r="Y22" s="17">
        <f t="shared" si="0"/>
        <v>0</v>
      </c>
      <c r="Z22" s="17">
        <f t="shared" si="0"/>
        <v>0</v>
      </c>
      <c r="AA22" s="17">
        <f t="shared" si="0"/>
        <v>0</v>
      </c>
      <c r="AB22" s="17">
        <f t="shared" si="0"/>
        <v>0</v>
      </c>
      <c r="AC22" s="17">
        <f t="shared" si="0"/>
        <v>0</v>
      </c>
      <c r="AD22" s="17">
        <f t="shared" si="0"/>
        <v>0</v>
      </c>
      <c r="AE22" s="17">
        <f t="shared" si="0"/>
        <v>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116" ht="9.75" customHeight="1" outlineLevel="4" thickBot="1" x14ac:dyDescent="0.2">
      <c r="A23" s="237"/>
      <c r="B23" s="221"/>
      <c r="C23" s="185"/>
      <c r="D23" s="139"/>
      <c r="E23" s="142"/>
      <c r="F23" s="225"/>
      <c r="G23" s="156"/>
      <c r="H23" s="156"/>
      <c r="I23" s="156"/>
      <c r="J23" s="9" t="s">
        <v>86</v>
      </c>
      <c r="K23" s="27">
        <f>SUM(K19:K22)</f>
        <v>0</v>
      </c>
      <c r="L23" s="27">
        <f>SUM(L19:L22)</f>
        <v>0</v>
      </c>
      <c r="M23" s="27">
        <f t="shared" ref="M23:R23" si="3">SUM(M19:M22)</f>
        <v>0</v>
      </c>
      <c r="N23" s="27">
        <f t="shared" si="3"/>
        <v>0</v>
      </c>
      <c r="O23" s="27">
        <f t="shared" si="3"/>
        <v>0</v>
      </c>
      <c r="P23" s="27">
        <f t="shared" si="3"/>
        <v>0</v>
      </c>
      <c r="Q23" s="27">
        <f t="shared" si="3"/>
        <v>0</v>
      </c>
      <c r="R23" s="27">
        <f t="shared" si="3"/>
        <v>0</v>
      </c>
      <c r="S23" s="159"/>
      <c r="T23" s="153"/>
      <c r="U23" s="153"/>
      <c r="V23" s="153"/>
      <c r="W23" s="17" t="str">
        <f t="shared" si="1"/>
        <v>Iš viso:</v>
      </c>
      <c r="X23" s="17">
        <f t="shared" si="0"/>
        <v>0</v>
      </c>
      <c r="Y23" s="17">
        <f t="shared" si="0"/>
        <v>0</v>
      </c>
      <c r="Z23" s="17">
        <f t="shared" si="0"/>
        <v>0</v>
      </c>
      <c r="AA23" s="17">
        <f t="shared" si="0"/>
        <v>0</v>
      </c>
      <c r="AB23" s="17">
        <f t="shared" si="0"/>
        <v>0</v>
      </c>
      <c r="AC23" s="17">
        <f t="shared" si="0"/>
        <v>0</v>
      </c>
      <c r="AD23" s="17">
        <f t="shared" si="0"/>
        <v>0</v>
      </c>
      <c r="AE23" s="17">
        <f t="shared" si="0"/>
        <v>0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116" ht="9.75" customHeight="1" outlineLevel="3" thickBot="1" x14ac:dyDescent="0.2">
      <c r="A24" s="56" t="s">
        <v>29</v>
      </c>
      <c r="B24" s="10" t="s">
        <v>208</v>
      </c>
      <c r="C24" s="85" t="s">
        <v>208</v>
      </c>
      <c r="D24" s="65" t="s">
        <v>29</v>
      </c>
      <c r="E24" s="170" t="s">
        <v>22</v>
      </c>
      <c r="F24" s="171"/>
      <c r="G24" s="171"/>
      <c r="H24" s="171"/>
      <c r="I24" s="171"/>
      <c r="J24" s="172"/>
      <c r="K24" s="72">
        <f>K18+K23</f>
        <v>0</v>
      </c>
      <c r="L24" s="72">
        <f t="shared" ref="L24:R24" si="4">L18+L23</f>
        <v>0</v>
      </c>
      <c r="M24" s="72">
        <f t="shared" si="4"/>
        <v>0</v>
      </c>
      <c r="N24" s="72">
        <f t="shared" si="4"/>
        <v>0</v>
      </c>
      <c r="O24" s="72">
        <f t="shared" si="4"/>
        <v>0</v>
      </c>
      <c r="P24" s="72">
        <f t="shared" si="4"/>
        <v>0</v>
      </c>
      <c r="Q24" s="72">
        <f t="shared" si="4"/>
        <v>0</v>
      </c>
      <c r="R24" s="72">
        <f t="shared" si="4"/>
        <v>0</v>
      </c>
      <c r="S24" s="74"/>
      <c r="T24" s="75"/>
      <c r="U24" s="76"/>
      <c r="V24" s="77"/>
      <c r="W24" s="17">
        <f t="shared" si="1"/>
        <v>0</v>
      </c>
      <c r="X24" s="17">
        <f t="shared" si="0"/>
        <v>0</v>
      </c>
      <c r="Y24" s="17">
        <f t="shared" si="0"/>
        <v>0</v>
      </c>
      <c r="Z24" s="17">
        <f t="shared" si="0"/>
        <v>0</v>
      </c>
      <c r="AA24" s="17">
        <f t="shared" si="0"/>
        <v>0</v>
      </c>
      <c r="AB24" s="17">
        <f t="shared" si="0"/>
        <v>0</v>
      </c>
      <c r="AC24" s="17">
        <f t="shared" si="0"/>
        <v>0</v>
      </c>
      <c r="AD24" s="17">
        <f t="shared" si="0"/>
        <v>0</v>
      </c>
      <c r="AE24" s="17">
        <f t="shared" si="0"/>
        <v>0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ht="11.25" customHeight="1" outlineLevel="4" thickBot="1" x14ac:dyDescent="0.2">
      <c r="A25" s="55" t="s">
        <v>29</v>
      </c>
      <c r="B25" s="5" t="s">
        <v>208</v>
      </c>
      <c r="C25" s="84" t="s">
        <v>208</v>
      </c>
      <c r="D25" s="71" t="s">
        <v>211</v>
      </c>
      <c r="E25" s="148" t="s">
        <v>57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7">
        <f t="shared" si="1"/>
        <v>0</v>
      </c>
      <c r="X25" s="17">
        <f t="shared" si="0"/>
        <v>0</v>
      </c>
      <c r="Y25" s="17">
        <f t="shared" si="0"/>
        <v>0</v>
      </c>
      <c r="Z25" s="17">
        <f t="shared" si="0"/>
        <v>0</v>
      </c>
      <c r="AA25" s="17">
        <f t="shared" si="0"/>
        <v>0</v>
      </c>
      <c r="AB25" s="17">
        <f t="shared" si="0"/>
        <v>0</v>
      </c>
      <c r="AC25" s="17">
        <f t="shared" si="0"/>
        <v>0</v>
      </c>
      <c r="AD25" s="17">
        <f t="shared" si="0"/>
        <v>0</v>
      </c>
      <c r="AE25" s="17">
        <f t="shared" si="0"/>
        <v>0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116" ht="9.75" customHeight="1" outlineLevel="4" x14ac:dyDescent="0.15">
      <c r="A26" s="160" t="s">
        <v>29</v>
      </c>
      <c r="B26" s="162" t="s">
        <v>208</v>
      </c>
      <c r="C26" s="164" t="s">
        <v>208</v>
      </c>
      <c r="D26" s="137" t="s">
        <v>211</v>
      </c>
      <c r="E26" s="140" t="s">
        <v>208</v>
      </c>
      <c r="F26" s="223" t="s">
        <v>223</v>
      </c>
      <c r="G26" s="154"/>
      <c r="H26" s="154" t="s">
        <v>226</v>
      </c>
      <c r="I26" s="154"/>
      <c r="J26" s="6" t="s">
        <v>50</v>
      </c>
      <c r="K26" s="22"/>
      <c r="L26" s="22"/>
      <c r="M26" s="23"/>
      <c r="N26" s="23"/>
      <c r="O26" s="23"/>
      <c r="P26" s="23"/>
      <c r="Q26" s="22"/>
      <c r="R26" s="22"/>
      <c r="S26" s="157" t="s">
        <v>155</v>
      </c>
      <c r="T26" s="151">
        <v>3</v>
      </c>
      <c r="U26" s="151">
        <v>3</v>
      </c>
      <c r="V26" s="151">
        <v>3</v>
      </c>
      <c r="W26" s="17" t="str">
        <f t="shared" si="1"/>
        <v>SB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17">
        <f t="shared" si="1"/>
        <v>0</v>
      </c>
      <c r="AD26" s="17">
        <f t="shared" si="1"/>
        <v>0</v>
      </c>
      <c r="AE26" s="17">
        <f t="shared" si="1"/>
        <v>0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116" ht="9.75" customHeight="1" outlineLevel="4" x14ac:dyDescent="0.15">
      <c r="A27" s="161"/>
      <c r="B27" s="163"/>
      <c r="C27" s="165"/>
      <c r="D27" s="138"/>
      <c r="E27" s="141"/>
      <c r="F27" s="224"/>
      <c r="G27" s="155"/>
      <c r="H27" s="155"/>
      <c r="I27" s="155"/>
      <c r="J27" s="7" t="s">
        <v>51</v>
      </c>
      <c r="K27" s="24"/>
      <c r="L27" s="24"/>
      <c r="M27" s="25"/>
      <c r="N27" s="25"/>
      <c r="O27" s="25"/>
      <c r="P27" s="25"/>
      <c r="Q27" s="24"/>
      <c r="R27" s="24"/>
      <c r="S27" s="158"/>
      <c r="T27" s="152"/>
      <c r="U27" s="152"/>
      <c r="V27" s="152"/>
      <c r="W27" s="17" t="str">
        <f t="shared" si="1"/>
        <v>VB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17">
        <f t="shared" si="1"/>
        <v>0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116" ht="9.75" customHeight="1" outlineLevel="4" x14ac:dyDescent="0.15">
      <c r="A28" s="161"/>
      <c r="B28" s="163"/>
      <c r="C28" s="165"/>
      <c r="D28" s="138"/>
      <c r="E28" s="141"/>
      <c r="F28" s="224"/>
      <c r="G28" s="155"/>
      <c r="H28" s="155"/>
      <c r="I28" s="155"/>
      <c r="J28" s="7" t="s">
        <v>52</v>
      </c>
      <c r="K28" s="24"/>
      <c r="L28" s="24"/>
      <c r="M28" s="25"/>
      <c r="N28" s="25"/>
      <c r="O28" s="25"/>
      <c r="P28" s="25"/>
      <c r="Q28" s="24"/>
      <c r="R28" s="24"/>
      <c r="S28" s="158"/>
      <c r="T28" s="152"/>
      <c r="U28" s="152"/>
      <c r="V28" s="152"/>
      <c r="W28" s="17" t="str">
        <f t="shared" si="1"/>
        <v>ES</v>
      </c>
      <c r="X28" s="17">
        <f t="shared" si="1"/>
        <v>0</v>
      </c>
      <c r="Y28" s="17">
        <f t="shared" si="1"/>
        <v>0</v>
      </c>
      <c r="Z28" s="17">
        <f t="shared" si="1"/>
        <v>0</v>
      </c>
      <c r="AA28" s="17">
        <f t="shared" si="1"/>
        <v>0</v>
      </c>
      <c r="AB28" s="17">
        <f t="shared" si="1"/>
        <v>0</v>
      </c>
      <c r="AC28" s="17">
        <f t="shared" si="1"/>
        <v>0</v>
      </c>
      <c r="AD28" s="17">
        <f t="shared" si="1"/>
        <v>0</v>
      </c>
      <c r="AE28" s="17">
        <f t="shared" si="1"/>
        <v>0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116" ht="9.75" customHeight="1" outlineLevel="4" x14ac:dyDescent="0.15">
      <c r="A29" s="161"/>
      <c r="B29" s="163"/>
      <c r="C29" s="165"/>
      <c r="D29" s="138"/>
      <c r="E29" s="141"/>
      <c r="F29" s="224"/>
      <c r="G29" s="155"/>
      <c r="H29" s="155"/>
      <c r="I29" s="155"/>
      <c r="J29" s="8" t="s">
        <v>53</v>
      </c>
      <c r="K29" s="26"/>
      <c r="L29" s="26"/>
      <c r="M29" s="26"/>
      <c r="N29" s="26"/>
      <c r="O29" s="26"/>
      <c r="P29" s="26"/>
      <c r="Q29" s="26"/>
      <c r="R29" s="26"/>
      <c r="S29" s="158"/>
      <c r="T29" s="152"/>
      <c r="U29" s="152"/>
      <c r="V29" s="152"/>
      <c r="W29" s="17" t="str">
        <f t="shared" si="1"/>
        <v>KT</v>
      </c>
      <c r="X29" s="17">
        <f t="shared" si="1"/>
        <v>0</v>
      </c>
      <c r="Y29" s="17">
        <f t="shared" si="1"/>
        <v>0</v>
      </c>
      <c r="Z29" s="17">
        <f t="shared" si="1"/>
        <v>0</v>
      </c>
      <c r="AA29" s="17">
        <f t="shared" si="1"/>
        <v>0</v>
      </c>
      <c r="AB29" s="17">
        <f t="shared" si="1"/>
        <v>0</v>
      </c>
      <c r="AC29" s="17">
        <f t="shared" si="1"/>
        <v>0</v>
      </c>
      <c r="AD29" s="17">
        <f t="shared" si="1"/>
        <v>0</v>
      </c>
      <c r="AE29" s="17">
        <f t="shared" si="1"/>
        <v>0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116" ht="9.75" customHeight="1" outlineLevel="4" thickBot="1" x14ac:dyDescent="0.2">
      <c r="A30" s="237"/>
      <c r="B30" s="221"/>
      <c r="C30" s="185"/>
      <c r="D30" s="139"/>
      <c r="E30" s="142"/>
      <c r="F30" s="225"/>
      <c r="G30" s="156"/>
      <c r="H30" s="156"/>
      <c r="I30" s="156"/>
      <c r="J30" s="9" t="s">
        <v>86</v>
      </c>
      <c r="K30" s="27">
        <f>SUM(K26:K29)</f>
        <v>0</v>
      </c>
      <c r="L30" s="27">
        <f>SUM(L26:L29)</f>
        <v>0</v>
      </c>
      <c r="M30" s="27">
        <f t="shared" ref="M30:R30" si="5">SUM(M26:M29)</f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159"/>
      <c r="T30" s="153"/>
      <c r="U30" s="153"/>
      <c r="V30" s="153"/>
      <c r="W30" s="17" t="str">
        <f t="shared" si="1"/>
        <v>Iš viso:</v>
      </c>
      <c r="X30" s="17">
        <f t="shared" si="1"/>
        <v>0</v>
      </c>
      <c r="Y30" s="17">
        <f t="shared" si="1"/>
        <v>0</v>
      </c>
      <c r="Z30" s="17">
        <f t="shared" si="1"/>
        <v>0</v>
      </c>
      <c r="AA30" s="17">
        <f t="shared" si="1"/>
        <v>0</v>
      </c>
      <c r="AB30" s="17">
        <f t="shared" si="1"/>
        <v>0</v>
      </c>
      <c r="AC30" s="17">
        <f t="shared" si="1"/>
        <v>0</v>
      </c>
      <c r="AD30" s="17">
        <f t="shared" si="1"/>
        <v>0</v>
      </c>
      <c r="AE30" s="17">
        <f t="shared" si="1"/>
        <v>0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116" ht="9.75" customHeight="1" outlineLevel="3" thickBot="1" x14ac:dyDescent="0.2">
      <c r="A31" s="56" t="s">
        <v>29</v>
      </c>
      <c r="B31" s="10" t="s">
        <v>208</v>
      </c>
      <c r="C31" s="85" t="s">
        <v>208</v>
      </c>
      <c r="D31" s="65" t="s">
        <v>211</v>
      </c>
      <c r="E31" s="170" t="s">
        <v>22</v>
      </c>
      <c r="F31" s="171"/>
      <c r="G31" s="171"/>
      <c r="H31" s="171"/>
      <c r="I31" s="171"/>
      <c r="J31" s="172"/>
      <c r="K31" s="72">
        <f>K30</f>
        <v>0</v>
      </c>
      <c r="L31" s="72">
        <f t="shared" ref="L31:R31" si="6">L30</f>
        <v>0</v>
      </c>
      <c r="M31" s="72">
        <f t="shared" si="6"/>
        <v>0</v>
      </c>
      <c r="N31" s="72">
        <f t="shared" si="6"/>
        <v>0</v>
      </c>
      <c r="O31" s="72">
        <f t="shared" si="6"/>
        <v>0</v>
      </c>
      <c r="P31" s="72">
        <f t="shared" si="6"/>
        <v>0</v>
      </c>
      <c r="Q31" s="72">
        <f t="shared" si="6"/>
        <v>0</v>
      </c>
      <c r="R31" s="72">
        <f t="shared" si="6"/>
        <v>0</v>
      </c>
      <c r="S31" s="74"/>
      <c r="T31" s="75"/>
      <c r="U31" s="76"/>
      <c r="V31" s="77"/>
      <c r="W31" s="17">
        <f t="shared" si="1"/>
        <v>0</v>
      </c>
      <c r="X31" s="17">
        <f t="shared" si="1"/>
        <v>0</v>
      </c>
      <c r="Y31" s="17">
        <f t="shared" si="1"/>
        <v>0</v>
      </c>
      <c r="Z31" s="17">
        <f t="shared" si="1"/>
        <v>0</v>
      </c>
      <c r="AA31" s="17">
        <f t="shared" si="1"/>
        <v>0</v>
      </c>
      <c r="AB31" s="17">
        <f t="shared" si="1"/>
        <v>0</v>
      </c>
      <c r="AC31" s="17">
        <f t="shared" si="1"/>
        <v>0</v>
      </c>
      <c r="AD31" s="17">
        <f t="shared" si="1"/>
        <v>0</v>
      </c>
      <c r="AE31" s="17">
        <f t="shared" si="1"/>
        <v>0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ht="11.25" customHeight="1" outlineLevel="4" thickBot="1" x14ac:dyDescent="0.2">
      <c r="A32" s="55" t="s">
        <v>29</v>
      </c>
      <c r="B32" s="5" t="s">
        <v>208</v>
      </c>
      <c r="C32" s="84" t="s">
        <v>208</v>
      </c>
      <c r="D32" s="71" t="s">
        <v>212</v>
      </c>
      <c r="E32" s="148" t="s">
        <v>58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7">
        <f t="shared" si="1"/>
        <v>0</v>
      </c>
      <c r="X32" s="17">
        <f t="shared" si="1"/>
        <v>0</v>
      </c>
      <c r="Y32" s="17">
        <f t="shared" si="1"/>
        <v>0</v>
      </c>
      <c r="Z32" s="17">
        <f t="shared" si="1"/>
        <v>0</v>
      </c>
      <c r="AA32" s="17">
        <f t="shared" si="1"/>
        <v>0</v>
      </c>
      <c r="AB32" s="17">
        <f t="shared" si="1"/>
        <v>0</v>
      </c>
      <c r="AC32" s="17">
        <f t="shared" si="1"/>
        <v>0</v>
      </c>
      <c r="AD32" s="17">
        <f t="shared" si="1"/>
        <v>0</v>
      </c>
      <c r="AE32" s="17">
        <f t="shared" si="1"/>
        <v>0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116" ht="9.75" customHeight="1" outlineLevel="4" x14ac:dyDescent="0.15">
      <c r="A33" s="160" t="s">
        <v>29</v>
      </c>
      <c r="B33" s="162" t="s">
        <v>208</v>
      </c>
      <c r="C33" s="164" t="s">
        <v>208</v>
      </c>
      <c r="D33" s="137" t="s">
        <v>212</v>
      </c>
      <c r="E33" s="140" t="s">
        <v>208</v>
      </c>
      <c r="F33" s="218" t="s">
        <v>171</v>
      </c>
      <c r="G33" s="154"/>
      <c r="H33" s="154" t="s">
        <v>227</v>
      </c>
      <c r="I33" s="154"/>
      <c r="J33" s="6" t="s">
        <v>50</v>
      </c>
      <c r="K33" s="22"/>
      <c r="L33" s="22"/>
      <c r="M33" s="23"/>
      <c r="N33" s="23"/>
      <c r="O33" s="23"/>
      <c r="P33" s="23"/>
      <c r="Q33" s="22"/>
      <c r="R33" s="22"/>
      <c r="S33" s="157" t="s">
        <v>88</v>
      </c>
      <c r="T33" s="151">
        <v>13</v>
      </c>
      <c r="U33" s="151">
        <v>15</v>
      </c>
      <c r="V33" s="151">
        <v>18</v>
      </c>
      <c r="W33" s="17" t="str">
        <f t="shared" si="1"/>
        <v>SB</v>
      </c>
      <c r="X33" s="17">
        <f t="shared" si="1"/>
        <v>0</v>
      </c>
      <c r="Y33" s="17">
        <f t="shared" si="1"/>
        <v>0</v>
      </c>
      <c r="Z33" s="17">
        <f t="shared" si="1"/>
        <v>0</v>
      </c>
      <c r="AA33" s="17">
        <f t="shared" si="1"/>
        <v>0</v>
      </c>
      <c r="AB33" s="17">
        <f t="shared" si="1"/>
        <v>0</v>
      </c>
      <c r="AC33" s="17">
        <f t="shared" si="1"/>
        <v>0</v>
      </c>
      <c r="AD33" s="17">
        <f t="shared" si="1"/>
        <v>0</v>
      </c>
      <c r="AE33" s="17">
        <f t="shared" si="1"/>
        <v>0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116" ht="9.75" customHeight="1" outlineLevel="4" x14ac:dyDescent="0.15">
      <c r="A34" s="161"/>
      <c r="B34" s="163"/>
      <c r="C34" s="165"/>
      <c r="D34" s="138"/>
      <c r="E34" s="141"/>
      <c r="F34" s="219"/>
      <c r="G34" s="155"/>
      <c r="H34" s="155"/>
      <c r="I34" s="155"/>
      <c r="J34" s="7" t="s">
        <v>51</v>
      </c>
      <c r="K34" s="24"/>
      <c r="L34" s="24"/>
      <c r="M34" s="25"/>
      <c r="N34" s="25"/>
      <c r="O34" s="25"/>
      <c r="P34" s="25"/>
      <c r="Q34" s="24"/>
      <c r="R34" s="24"/>
      <c r="S34" s="158"/>
      <c r="T34" s="152"/>
      <c r="U34" s="152"/>
      <c r="V34" s="152"/>
      <c r="W34" s="17" t="str">
        <f t="shared" si="1"/>
        <v>VB</v>
      </c>
      <c r="X34" s="17">
        <f t="shared" si="1"/>
        <v>0</v>
      </c>
      <c r="Y34" s="17">
        <f t="shared" si="1"/>
        <v>0</v>
      </c>
      <c r="Z34" s="17">
        <f t="shared" si="1"/>
        <v>0</v>
      </c>
      <c r="AA34" s="17">
        <f t="shared" si="1"/>
        <v>0</v>
      </c>
      <c r="AB34" s="17">
        <f t="shared" si="1"/>
        <v>0</v>
      </c>
      <c r="AC34" s="17">
        <f t="shared" si="1"/>
        <v>0</v>
      </c>
      <c r="AD34" s="17">
        <f t="shared" si="1"/>
        <v>0</v>
      </c>
      <c r="AE34" s="17">
        <f t="shared" si="1"/>
        <v>0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116" ht="9.75" customHeight="1" outlineLevel="4" x14ac:dyDescent="0.15">
      <c r="A35" s="161"/>
      <c r="B35" s="163"/>
      <c r="C35" s="165"/>
      <c r="D35" s="138"/>
      <c r="E35" s="141"/>
      <c r="F35" s="219"/>
      <c r="G35" s="155"/>
      <c r="H35" s="155"/>
      <c r="I35" s="155"/>
      <c r="J35" s="7" t="s">
        <v>52</v>
      </c>
      <c r="K35" s="24"/>
      <c r="L35" s="24"/>
      <c r="M35" s="25"/>
      <c r="N35" s="25"/>
      <c r="O35" s="25"/>
      <c r="P35" s="25"/>
      <c r="Q35" s="24"/>
      <c r="R35" s="24"/>
      <c r="S35" s="158"/>
      <c r="T35" s="152"/>
      <c r="U35" s="152"/>
      <c r="V35" s="152"/>
      <c r="W35" s="17" t="str">
        <f t="shared" si="1"/>
        <v>ES</v>
      </c>
      <c r="X35" s="17">
        <f t="shared" si="1"/>
        <v>0</v>
      </c>
      <c r="Y35" s="17">
        <f t="shared" si="1"/>
        <v>0</v>
      </c>
      <c r="Z35" s="17">
        <f t="shared" si="1"/>
        <v>0</v>
      </c>
      <c r="AA35" s="17">
        <f t="shared" si="1"/>
        <v>0</v>
      </c>
      <c r="AB35" s="17">
        <f t="shared" si="1"/>
        <v>0</v>
      </c>
      <c r="AC35" s="17">
        <f t="shared" si="1"/>
        <v>0</v>
      </c>
      <c r="AD35" s="17">
        <f t="shared" si="1"/>
        <v>0</v>
      </c>
      <c r="AE35" s="17">
        <f t="shared" si="1"/>
        <v>0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116" ht="9.75" customHeight="1" outlineLevel="4" x14ac:dyDescent="0.15">
      <c r="A36" s="161"/>
      <c r="B36" s="163"/>
      <c r="C36" s="165"/>
      <c r="D36" s="138"/>
      <c r="E36" s="141"/>
      <c r="F36" s="219"/>
      <c r="G36" s="155"/>
      <c r="H36" s="155"/>
      <c r="I36" s="155"/>
      <c r="J36" s="8" t="s">
        <v>53</v>
      </c>
      <c r="K36" s="26"/>
      <c r="L36" s="26"/>
      <c r="M36" s="26"/>
      <c r="N36" s="26"/>
      <c r="O36" s="26"/>
      <c r="P36" s="26"/>
      <c r="Q36" s="26"/>
      <c r="R36" s="26"/>
      <c r="S36" s="158"/>
      <c r="T36" s="152"/>
      <c r="U36" s="152"/>
      <c r="V36" s="152"/>
      <c r="W36" s="17" t="str">
        <f t="shared" si="1"/>
        <v>KT</v>
      </c>
      <c r="X36" s="17">
        <f t="shared" si="1"/>
        <v>0</v>
      </c>
      <c r="Y36" s="17">
        <f t="shared" si="1"/>
        <v>0</v>
      </c>
      <c r="Z36" s="17">
        <f t="shared" si="1"/>
        <v>0</v>
      </c>
      <c r="AA36" s="17">
        <f t="shared" si="1"/>
        <v>0</v>
      </c>
      <c r="AB36" s="17">
        <f t="shared" si="1"/>
        <v>0</v>
      </c>
      <c r="AC36" s="17">
        <f t="shared" si="1"/>
        <v>0</v>
      </c>
      <c r="AD36" s="17">
        <f t="shared" si="1"/>
        <v>0</v>
      </c>
      <c r="AE36" s="17">
        <f t="shared" si="1"/>
        <v>0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116" ht="9.75" customHeight="1" outlineLevel="4" thickBot="1" x14ac:dyDescent="0.2">
      <c r="A37" s="237"/>
      <c r="B37" s="221"/>
      <c r="C37" s="185"/>
      <c r="D37" s="139"/>
      <c r="E37" s="142"/>
      <c r="F37" s="220"/>
      <c r="G37" s="156"/>
      <c r="H37" s="156"/>
      <c r="I37" s="156"/>
      <c r="J37" s="9" t="s">
        <v>86</v>
      </c>
      <c r="K37" s="27">
        <f>SUM(K33:K36)</f>
        <v>0</v>
      </c>
      <c r="L37" s="27">
        <f>SUM(L33:L36)</f>
        <v>0</v>
      </c>
      <c r="M37" s="27">
        <f t="shared" ref="M37:R37" si="7">SUM(M33:M36)</f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 t="shared" si="7"/>
        <v>0</v>
      </c>
      <c r="S37" s="159"/>
      <c r="T37" s="153"/>
      <c r="U37" s="153"/>
      <c r="V37" s="153"/>
      <c r="W37" s="17" t="str">
        <f t="shared" si="1"/>
        <v>Iš viso:</v>
      </c>
      <c r="X37" s="17">
        <f t="shared" si="1"/>
        <v>0</v>
      </c>
      <c r="Y37" s="17">
        <f t="shared" si="1"/>
        <v>0</v>
      </c>
      <c r="Z37" s="17">
        <f t="shared" si="1"/>
        <v>0</v>
      </c>
      <c r="AA37" s="17">
        <f t="shared" si="1"/>
        <v>0</v>
      </c>
      <c r="AB37" s="17">
        <f t="shared" si="1"/>
        <v>0</v>
      </c>
      <c r="AC37" s="17">
        <f t="shared" si="1"/>
        <v>0</v>
      </c>
      <c r="AD37" s="17">
        <f t="shared" si="1"/>
        <v>0</v>
      </c>
      <c r="AE37" s="17">
        <f t="shared" si="1"/>
        <v>0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116" ht="9.75" customHeight="1" outlineLevel="3" thickBot="1" x14ac:dyDescent="0.2">
      <c r="A38" s="56" t="s">
        <v>29</v>
      </c>
      <c r="B38" s="10" t="s">
        <v>208</v>
      </c>
      <c r="C38" s="85" t="s">
        <v>208</v>
      </c>
      <c r="D38" s="65" t="s">
        <v>212</v>
      </c>
      <c r="E38" s="170" t="s">
        <v>22</v>
      </c>
      <c r="F38" s="171"/>
      <c r="G38" s="171"/>
      <c r="H38" s="171"/>
      <c r="I38" s="171"/>
      <c r="J38" s="172"/>
      <c r="K38" s="72">
        <f>K37</f>
        <v>0</v>
      </c>
      <c r="L38" s="72">
        <f t="shared" ref="L38:R38" si="8">L37</f>
        <v>0</v>
      </c>
      <c r="M38" s="72">
        <f t="shared" si="8"/>
        <v>0</v>
      </c>
      <c r="N38" s="72">
        <f t="shared" si="8"/>
        <v>0</v>
      </c>
      <c r="O38" s="72">
        <f t="shared" si="8"/>
        <v>0</v>
      </c>
      <c r="P38" s="72">
        <f t="shared" si="8"/>
        <v>0</v>
      </c>
      <c r="Q38" s="72">
        <f t="shared" si="8"/>
        <v>0</v>
      </c>
      <c r="R38" s="72">
        <f t="shared" si="8"/>
        <v>0</v>
      </c>
      <c r="S38" s="74"/>
      <c r="T38" s="75"/>
      <c r="U38" s="76"/>
      <c r="V38" s="77"/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ht="11.25" customHeight="1" outlineLevel="4" thickBot="1" x14ac:dyDescent="0.2">
      <c r="A39" s="55" t="s">
        <v>29</v>
      </c>
      <c r="B39" s="5" t="s">
        <v>208</v>
      </c>
      <c r="C39" s="84" t="s">
        <v>208</v>
      </c>
      <c r="D39" s="71" t="s">
        <v>213</v>
      </c>
      <c r="E39" s="148" t="s">
        <v>59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17">
        <f t="shared" si="1"/>
        <v>0</v>
      </c>
      <c r="X39" s="17">
        <f t="shared" si="1"/>
        <v>0</v>
      </c>
      <c r="Y39" s="17">
        <f t="shared" si="1"/>
        <v>0</v>
      </c>
      <c r="Z39" s="17">
        <f t="shared" si="1"/>
        <v>0</v>
      </c>
      <c r="AA39" s="17">
        <f t="shared" si="1"/>
        <v>0</v>
      </c>
      <c r="AB39" s="17">
        <f t="shared" si="1"/>
        <v>0</v>
      </c>
      <c r="AC39" s="17">
        <f t="shared" si="1"/>
        <v>0</v>
      </c>
      <c r="AD39" s="17">
        <f t="shared" si="1"/>
        <v>0</v>
      </c>
      <c r="AE39" s="17">
        <f t="shared" si="1"/>
        <v>0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116" ht="9.75" customHeight="1" outlineLevel="4" x14ac:dyDescent="0.15">
      <c r="A40" s="160" t="s">
        <v>29</v>
      </c>
      <c r="B40" s="162" t="s">
        <v>208</v>
      </c>
      <c r="C40" s="164" t="s">
        <v>208</v>
      </c>
      <c r="D40" s="137" t="s">
        <v>213</v>
      </c>
      <c r="E40" s="140" t="s">
        <v>208</v>
      </c>
      <c r="F40" s="218" t="s">
        <v>172</v>
      </c>
      <c r="G40" s="154"/>
      <c r="H40" s="154" t="s">
        <v>228</v>
      </c>
      <c r="I40" s="154"/>
      <c r="J40" s="6" t="s">
        <v>50</v>
      </c>
      <c r="K40" s="22"/>
      <c r="L40" s="22"/>
      <c r="M40" s="23"/>
      <c r="N40" s="23"/>
      <c r="O40" s="23"/>
      <c r="P40" s="23"/>
      <c r="Q40" s="22"/>
      <c r="R40" s="22"/>
      <c r="S40" s="157" t="s">
        <v>89</v>
      </c>
      <c r="T40" s="151">
        <v>1</v>
      </c>
      <c r="U40" s="151">
        <v>1</v>
      </c>
      <c r="V40" s="151">
        <v>1</v>
      </c>
      <c r="W40" s="17" t="str">
        <f t="shared" si="1"/>
        <v>SB</v>
      </c>
      <c r="X40" s="17">
        <f t="shared" si="1"/>
        <v>0</v>
      </c>
      <c r="Y40" s="17">
        <f t="shared" si="1"/>
        <v>0</v>
      </c>
      <c r="Z40" s="17">
        <f t="shared" si="1"/>
        <v>0</v>
      </c>
      <c r="AA40" s="17">
        <f t="shared" si="1"/>
        <v>0</v>
      </c>
      <c r="AB40" s="17">
        <f t="shared" si="1"/>
        <v>0</v>
      </c>
      <c r="AC40" s="17">
        <f t="shared" si="1"/>
        <v>0</v>
      </c>
      <c r="AD40" s="17">
        <f t="shared" si="1"/>
        <v>0</v>
      </c>
      <c r="AE40" s="17">
        <f t="shared" si="1"/>
        <v>0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116" ht="9.75" customHeight="1" outlineLevel="4" x14ac:dyDescent="0.15">
      <c r="A41" s="161"/>
      <c r="B41" s="163"/>
      <c r="C41" s="165"/>
      <c r="D41" s="138"/>
      <c r="E41" s="141"/>
      <c r="F41" s="219"/>
      <c r="G41" s="155"/>
      <c r="H41" s="155"/>
      <c r="I41" s="155"/>
      <c r="J41" s="7" t="s">
        <v>51</v>
      </c>
      <c r="K41" s="24"/>
      <c r="L41" s="24"/>
      <c r="M41" s="25"/>
      <c r="N41" s="25"/>
      <c r="O41" s="25"/>
      <c r="P41" s="25"/>
      <c r="Q41" s="24"/>
      <c r="R41" s="24"/>
      <c r="S41" s="158"/>
      <c r="T41" s="152"/>
      <c r="U41" s="152"/>
      <c r="V41" s="152"/>
      <c r="W41" s="17" t="str">
        <f t="shared" si="1"/>
        <v>VB</v>
      </c>
      <c r="X41" s="17">
        <f t="shared" si="1"/>
        <v>0</v>
      </c>
      <c r="Y41" s="17">
        <f t="shared" si="1"/>
        <v>0</v>
      </c>
      <c r="Z41" s="17">
        <f t="shared" si="1"/>
        <v>0</v>
      </c>
      <c r="AA41" s="17">
        <f t="shared" si="1"/>
        <v>0</v>
      </c>
      <c r="AB41" s="17">
        <f t="shared" si="1"/>
        <v>0</v>
      </c>
      <c r="AC41" s="17">
        <f t="shared" si="1"/>
        <v>0</v>
      </c>
      <c r="AD41" s="17">
        <f t="shared" si="1"/>
        <v>0</v>
      </c>
      <c r="AE41" s="17">
        <f t="shared" si="1"/>
        <v>0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116" ht="9.75" customHeight="1" outlineLevel="4" x14ac:dyDescent="0.15">
      <c r="A42" s="161"/>
      <c r="B42" s="163"/>
      <c r="C42" s="165"/>
      <c r="D42" s="138"/>
      <c r="E42" s="141"/>
      <c r="F42" s="219"/>
      <c r="G42" s="155"/>
      <c r="H42" s="155"/>
      <c r="I42" s="155"/>
      <c r="J42" s="7" t="s">
        <v>52</v>
      </c>
      <c r="K42" s="24"/>
      <c r="L42" s="24"/>
      <c r="M42" s="25"/>
      <c r="N42" s="25"/>
      <c r="O42" s="25"/>
      <c r="P42" s="25"/>
      <c r="Q42" s="24"/>
      <c r="R42" s="24"/>
      <c r="S42" s="158"/>
      <c r="T42" s="152"/>
      <c r="U42" s="152"/>
      <c r="V42" s="152"/>
      <c r="W42" s="17" t="str">
        <f t="shared" si="1"/>
        <v>ES</v>
      </c>
      <c r="X42" s="17">
        <f t="shared" si="1"/>
        <v>0</v>
      </c>
      <c r="Y42" s="17">
        <f t="shared" si="1"/>
        <v>0</v>
      </c>
      <c r="Z42" s="17">
        <f t="shared" si="1"/>
        <v>0</v>
      </c>
      <c r="AA42" s="17">
        <f t="shared" si="1"/>
        <v>0</v>
      </c>
      <c r="AB42" s="17">
        <f t="shared" si="1"/>
        <v>0</v>
      </c>
      <c r="AC42" s="17">
        <f t="shared" si="1"/>
        <v>0</v>
      </c>
      <c r="AD42" s="17">
        <f t="shared" si="1"/>
        <v>0</v>
      </c>
      <c r="AE42" s="17">
        <f t="shared" si="1"/>
        <v>0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116" ht="9.75" customHeight="1" outlineLevel="4" x14ac:dyDescent="0.15">
      <c r="A43" s="161"/>
      <c r="B43" s="163"/>
      <c r="C43" s="165"/>
      <c r="D43" s="138"/>
      <c r="E43" s="141"/>
      <c r="F43" s="219"/>
      <c r="G43" s="155"/>
      <c r="H43" s="155"/>
      <c r="I43" s="155"/>
      <c r="J43" s="8" t="s">
        <v>53</v>
      </c>
      <c r="K43" s="26"/>
      <c r="L43" s="26"/>
      <c r="M43" s="26"/>
      <c r="N43" s="26"/>
      <c r="O43" s="26"/>
      <c r="P43" s="26"/>
      <c r="Q43" s="26"/>
      <c r="R43" s="26"/>
      <c r="S43" s="158"/>
      <c r="T43" s="152"/>
      <c r="U43" s="152"/>
      <c r="V43" s="152"/>
      <c r="W43" s="17" t="str">
        <f t="shared" si="1"/>
        <v>KT</v>
      </c>
      <c r="X43" s="17">
        <f t="shared" si="1"/>
        <v>0</v>
      </c>
      <c r="Y43" s="17">
        <f t="shared" si="1"/>
        <v>0</v>
      </c>
      <c r="Z43" s="17">
        <f t="shared" si="1"/>
        <v>0</v>
      </c>
      <c r="AA43" s="17">
        <f t="shared" si="1"/>
        <v>0</v>
      </c>
      <c r="AB43" s="17">
        <f t="shared" si="1"/>
        <v>0</v>
      </c>
      <c r="AC43" s="17">
        <f t="shared" si="1"/>
        <v>0</v>
      </c>
      <c r="AD43" s="17">
        <f t="shared" si="1"/>
        <v>0</v>
      </c>
      <c r="AE43" s="17">
        <f t="shared" si="1"/>
        <v>0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116" ht="9.75" customHeight="1" outlineLevel="4" thickBot="1" x14ac:dyDescent="0.2">
      <c r="A44" s="237"/>
      <c r="B44" s="221"/>
      <c r="C44" s="185"/>
      <c r="D44" s="139"/>
      <c r="E44" s="142"/>
      <c r="F44" s="220"/>
      <c r="G44" s="156"/>
      <c r="H44" s="156"/>
      <c r="I44" s="156"/>
      <c r="J44" s="9" t="s">
        <v>86</v>
      </c>
      <c r="K44" s="27">
        <f>SUM(K40:K43)</f>
        <v>0</v>
      </c>
      <c r="L44" s="27">
        <f>SUM(L40:L43)</f>
        <v>0</v>
      </c>
      <c r="M44" s="27">
        <f t="shared" ref="M44:R44" si="9">SUM(M40:M43)</f>
        <v>0</v>
      </c>
      <c r="N44" s="27">
        <f t="shared" si="9"/>
        <v>0</v>
      </c>
      <c r="O44" s="27">
        <f t="shared" si="9"/>
        <v>0</v>
      </c>
      <c r="P44" s="27">
        <f t="shared" si="9"/>
        <v>0</v>
      </c>
      <c r="Q44" s="27">
        <f t="shared" si="9"/>
        <v>0</v>
      </c>
      <c r="R44" s="27">
        <f t="shared" si="9"/>
        <v>0</v>
      </c>
      <c r="S44" s="159"/>
      <c r="T44" s="153"/>
      <c r="U44" s="153"/>
      <c r="V44" s="153"/>
      <c r="W44" s="17" t="str">
        <f t="shared" si="1"/>
        <v>Iš viso:</v>
      </c>
      <c r="X44" s="17">
        <f t="shared" si="1"/>
        <v>0</v>
      </c>
      <c r="Y44" s="17">
        <f t="shared" si="1"/>
        <v>0</v>
      </c>
      <c r="Z44" s="17">
        <f t="shared" si="1"/>
        <v>0</v>
      </c>
      <c r="AA44" s="17">
        <f t="shared" si="1"/>
        <v>0</v>
      </c>
      <c r="AB44" s="17">
        <f t="shared" si="1"/>
        <v>0</v>
      </c>
      <c r="AC44" s="17">
        <f t="shared" si="1"/>
        <v>0</v>
      </c>
      <c r="AD44" s="17">
        <f t="shared" si="1"/>
        <v>0</v>
      </c>
      <c r="AE44" s="17">
        <f t="shared" si="1"/>
        <v>0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116" ht="9.75" customHeight="1" outlineLevel="3" thickBot="1" x14ac:dyDescent="0.2">
      <c r="A45" s="56" t="s">
        <v>29</v>
      </c>
      <c r="B45" s="10" t="s">
        <v>208</v>
      </c>
      <c r="C45" s="85" t="s">
        <v>208</v>
      </c>
      <c r="D45" s="65" t="s">
        <v>213</v>
      </c>
      <c r="E45" s="170" t="s">
        <v>22</v>
      </c>
      <c r="F45" s="171"/>
      <c r="G45" s="171"/>
      <c r="H45" s="171"/>
      <c r="I45" s="171"/>
      <c r="J45" s="172"/>
      <c r="K45" s="72">
        <f>K44</f>
        <v>0</v>
      </c>
      <c r="L45" s="72">
        <f t="shared" ref="L45:R45" si="10">L44</f>
        <v>0</v>
      </c>
      <c r="M45" s="72">
        <f t="shared" si="10"/>
        <v>0</v>
      </c>
      <c r="N45" s="72">
        <f t="shared" si="10"/>
        <v>0</v>
      </c>
      <c r="O45" s="72">
        <f t="shared" si="10"/>
        <v>0</v>
      </c>
      <c r="P45" s="72">
        <f t="shared" si="10"/>
        <v>0</v>
      </c>
      <c r="Q45" s="72">
        <f t="shared" si="10"/>
        <v>0</v>
      </c>
      <c r="R45" s="72">
        <f t="shared" si="10"/>
        <v>0</v>
      </c>
      <c r="S45" s="74"/>
      <c r="T45" s="75"/>
      <c r="U45" s="76"/>
      <c r="V45" s="77"/>
      <c r="W45" s="17">
        <f t="shared" si="1"/>
        <v>0</v>
      </c>
      <c r="X45" s="17">
        <f t="shared" si="1"/>
        <v>0</v>
      </c>
      <c r="Y45" s="17">
        <f t="shared" si="1"/>
        <v>0</v>
      </c>
      <c r="Z45" s="17">
        <f t="shared" si="1"/>
        <v>0</v>
      </c>
      <c r="AA45" s="17">
        <f t="shared" si="1"/>
        <v>0</v>
      </c>
      <c r="AB45" s="17">
        <f t="shared" si="1"/>
        <v>0</v>
      </c>
      <c r="AC45" s="17">
        <f t="shared" si="1"/>
        <v>0</v>
      </c>
      <c r="AD45" s="17">
        <f t="shared" si="1"/>
        <v>0</v>
      </c>
      <c r="AE45" s="17">
        <f t="shared" si="1"/>
        <v>0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ht="11.25" customHeight="1" outlineLevel="4" thickBot="1" x14ac:dyDescent="0.2">
      <c r="A46" s="55" t="s">
        <v>29</v>
      </c>
      <c r="B46" s="5" t="s">
        <v>208</v>
      </c>
      <c r="C46" s="84" t="s">
        <v>208</v>
      </c>
      <c r="D46" s="71" t="s">
        <v>214</v>
      </c>
      <c r="E46" s="148" t="s">
        <v>60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50"/>
      <c r="W46" s="17">
        <f t="shared" si="1"/>
        <v>0</v>
      </c>
      <c r="X46" s="17">
        <f t="shared" si="1"/>
        <v>0</v>
      </c>
      <c r="Y46" s="17">
        <f t="shared" si="1"/>
        <v>0</v>
      </c>
      <c r="Z46" s="17">
        <f t="shared" si="1"/>
        <v>0</v>
      </c>
      <c r="AA46" s="17">
        <f t="shared" si="1"/>
        <v>0</v>
      </c>
      <c r="AB46" s="17">
        <f t="shared" si="1"/>
        <v>0</v>
      </c>
      <c r="AC46" s="17">
        <f t="shared" si="1"/>
        <v>0</v>
      </c>
      <c r="AD46" s="17">
        <f t="shared" si="1"/>
        <v>0</v>
      </c>
      <c r="AE46" s="17">
        <f t="shared" si="1"/>
        <v>0</v>
      </c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116" ht="9.75" customHeight="1" outlineLevel="4" x14ac:dyDescent="0.15">
      <c r="A47" s="160" t="s">
        <v>29</v>
      </c>
      <c r="B47" s="162" t="s">
        <v>208</v>
      </c>
      <c r="C47" s="164" t="s">
        <v>208</v>
      </c>
      <c r="D47" s="137" t="s">
        <v>214</v>
      </c>
      <c r="E47" s="140" t="s">
        <v>208</v>
      </c>
      <c r="F47" s="223" t="s">
        <v>98</v>
      </c>
      <c r="G47" s="154"/>
      <c r="H47" s="154" t="s">
        <v>28</v>
      </c>
      <c r="I47" s="154"/>
      <c r="J47" s="6" t="s">
        <v>50</v>
      </c>
      <c r="K47" s="22"/>
      <c r="L47" s="22"/>
      <c r="M47" s="23"/>
      <c r="N47" s="23"/>
      <c r="O47" s="23"/>
      <c r="P47" s="23"/>
      <c r="Q47" s="22"/>
      <c r="R47" s="22"/>
      <c r="S47" s="157" t="s">
        <v>99</v>
      </c>
      <c r="T47" s="151">
        <v>1</v>
      </c>
      <c r="U47" s="151">
        <v>1</v>
      </c>
      <c r="V47" s="151">
        <v>1</v>
      </c>
      <c r="W47" s="17" t="str">
        <f t="shared" si="1"/>
        <v>SB</v>
      </c>
      <c r="X47" s="17">
        <f t="shared" si="1"/>
        <v>0</v>
      </c>
      <c r="Y47" s="17">
        <f t="shared" si="1"/>
        <v>0</v>
      </c>
      <c r="Z47" s="17">
        <f t="shared" si="1"/>
        <v>0</v>
      </c>
      <c r="AA47" s="17">
        <f t="shared" si="1"/>
        <v>0</v>
      </c>
      <c r="AB47" s="17">
        <f t="shared" si="1"/>
        <v>0</v>
      </c>
      <c r="AC47" s="17">
        <f t="shared" si="1"/>
        <v>0</v>
      </c>
      <c r="AD47" s="17">
        <f t="shared" si="1"/>
        <v>0</v>
      </c>
      <c r="AE47" s="17">
        <f t="shared" si="1"/>
        <v>0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116" ht="9.75" customHeight="1" outlineLevel="4" x14ac:dyDescent="0.15">
      <c r="A48" s="161"/>
      <c r="B48" s="163"/>
      <c r="C48" s="165"/>
      <c r="D48" s="138"/>
      <c r="E48" s="141"/>
      <c r="F48" s="311"/>
      <c r="G48" s="155"/>
      <c r="H48" s="155"/>
      <c r="I48" s="155"/>
      <c r="J48" s="7" t="s">
        <v>51</v>
      </c>
      <c r="K48" s="24"/>
      <c r="L48" s="24"/>
      <c r="M48" s="25"/>
      <c r="N48" s="25"/>
      <c r="O48" s="25"/>
      <c r="P48" s="25"/>
      <c r="Q48" s="24"/>
      <c r="R48" s="24"/>
      <c r="S48" s="158"/>
      <c r="T48" s="152"/>
      <c r="U48" s="152"/>
      <c r="V48" s="152"/>
      <c r="W48" s="17" t="str">
        <f t="shared" si="1"/>
        <v>VB</v>
      </c>
      <c r="X48" s="17">
        <f t="shared" si="1"/>
        <v>0</v>
      </c>
      <c r="Y48" s="17">
        <f t="shared" si="1"/>
        <v>0</v>
      </c>
      <c r="Z48" s="17">
        <f t="shared" si="1"/>
        <v>0</v>
      </c>
      <c r="AA48" s="17">
        <f t="shared" si="1"/>
        <v>0</v>
      </c>
      <c r="AB48" s="17">
        <f t="shared" si="1"/>
        <v>0</v>
      </c>
      <c r="AC48" s="17">
        <f t="shared" si="1"/>
        <v>0</v>
      </c>
      <c r="AD48" s="17">
        <f t="shared" si="1"/>
        <v>0</v>
      </c>
      <c r="AE48" s="17">
        <f t="shared" si="1"/>
        <v>0</v>
      </c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116" ht="9.75" customHeight="1" outlineLevel="4" x14ac:dyDescent="0.15">
      <c r="A49" s="161"/>
      <c r="B49" s="163"/>
      <c r="C49" s="165"/>
      <c r="D49" s="138"/>
      <c r="E49" s="141"/>
      <c r="F49" s="311"/>
      <c r="G49" s="155"/>
      <c r="H49" s="155"/>
      <c r="I49" s="155"/>
      <c r="J49" s="7" t="s">
        <v>52</v>
      </c>
      <c r="K49" s="24"/>
      <c r="L49" s="24"/>
      <c r="M49" s="25"/>
      <c r="N49" s="25"/>
      <c r="O49" s="25"/>
      <c r="P49" s="25"/>
      <c r="Q49" s="24"/>
      <c r="R49" s="24"/>
      <c r="S49" s="158"/>
      <c r="T49" s="152"/>
      <c r="U49" s="152"/>
      <c r="V49" s="152"/>
      <c r="W49" s="17" t="str">
        <f t="shared" si="1"/>
        <v>ES</v>
      </c>
      <c r="X49" s="17">
        <f t="shared" si="1"/>
        <v>0</v>
      </c>
      <c r="Y49" s="17">
        <f t="shared" si="1"/>
        <v>0</v>
      </c>
      <c r="Z49" s="17">
        <f t="shared" si="1"/>
        <v>0</v>
      </c>
      <c r="AA49" s="17">
        <f t="shared" si="1"/>
        <v>0</v>
      </c>
      <c r="AB49" s="17">
        <f t="shared" si="1"/>
        <v>0</v>
      </c>
      <c r="AC49" s="17">
        <f t="shared" si="1"/>
        <v>0</v>
      </c>
      <c r="AD49" s="17">
        <f t="shared" si="1"/>
        <v>0</v>
      </c>
      <c r="AE49" s="17">
        <f t="shared" si="1"/>
        <v>0</v>
      </c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116" ht="9.75" customHeight="1" outlineLevel="4" x14ac:dyDescent="0.15">
      <c r="A50" s="161"/>
      <c r="B50" s="163"/>
      <c r="C50" s="165"/>
      <c r="D50" s="138"/>
      <c r="E50" s="141"/>
      <c r="F50" s="311"/>
      <c r="G50" s="155"/>
      <c r="H50" s="155"/>
      <c r="I50" s="155"/>
      <c r="J50" s="8" t="s">
        <v>53</v>
      </c>
      <c r="K50" s="26"/>
      <c r="L50" s="26"/>
      <c r="M50" s="26"/>
      <c r="N50" s="26"/>
      <c r="O50" s="26"/>
      <c r="P50" s="26"/>
      <c r="Q50" s="26"/>
      <c r="R50" s="26"/>
      <c r="S50" s="158"/>
      <c r="T50" s="152"/>
      <c r="U50" s="152"/>
      <c r="V50" s="152"/>
      <c r="W50" s="17" t="str">
        <f t="shared" si="1"/>
        <v>KT</v>
      </c>
      <c r="X50" s="17">
        <f t="shared" si="1"/>
        <v>0</v>
      </c>
      <c r="Y50" s="17">
        <f t="shared" si="1"/>
        <v>0</v>
      </c>
      <c r="Z50" s="17">
        <f t="shared" si="1"/>
        <v>0</v>
      </c>
      <c r="AA50" s="17">
        <f t="shared" si="1"/>
        <v>0</v>
      </c>
      <c r="AB50" s="17">
        <f t="shared" si="1"/>
        <v>0</v>
      </c>
      <c r="AC50" s="17">
        <f t="shared" si="1"/>
        <v>0</v>
      </c>
      <c r="AD50" s="17">
        <f t="shared" si="1"/>
        <v>0</v>
      </c>
      <c r="AE50" s="17">
        <f t="shared" si="1"/>
        <v>0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116" ht="9.75" customHeight="1" outlineLevel="4" thickBot="1" x14ac:dyDescent="0.2">
      <c r="A51" s="237"/>
      <c r="B51" s="221"/>
      <c r="C51" s="185"/>
      <c r="D51" s="139"/>
      <c r="E51" s="142"/>
      <c r="F51" s="312"/>
      <c r="G51" s="156"/>
      <c r="H51" s="156"/>
      <c r="I51" s="156"/>
      <c r="J51" s="9" t="s">
        <v>86</v>
      </c>
      <c r="K51" s="27">
        <f>SUM(K47:K50)</f>
        <v>0</v>
      </c>
      <c r="L51" s="27">
        <f>SUM(L47:L50)</f>
        <v>0</v>
      </c>
      <c r="M51" s="27">
        <f t="shared" ref="M51:R51" si="11">SUM(M47:M50)</f>
        <v>0</v>
      </c>
      <c r="N51" s="27">
        <f t="shared" si="11"/>
        <v>0</v>
      </c>
      <c r="O51" s="27">
        <f t="shared" si="11"/>
        <v>0</v>
      </c>
      <c r="P51" s="27">
        <f t="shared" si="11"/>
        <v>0</v>
      </c>
      <c r="Q51" s="27">
        <f t="shared" si="11"/>
        <v>0</v>
      </c>
      <c r="R51" s="27">
        <f t="shared" si="11"/>
        <v>0</v>
      </c>
      <c r="S51" s="159"/>
      <c r="T51" s="153"/>
      <c r="U51" s="153"/>
      <c r="V51" s="153"/>
      <c r="W51" s="17" t="str">
        <f t="shared" si="1"/>
        <v>Iš viso:</v>
      </c>
      <c r="X51" s="17">
        <f t="shared" si="1"/>
        <v>0</v>
      </c>
      <c r="Y51" s="17">
        <f t="shared" si="1"/>
        <v>0</v>
      </c>
      <c r="Z51" s="17">
        <f t="shared" si="1"/>
        <v>0</v>
      </c>
      <c r="AA51" s="17">
        <f t="shared" si="1"/>
        <v>0</v>
      </c>
      <c r="AB51" s="17">
        <f t="shared" si="1"/>
        <v>0</v>
      </c>
      <c r="AC51" s="17">
        <f t="shared" si="1"/>
        <v>0</v>
      </c>
      <c r="AD51" s="17">
        <f t="shared" si="1"/>
        <v>0</v>
      </c>
      <c r="AE51" s="17">
        <f t="shared" si="1"/>
        <v>0</v>
      </c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116" ht="9.75" customHeight="1" outlineLevel="3" thickBot="1" x14ac:dyDescent="0.2">
      <c r="A52" s="56" t="s">
        <v>29</v>
      </c>
      <c r="B52" s="10" t="s">
        <v>208</v>
      </c>
      <c r="C52" s="85" t="s">
        <v>208</v>
      </c>
      <c r="D52" s="65" t="s">
        <v>214</v>
      </c>
      <c r="E52" s="170" t="s">
        <v>22</v>
      </c>
      <c r="F52" s="171"/>
      <c r="G52" s="171"/>
      <c r="H52" s="171"/>
      <c r="I52" s="171"/>
      <c r="J52" s="172"/>
      <c r="K52" s="72">
        <f t="shared" ref="K52:R52" si="12">K51</f>
        <v>0</v>
      </c>
      <c r="L52" s="72">
        <f t="shared" si="12"/>
        <v>0</v>
      </c>
      <c r="M52" s="72">
        <f t="shared" si="12"/>
        <v>0</v>
      </c>
      <c r="N52" s="72">
        <f t="shared" si="12"/>
        <v>0</v>
      </c>
      <c r="O52" s="72">
        <f t="shared" si="12"/>
        <v>0</v>
      </c>
      <c r="P52" s="72">
        <f t="shared" si="12"/>
        <v>0</v>
      </c>
      <c r="Q52" s="72">
        <f t="shared" si="12"/>
        <v>0</v>
      </c>
      <c r="R52" s="72">
        <f t="shared" si="12"/>
        <v>0</v>
      </c>
      <c r="S52" s="74"/>
      <c r="T52" s="75"/>
      <c r="U52" s="76"/>
      <c r="V52" s="77"/>
      <c r="W52" s="17">
        <f t="shared" si="1"/>
        <v>0</v>
      </c>
      <c r="X52" s="17">
        <f t="shared" si="1"/>
        <v>0</v>
      </c>
      <c r="Y52" s="17">
        <f t="shared" si="1"/>
        <v>0</v>
      </c>
      <c r="Z52" s="17">
        <f t="shared" si="1"/>
        <v>0</v>
      </c>
      <c r="AA52" s="17">
        <f t="shared" si="1"/>
        <v>0</v>
      </c>
      <c r="AB52" s="17">
        <f t="shared" si="1"/>
        <v>0</v>
      </c>
      <c r="AC52" s="17">
        <f t="shared" si="1"/>
        <v>0</v>
      </c>
      <c r="AD52" s="17">
        <f t="shared" si="1"/>
        <v>0</v>
      </c>
      <c r="AE52" s="17">
        <f t="shared" si="1"/>
        <v>0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ht="9.75" customHeight="1" outlineLevel="2" thickBot="1" x14ac:dyDescent="0.25">
      <c r="A53" s="57" t="s">
        <v>29</v>
      </c>
      <c r="B53" s="11" t="s">
        <v>208</v>
      </c>
      <c r="C53" s="78" t="s">
        <v>208</v>
      </c>
      <c r="D53" s="241" t="s">
        <v>13</v>
      </c>
      <c r="E53" s="242"/>
      <c r="F53" s="242"/>
      <c r="G53" s="242"/>
      <c r="H53" s="242"/>
      <c r="I53" s="242"/>
      <c r="J53" s="296"/>
      <c r="K53" s="91">
        <f t="shared" ref="K53:R53" si="13">K52+K45+K38+K31+K24</f>
        <v>0</v>
      </c>
      <c r="L53" s="91">
        <f t="shared" si="13"/>
        <v>0</v>
      </c>
      <c r="M53" s="91">
        <f t="shared" si="13"/>
        <v>0</v>
      </c>
      <c r="N53" s="91">
        <f t="shared" si="13"/>
        <v>0</v>
      </c>
      <c r="O53" s="91">
        <f t="shared" si="13"/>
        <v>0</v>
      </c>
      <c r="P53" s="91">
        <f t="shared" si="13"/>
        <v>0</v>
      </c>
      <c r="Q53" s="91">
        <f t="shared" si="13"/>
        <v>0</v>
      </c>
      <c r="R53" s="91">
        <f t="shared" si="13"/>
        <v>0</v>
      </c>
      <c r="S53" s="80"/>
      <c r="T53" s="81"/>
      <c r="U53" s="82"/>
      <c r="V53" s="83"/>
      <c r="W53" s="17">
        <f t="shared" si="1"/>
        <v>0</v>
      </c>
      <c r="X53" s="17">
        <f t="shared" ref="X53:AE84" si="14">K53</f>
        <v>0</v>
      </c>
      <c r="Y53" s="17">
        <f t="shared" si="14"/>
        <v>0</v>
      </c>
      <c r="Z53" s="17">
        <f t="shared" si="14"/>
        <v>0</v>
      </c>
      <c r="AA53" s="17">
        <f t="shared" si="14"/>
        <v>0</v>
      </c>
      <c r="AB53" s="17">
        <f t="shared" si="14"/>
        <v>0</v>
      </c>
      <c r="AC53" s="17">
        <f t="shared" si="14"/>
        <v>0</v>
      </c>
      <c r="AD53" s="17">
        <f t="shared" si="14"/>
        <v>0</v>
      </c>
      <c r="AE53" s="17">
        <f t="shared" si="14"/>
        <v>0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</row>
    <row r="54" spans="1:116" ht="9.75" customHeight="1" outlineLevel="3" thickBot="1" x14ac:dyDescent="0.2">
      <c r="A54" s="54" t="s">
        <v>29</v>
      </c>
      <c r="B54" s="4" t="s">
        <v>208</v>
      </c>
      <c r="C54" s="78" t="s">
        <v>29</v>
      </c>
      <c r="D54" s="226" t="s">
        <v>61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8"/>
      <c r="W54" s="17">
        <f t="shared" ref="W54:AD112" si="15">J54</f>
        <v>0</v>
      </c>
      <c r="X54" s="17">
        <f t="shared" si="14"/>
        <v>0</v>
      </c>
      <c r="Y54" s="17">
        <f t="shared" si="14"/>
        <v>0</v>
      </c>
      <c r="Z54" s="17">
        <f t="shared" si="14"/>
        <v>0</v>
      </c>
      <c r="AA54" s="17">
        <f t="shared" si="14"/>
        <v>0</v>
      </c>
      <c r="AB54" s="17">
        <f t="shared" si="14"/>
        <v>0</v>
      </c>
      <c r="AC54" s="17">
        <f t="shared" si="14"/>
        <v>0</v>
      </c>
      <c r="AD54" s="17">
        <f t="shared" si="14"/>
        <v>0</v>
      </c>
      <c r="AE54" s="17">
        <f t="shared" si="14"/>
        <v>0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116" ht="11.25" customHeight="1" outlineLevel="4" thickBot="1" x14ac:dyDescent="0.2">
      <c r="A55" s="55" t="s">
        <v>29</v>
      </c>
      <c r="B55" s="5" t="s">
        <v>208</v>
      </c>
      <c r="C55" s="84" t="s">
        <v>29</v>
      </c>
      <c r="D55" s="71" t="s">
        <v>208</v>
      </c>
      <c r="E55" s="148" t="s">
        <v>62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50"/>
      <c r="W55" s="17">
        <f t="shared" si="15"/>
        <v>0</v>
      </c>
      <c r="X55" s="17">
        <f t="shared" si="14"/>
        <v>0</v>
      </c>
      <c r="Y55" s="17">
        <f t="shared" si="14"/>
        <v>0</v>
      </c>
      <c r="Z55" s="17">
        <f t="shared" si="14"/>
        <v>0</v>
      </c>
      <c r="AA55" s="17">
        <f t="shared" si="14"/>
        <v>0</v>
      </c>
      <c r="AB55" s="17">
        <f t="shared" si="14"/>
        <v>0</v>
      </c>
      <c r="AC55" s="17">
        <f t="shared" si="14"/>
        <v>0</v>
      </c>
      <c r="AD55" s="17">
        <f t="shared" si="14"/>
        <v>0</v>
      </c>
      <c r="AE55" s="17">
        <f t="shared" si="14"/>
        <v>0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116" ht="9.75" customHeight="1" outlineLevel="4" x14ac:dyDescent="0.15">
      <c r="A56" s="160" t="s">
        <v>29</v>
      </c>
      <c r="B56" s="162" t="s">
        <v>208</v>
      </c>
      <c r="C56" s="164" t="s">
        <v>29</v>
      </c>
      <c r="D56" s="137" t="s">
        <v>208</v>
      </c>
      <c r="E56" s="140" t="s">
        <v>208</v>
      </c>
      <c r="F56" s="223" t="s">
        <v>107</v>
      </c>
      <c r="G56" s="154"/>
      <c r="H56" s="154" t="s">
        <v>28</v>
      </c>
      <c r="I56" s="154"/>
      <c r="J56" s="6" t="s">
        <v>50</v>
      </c>
      <c r="K56" s="22"/>
      <c r="L56" s="22"/>
      <c r="M56" s="23"/>
      <c r="N56" s="23"/>
      <c r="O56" s="23"/>
      <c r="P56" s="23"/>
      <c r="Q56" s="22"/>
      <c r="R56" s="22"/>
      <c r="S56" s="157" t="s">
        <v>99</v>
      </c>
      <c r="T56" s="151">
        <v>1</v>
      </c>
      <c r="U56" s="151">
        <v>1</v>
      </c>
      <c r="V56" s="151">
        <v>1</v>
      </c>
      <c r="W56" s="17" t="str">
        <f t="shared" si="15"/>
        <v>SB</v>
      </c>
      <c r="X56" s="17">
        <f t="shared" si="14"/>
        <v>0</v>
      </c>
      <c r="Y56" s="17">
        <f t="shared" si="14"/>
        <v>0</v>
      </c>
      <c r="Z56" s="17">
        <f t="shared" si="14"/>
        <v>0</v>
      </c>
      <c r="AA56" s="17">
        <f t="shared" si="14"/>
        <v>0</v>
      </c>
      <c r="AB56" s="17">
        <f t="shared" si="14"/>
        <v>0</v>
      </c>
      <c r="AC56" s="17">
        <f t="shared" si="14"/>
        <v>0</v>
      </c>
      <c r="AD56" s="17">
        <f t="shared" si="14"/>
        <v>0</v>
      </c>
      <c r="AE56" s="17">
        <f t="shared" si="14"/>
        <v>0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116" ht="9.75" customHeight="1" outlineLevel="4" x14ac:dyDescent="0.15">
      <c r="A57" s="161"/>
      <c r="B57" s="163"/>
      <c r="C57" s="165"/>
      <c r="D57" s="138"/>
      <c r="E57" s="141"/>
      <c r="F57" s="224"/>
      <c r="G57" s="155"/>
      <c r="H57" s="155"/>
      <c r="I57" s="155"/>
      <c r="J57" s="7" t="s">
        <v>51</v>
      </c>
      <c r="K57" s="24"/>
      <c r="L57" s="24"/>
      <c r="M57" s="25"/>
      <c r="N57" s="25"/>
      <c r="O57" s="25"/>
      <c r="P57" s="25"/>
      <c r="Q57" s="24"/>
      <c r="R57" s="24"/>
      <c r="S57" s="158"/>
      <c r="T57" s="152"/>
      <c r="U57" s="152"/>
      <c r="V57" s="152"/>
      <c r="W57" s="17" t="str">
        <f t="shared" si="15"/>
        <v>VB</v>
      </c>
      <c r="X57" s="17">
        <f t="shared" si="14"/>
        <v>0</v>
      </c>
      <c r="Y57" s="17">
        <f t="shared" si="14"/>
        <v>0</v>
      </c>
      <c r="Z57" s="17">
        <f t="shared" si="14"/>
        <v>0</v>
      </c>
      <c r="AA57" s="17">
        <f t="shared" si="14"/>
        <v>0</v>
      </c>
      <c r="AB57" s="17">
        <f t="shared" si="14"/>
        <v>0</v>
      </c>
      <c r="AC57" s="17">
        <f t="shared" si="14"/>
        <v>0</v>
      </c>
      <c r="AD57" s="17">
        <f t="shared" si="14"/>
        <v>0</v>
      </c>
      <c r="AE57" s="17">
        <f t="shared" si="14"/>
        <v>0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116" ht="9.75" customHeight="1" outlineLevel="4" x14ac:dyDescent="0.15">
      <c r="A58" s="161"/>
      <c r="B58" s="163"/>
      <c r="C58" s="165"/>
      <c r="D58" s="138"/>
      <c r="E58" s="141"/>
      <c r="F58" s="224"/>
      <c r="G58" s="155"/>
      <c r="H58" s="155"/>
      <c r="I58" s="155"/>
      <c r="J58" s="7" t="s">
        <v>52</v>
      </c>
      <c r="K58" s="24"/>
      <c r="L58" s="24"/>
      <c r="M58" s="25"/>
      <c r="N58" s="25"/>
      <c r="O58" s="25"/>
      <c r="P58" s="25"/>
      <c r="Q58" s="24"/>
      <c r="R58" s="24"/>
      <c r="S58" s="158"/>
      <c r="T58" s="152"/>
      <c r="U58" s="152"/>
      <c r="V58" s="152"/>
      <c r="W58" s="17" t="str">
        <f t="shared" si="15"/>
        <v>ES</v>
      </c>
      <c r="X58" s="17">
        <f t="shared" si="14"/>
        <v>0</v>
      </c>
      <c r="Y58" s="17">
        <f t="shared" si="14"/>
        <v>0</v>
      </c>
      <c r="Z58" s="17">
        <f t="shared" si="14"/>
        <v>0</v>
      </c>
      <c r="AA58" s="17">
        <f t="shared" si="14"/>
        <v>0</v>
      </c>
      <c r="AB58" s="17">
        <f t="shared" si="14"/>
        <v>0</v>
      </c>
      <c r="AC58" s="17">
        <f t="shared" si="14"/>
        <v>0</v>
      </c>
      <c r="AD58" s="17">
        <f t="shared" si="14"/>
        <v>0</v>
      </c>
      <c r="AE58" s="17">
        <f t="shared" si="14"/>
        <v>0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116" ht="9.75" customHeight="1" outlineLevel="4" x14ac:dyDescent="0.15">
      <c r="A59" s="161"/>
      <c r="B59" s="163"/>
      <c r="C59" s="165"/>
      <c r="D59" s="138"/>
      <c r="E59" s="141"/>
      <c r="F59" s="224"/>
      <c r="G59" s="155"/>
      <c r="H59" s="155"/>
      <c r="I59" s="155"/>
      <c r="J59" s="8" t="s">
        <v>53</v>
      </c>
      <c r="K59" s="26"/>
      <c r="L59" s="26"/>
      <c r="M59" s="26"/>
      <c r="N59" s="26"/>
      <c r="O59" s="26"/>
      <c r="P59" s="26"/>
      <c r="Q59" s="26"/>
      <c r="R59" s="26"/>
      <c r="S59" s="158"/>
      <c r="T59" s="152"/>
      <c r="U59" s="152"/>
      <c r="V59" s="152"/>
      <c r="W59" s="17" t="str">
        <f t="shared" si="15"/>
        <v>KT</v>
      </c>
      <c r="X59" s="17">
        <f t="shared" si="14"/>
        <v>0</v>
      </c>
      <c r="Y59" s="17">
        <f t="shared" si="14"/>
        <v>0</v>
      </c>
      <c r="Z59" s="17">
        <f t="shared" si="14"/>
        <v>0</v>
      </c>
      <c r="AA59" s="17">
        <f t="shared" si="14"/>
        <v>0</v>
      </c>
      <c r="AB59" s="17">
        <f t="shared" si="14"/>
        <v>0</v>
      </c>
      <c r="AC59" s="17">
        <f t="shared" si="14"/>
        <v>0</v>
      </c>
      <c r="AD59" s="17">
        <f t="shared" si="14"/>
        <v>0</v>
      </c>
      <c r="AE59" s="17">
        <f t="shared" si="14"/>
        <v>0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116" ht="9.75" customHeight="1" outlineLevel="4" thickBot="1" x14ac:dyDescent="0.2">
      <c r="A60" s="237"/>
      <c r="B60" s="221"/>
      <c r="C60" s="185"/>
      <c r="D60" s="139"/>
      <c r="E60" s="142"/>
      <c r="F60" s="225"/>
      <c r="G60" s="156"/>
      <c r="H60" s="156"/>
      <c r="I60" s="156"/>
      <c r="J60" s="9" t="s">
        <v>86</v>
      </c>
      <c r="K60" s="27">
        <f>SUM(K56:K59)</f>
        <v>0</v>
      </c>
      <c r="L60" s="27">
        <f>SUM(L56:L59)</f>
        <v>0</v>
      </c>
      <c r="M60" s="27">
        <f t="shared" ref="M60:R60" si="16">SUM(M56:M59)</f>
        <v>0</v>
      </c>
      <c r="N60" s="27">
        <f t="shared" si="16"/>
        <v>0</v>
      </c>
      <c r="O60" s="27">
        <f t="shared" si="16"/>
        <v>0</v>
      </c>
      <c r="P60" s="27">
        <f t="shared" si="16"/>
        <v>0</v>
      </c>
      <c r="Q60" s="27">
        <f t="shared" si="16"/>
        <v>0</v>
      </c>
      <c r="R60" s="27">
        <f t="shared" si="16"/>
        <v>0</v>
      </c>
      <c r="S60" s="159"/>
      <c r="T60" s="153"/>
      <c r="U60" s="153"/>
      <c r="V60" s="153"/>
      <c r="W60" s="17" t="str">
        <f t="shared" si="15"/>
        <v>Iš viso:</v>
      </c>
      <c r="X60" s="17">
        <f t="shared" si="14"/>
        <v>0</v>
      </c>
      <c r="Y60" s="17">
        <f t="shared" si="14"/>
        <v>0</v>
      </c>
      <c r="Z60" s="17">
        <f t="shared" si="14"/>
        <v>0</v>
      </c>
      <c r="AA60" s="17">
        <f t="shared" si="14"/>
        <v>0</v>
      </c>
      <c r="AB60" s="17">
        <f t="shared" si="14"/>
        <v>0</v>
      </c>
      <c r="AC60" s="17">
        <f t="shared" si="14"/>
        <v>0</v>
      </c>
      <c r="AD60" s="17">
        <f t="shared" si="14"/>
        <v>0</v>
      </c>
      <c r="AE60" s="17">
        <f t="shared" si="14"/>
        <v>0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116" ht="9.75" customHeight="1" outlineLevel="4" x14ac:dyDescent="0.15">
      <c r="A61" s="160" t="s">
        <v>29</v>
      </c>
      <c r="B61" s="162" t="s">
        <v>208</v>
      </c>
      <c r="C61" s="164" t="s">
        <v>29</v>
      </c>
      <c r="D61" s="137" t="s">
        <v>208</v>
      </c>
      <c r="E61" s="140" t="s">
        <v>29</v>
      </c>
      <c r="F61" s="223" t="s">
        <v>90</v>
      </c>
      <c r="G61" s="154"/>
      <c r="H61" s="154" t="s">
        <v>28</v>
      </c>
      <c r="I61" s="154"/>
      <c r="J61" s="6" t="s">
        <v>50</v>
      </c>
      <c r="K61" s="24"/>
      <c r="L61" s="24"/>
      <c r="M61" s="25"/>
      <c r="N61" s="25"/>
      <c r="O61" s="25"/>
      <c r="P61" s="25"/>
      <c r="Q61" s="24"/>
      <c r="R61" s="24"/>
      <c r="S61" s="157" t="s">
        <v>173</v>
      </c>
      <c r="T61" s="151">
        <v>4</v>
      </c>
      <c r="U61" s="151">
        <v>4</v>
      </c>
      <c r="V61" s="151">
        <v>4</v>
      </c>
      <c r="W61" s="17" t="str">
        <f t="shared" si="15"/>
        <v>SB</v>
      </c>
      <c r="X61" s="17">
        <f t="shared" si="14"/>
        <v>0</v>
      </c>
      <c r="Y61" s="17">
        <f t="shared" si="14"/>
        <v>0</v>
      </c>
      <c r="Z61" s="17">
        <f t="shared" si="14"/>
        <v>0</v>
      </c>
      <c r="AA61" s="17">
        <f t="shared" si="14"/>
        <v>0</v>
      </c>
      <c r="AB61" s="17">
        <f t="shared" si="14"/>
        <v>0</v>
      </c>
      <c r="AC61" s="17">
        <f t="shared" si="14"/>
        <v>0</v>
      </c>
      <c r="AD61" s="17">
        <f t="shared" si="14"/>
        <v>0</v>
      </c>
      <c r="AE61" s="17">
        <f t="shared" si="14"/>
        <v>0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116" ht="9.75" customHeight="1" outlineLevel="4" x14ac:dyDescent="0.15">
      <c r="A62" s="161"/>
      <c r="B62" s="163"/>
      <c r="C62" s="165"/>
      <c r="D62" s="138"/>
      <c r="E62" s="141"/>
      <c r="F62" s="224"/>
      <c r="G62" s="155"/>
      <c r="H62" s="155"/>
      <c r="I62" s="155"/>
      <c r="J62" s="7" t="s">
        <v>51</v>
      </c>
      <c r="K62" s="24"/>
      <c r="L62" s="24"/>
      <c r="M62" s="25"/>
      <c r="N62" s="25"/>
      <c r="O62" s="25"/>
      <c r="P62" s="25"/>
      <c r="Q62" s="24"/>
      <c r="R62" s="24"/>
      <c r="S62" s="158"/>
      <c r="T62" s="152"/>
      <c r="U62" s="152"/>
      <c r="V62" s="152"/>
      <c r="W62" s="17" t="str">
        <f t="shared" si="15"/>
        <v>VB</v>
      </c>
      <c r="X62" s="17">
        <f t="shared" si="14"/>
        <v>0</v>
      </c>
      <c r="Y62" s="17">
        <f t="shared" si="14"/>
        <v>0</v>
      </c>
      <c r="Z62" s="17">
        <f t="shared" si="14"/>
        <v>0</v>
      </c>
      <c r="AA62" s="17">
        <f t="shared" si="14"/>
        <v>0</v>
      </c>
      <c r="AB62" s="17">
        <f t="shared" si="14"/>
        <v>0</v>
      </c>
      <c r="AC62" s="17">
        <f t="shared" si="14"/>
        <v>0</v>
      </c>
      <c r="AD62" s="17">
        <f t="shared" si="14"/>
        <v>0</v>
      </c>
      <c r="AE62" s="17">
        <f t="shared" si="14"/>
        <v>0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116" ht="9.75" customHeight="1" outlineLevel="4" x14ac:dyDescent="0.15">
      <c r="A63" s="161"/>
      <c r="B63" s="163"/>
      <c r="C63" s="165"/>
      <c r="D63" s="138"/>
      <c r="E63" s="141"/>
      <c r="F63" s="224"/>
      <c r="G63" s="155"/>
      <c r="H63" s="155"/>
      <c r="I63" s="155"/>
      <c r="J63" s="7" t="s">
        <v>52</v>
      </c>
      <c r="K63" s="24"/>
      <c r="L63" s="24"/>
      <c r="M63" s="25"/>
      <c r="N63" s="25"/>
      <c r="O63" s="25"/>
      <c r="P63" s="25"/>
      <c r="Q63" s="24"/>
      <c r="R63" s="24"/>
      <c r="S63" s="158"/>
      <c r="T63" s="152"/>
      <c r="U63" s="152"/>
      <c r="V63" s="152"/>
      <c r="W63" s="17" t="str">
        <f t="shared" si="15"/>
        <v>ES</v>
      </c>
      <c r="X63" s="17">
        <f t="shared" si="14"/>
        <v>0</v>
      </c>
      <c r="Y63" s="17">
        <f t="shared" si="14"/>
        <v>0</v>
      </c>
      <c r="Z63" s="17">
        <f t="shared" si="14"/>
        <v>0</v>
      </c>
      <c r="AA63" s="17">
        <f t="shared" si="14"/>
        <v>0</v>
      </c>
      <c r="AB63" s="17">
        <f t="shared" si="14"/>
        <v>0</v>
      </c>
      <c r="AC63" s="17">
        <f t="shared" si="14"/>
        <v>0</v>
      </c>
      <c r="AD63" s="17">
        <f t="shared" si="14"/>
        <v>0</v>
      </c>
      <c r="AE63" s="17">
        <f t="shared" si="14"/>
        <v>0</v>
      </c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116" ht="9.75" customHeight="1" outlineLevel="4" x14ac:dyDescent="0.15">
      <c r="A64" s="161"/>
      <c r="B64" s="163"/>
      <c r="C64" s="165"/>
      <c r="D64" s="138"/>
      <c r="E64" s="141"/>
      <c r="F64" s="224"/>
      <c r="G64" s="155"/>
      <c r="H64" s="155"/>
      <c r="I64" s="155"/>
      <c r="J64" s="8" t="s">
        <v>53</v>
      </c>
      <c r="K64" s="26"/>
      <c r="L64" s="26"/>
      <c r="M64" s="28"/>
      <c r="N64" s="28"/>
      <c r="O64" s="28"/>
      <c r="P64" s="28"/>
      <c r="Q64" s="26"/>
      <c r="R64" s="26"/>
      <c r="S64" s="158"/>
      <c r="T64" s="152"/>
      <c r="U64" s="152"/>
      <c r="V64" s="152"/>
      <c r="W64" s="17" t="str">
        <f t="shared" si="15"/>
        <v>KT</v>
      </c>
      <c r="X64" s="17">
        <f t="shared" si="14"/>
        <v>0</v>
      </c>
      <c r="Y64" s="17">
        <f t="shared" si="14"/>
        <v>0</v>
      </c>
      <c r="Z64" s="17">
        <f t="shared" si="14"/>
        <v>0</v>
      </c>
      <c r="AA64" s="17">
        <f t="shared" si="14"/>
        <v>0</v>
      </c>
      <c r="AB64" s="17">
        <f t="shared" si="14"/>
        <v>0</v>
      </c>
      <c r="AC64" s="17">
        <f t="shared" si="14"/>
        <v>0</v>
      </c>
      <c r="AD64" s="17">
        <f t="shared" si="14"/>
        <v>0</v>
      </c>
      <c r="AE64" s="17">
        <f t="shared" si="14"/>
        <v>0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116" ht="9.75" customHeight="1" outlineLevel="4" thickBot="1" x14ac:dyDescent="0.2">
      <c r="A65" s="237"/>
      <c r="B65" s="221"/>
      <c r="C65" s="185"/>
      <c r="D65" s="139"/>
      <c r="E65" s="142"/>
      <c r="F65" s="225"/>
      <c r="G65" s="156"/>
      <c r="H65" s="156"/>
      <c r="I65" s="156"/>
      <c r="J65" s="9" t="s">
        <v>86</v>
      </c>
      <c r="K65" s="27">
        <f>SUM(K61:K64)</f>
        <v>0</v>
      </c>
      <c r="L65" s="27">
        <f>SUM(L61:L64)</f>
        <v>0</v>
      </c>
      <c r="M65" s="27">
        <f t="shared" ref="M65:R65" si="17">SUM(M61:M64)</f>
        <v>0</v>
      </c>
      <c r="N65" s="27">
        <f t="shared" si="17"/>
        <v>0</v>
      </c>
      <c r="O65" s="27">
        <f t="shared" si="17"/>
        <v>0</v>
      </c>
      <c r="P65" s="27">
        <f t="shared" si="17"/>
        <v>0</v>
      </c>
      <c r="Q65" s="27">
        <f t="shared" si="17"/>
        <v>0</v>
      </c>
      <c r="R65" s="27">
        <f t="shared" si="17"/>
        <v>0</v>
      </c>
      <c r="S65" s="159"/>
      <c r="T65" s="153"/>
      <c r="U65" s="153"/>
      <c r="V65" s="153"/>
      <c r="W65" s="17" t="str">
        <f t="shared" si="15"/>
        <v>Iš viso:</v>
      </c>
      <c r="X65" s="17">
        <f t="shared" si="14"/>
        <v>0</v>
      </c>
      <c r="Y65" s="17">
        <f t="shared" si="14"/>
        <v>0</v>
      </c>
      <c r="Z65" s="17">
        <f t="shared" si="14"/>
        <v>0</v>
      </c>
      <c r="AA65" s="17">
        <f t="shared" si="14"/>
        <v>0</v>
      </c>
      <c r="AB65" s="17">
        <f t="shared" si="14"/>
        <v>0</v>
      </c>
      <c r="AC65" s="17">
        <f t="shared" si="14"/>
        <v>0</v>
      </c>
      <c r="AD65" s="17">
        <f t="shared" si="14"/>
        <v>0</v>
      </c>
      <c r="AE65" s="17">
        <f t="shared" si="14"/>
        <v>0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116" ht="9.75" customHeight="1" outlineLevel="3" thickBot="1" x14ac:dyDescent="0.2">
      <c r="A66" s="56" t="s">
        <v>29</v>
      </c>
      <c r="B66" s="10" t="s">
        <v>208</v>
      </c>
      <c r="C66" s="85" t="s">
        <v>29</v>
      </c>
      <c r="D66" s="65" t="s">
        <v>208</v>
      </c>
      <c r="E66" s="170" t="s">
        <v>22</v>
      </c>
      <c r="F66" s="171"/>
      <c r="G66" s="171"/>
      <c r="H66" s="171"/>
      <c r="I66" s="171"/>
      <c r="J66" s="172"/>
      <c r="K66" s="72">
        <f>K60+K65</f>
        <v>0</v>
      </c>
      <c r="L66" s="72">
        <f t="shared" ref="L66:R66" si="18">L60+L65</f>
        <v>0</v>
      </c>
      <c r="M66" s="72">
        <f t="shared" si="18"/>
        <v>0</v>
      </c>
      <c r="N66" s="72">
        <f t="shared" si="18"/>
        <v>0</v>
      </c>
      <c r="O66" s="72">
        <f t="shared" si="18"/>
        <v>0</v>
      </c>
      <c r="P66" s="72">
        <f t="shared" si="18"/>
        <v>0</v>
      </c>
      <c r="Q66" s="72">
        <f t="shared" si="18"/>
        <v>0</v>
      </c>
      <c r="R66" s="72">
        <f t="shared" si="18"/>
        <v>0</v>
      </c>
      <c r="S66" s="74"/>
      <c r="T66" s="75"/>
      <c r="U66" s="76"/>
      <c r="V66" s="77"/>
      <c r="W66" s="17">
        <f t="shared" si="15"/>
        <v>0</v>
      </c>
      <c r="X66" s="17">
        <f t="shared" si="14"/>
        <v>0</v>
      </c>
      <c r="Y66" s="17">
        <f t="shared" si="14"/>
        <v>0</v>
      </c>
      <c r="Z66" s="17">
        <f t="shared" si="14"/>
        <v>0</v>
      </c>
      <c r="AA66" s="17">
        <f t="shared" si="14"/>
        <v>0</v>
      </c>
      <c r="AB66" s="17">
        <f t="shared" si="14"/>
        <v>0</v>
      </c>
      <c r="AC66" s="17">
        <f t="shared" si="14"/>
        <v>0</v>
      </c>
      <c r="AD66" s="17">
        <f t="shared" si="14"/>
        <v>0</v>
      </c>
      <c r="AE66" s="17">
        <f t="shared" si="14"/>
        <v>0</v>
      </c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ht="11.25" customHeight="1" outlineLevel="4" thickBot="1" x14ac:dyDescent="0.2">
      <c r="A67" s="55" t="s">
        <v>29</v>
      </c>
      <c r="B67" s="5" t="s">
        <v>209</v>
      </c>
      <c r="C67" s="84" t="s">
        <v>29</v>
      </c>
      <c r="D67" s="71" t="s">
        <v>29</v>
      </c>
      <c r="E67" s="148" t="s">
        <v>63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50"/>
      <c r="W67" s="17">
        <f t="shared" si="15"/>
        <v>0</v>
      </c>
      <c r="X67" s="17">
        <f t="shared" si="14"/>
        <v>0</v>
      </c>
      <c r="Y67" s="17">
        <f t="shared" si="14"/>
        <v>0</v>
      </c>
      <c r="Z67" s="17">
        <f t="shared" si="14"/>
        <v>0</v>
      </c>
      <c r="AA67" s="17">
        <f t="shared" si="14"/>
        <v>0</v>
      </c>
      <c r="AB67" s="17">
        <f t="shared" si="14"/>
        <v>0</v>
      </c>
      <c r="AC67" s="17">
        <f t="shared" si="14"/>
        <v>0</v>
      </c>
      <c r="AD67" s="17">
        <f t="shared" si="14"/>
        <v>0</v>
      </c>
      <c r="AE67" s="17">
        <f t="shared" si="14"/>
        <v>0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116" ht="9.75" customHeight="1" outlineLevel="4" x14ac:dyDescent="0.15">
      <c r="A68" s="160" t="s">
        <v>29</v>
      </c>
      <c r="B68" s="162" t="s">
        <v>208</v>
      </c>
      <c r="C68" s="164" t="s">
        <v>29</v>
      </c>
      <c r="D68" s="137" t="s">
        <v>29</v>
      </c>
      <c r="E68" s="140" t="s">
        <v>208</v>
      </c>
      <c r="F68" s="223" t="s">
        <v>126</v>
      </c>
      <c r="G68" s="154" t="s">
        <v>131</v>
      </c>
      <c r="H68" s="154" t="s">
        <v>28</v>
      </c>
      <c r="I68" s="168" t="s">
        <v>143</v>
      </c>
      <c r="J68" s="6" t="s">
        <v>50</v>
      </c>
      <c r="K68" s="126">
        <f>L68+Q68+R68</f>
        <v>7400</v>
      </c>
      <c r="L68" s="126"/>
      <c r="M68" s="126"/>
      <c r="N68" s="126"/>
      <c r="O68" s="126"/>
      <c r="P68" s="126"/>
      <c r="Q68" s="126">
        <v>3700</v>
      </c>
      <c r="R68" s="126">
        <f>Q68</f>
        <v>3700</v>
      </c>
      <c r="S68" s="157" t="s">
        <v>174</v>
      </c>
      <c r="T68" s="182">
        <v>2</v>
      </c>
      <c r="U68" s="151">
        <v>2</v>
      </c>
      <c r="V68" s="151">
        <v>2</v>
      </c>
      <c r="W68" s="17" t="str">
        <f t="shared" si="15"/>
        <v>SB</v>
      </c>
      <c r="X68" s="17">
        <f>K68</f>
        <v>7400</v>
      </c>
      <c r="Y68" s="17">
        <f t="shared" si="14"/>
        <v>0</v>
      </c>
      <c r="Z68" s="17">
        <f t="shared" si="14"/>
        <v>0</v>
      </c>
      <c r="AA68" s="17">
        <f t="shared" si="14"/>
        <v>0</v>
      </c>
      <c r="AB68" s="17">
        <f t="shared" si="14"/>
        <v>0</v>
      </c>
      <c r="AC68" s="17">
        <f t="shared" si="14"/>
        <v>0</v>
      </c>
      <c r="AD68" s="17">
        <f t="shared" si="14"/>
        <v>3700</v>
      </c>
      <c r="AE68" s="17">
        <f t="shared" si="14"/>
        <v>3700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116" ht="9.75" customHeight="1" outlineLevel="4" x14ac:dyDescent="0.15">
      <c r="A69" s="161"/>
      <c r="B69" s="163"/>
      <c r="C69" s="165"/>
      <c r="D69" s="138"/>
      <c r="E69" s="141"/>
      <c r="F69" s="224"/>
      <c r="G69" s="155"/>
      <c r="H69" s="155"/>
      <c r="I69" s="169"/>
      <c r="J69" s="7" t="s">
        <v>51</v>
      </c>
      <c r="K69" s="46"/>
      <c r="L69" s="46"/>
      <c r="M69" s="49"/>
      <c r="N69" s="49"/>
      <c r="O69" s="49"/>
      <c r="P69" s="49"/>
      <c r="Q69" s="46"/>
      <c r="R69" s="46"/>
      <c r="S69" s="158"/>
      <c r="T69" s="183"/>
      <c r="U69" s="152"/>
      <c r="V69" s="152"/>
      <c r="W69" s="17" t="str">
        <f t="shared" si="15"/>
        <v>VB</v>
      </c>
      <c r="X69" s="17">
        <f t="shared" si="14"/>
        <v>0</v>
      </c>
      <c r="Y69" s="17">
        <f t="shared" si="14"/>
        <v>0</v>
      </c>
      <c r="Z69" s="17">
        <f t="shared" si="14"/>
        <v>0</v>
      </c>
      <c r="AA69" s="17">
        <f t="shared" si="14"/>
        <v>0</v>
      </c>
      <c r="AB69" s="17">
        <f t="shared" si="14"/>
        <v>0</v>
      </c>
      <c r="AC69" s="17">
        <f t="shared" si="14"/>
        <v>0</v>
      </c>
      <c r="AD69" s="17">
        <f t="shared" si="14"/>
        <v>0</v>
      </c>
      <c r="AE69" s="17">
        <f t="shared" si="14"/>
        <v>0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116" ht="9.75" customHeight="1" outlineLevel="4" x14ac:dyDescent="0.15">
      <c r="A70" s="161"/>
      <c r="B70" s="163"/>
      <c r="C70" s="165"/>
      <c r="D70" s="138"/>
      <c r="E70" s="141"/>
      <c r="F70" s="224"/>
      <c r="G70" s="155"/>
      <c r="H70" s="155"/>
      <c r="I70" s="169"/>
      <c r="J70" s="7" t="s">
        <v>52</v>
      </c>
      <c r="K70" s="46"/>
      <c r="L70" s="46"/>
      <c r="M70" s="49"/>
      <c r="N70" s="49"/>
      <c r="O70" s="49"/>
      <c r="P70" s="49"/>
      <c r="Q70" s="46"/>
      <c r="R70" s="46"/>
      <c r="S70" s="158"/>
      <c r="T70" s="183"/>
      <c r="U70" s="152"/>
      <c r="V70" s="152"/>
      <c r="W70" s="17" t="str">
        <f t="shared" si="15"/>
        <v>ES</v>
      </c>
      <c r="X70" s="17">
        <f t="shared" si="14"/>
        <v>0</v>
      </c>
      <c r="Y70" s="17">
        <f t="shared" si="14"/>
        <v>0</v>
      </c>
      <c r="Z70" s="17">
        <f t="shared" si="14"/>
        <v>0</v>
      </c>
      <c r="AA70" s="17">
        <f t="shared" si="14"/>
        <v>0</v>
      </c>
      <c r="AB70" s="17">
        <f t="shared" si="14"/>
        <v>0</v>
      </c>
      <c r="AC70" s="17">
        <f t="shared" si="14"/>
        <v>0</v>
      </c>
      <c r="AD70" s="17">
        <f t="shared" si="14"/>
        <v>0</v>
      </c>
      <c r="AE70" s="17">
        <f t="shared" si="14"/>
        <v>0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116" ht="9.75" customHeight="1" outlineLevel="4" x14ac:dyDescent="0.15">
      <c r="A71" s="161"/>
      <c r="B71" s="163"/>
      <c r="C71" s="165"/>
      <c r="D71" s="138"/>
      <c r="E71" s="141"/>
      <c r="F71" s="224"/>
      <c r="G71" s="155"/>
      <c r="H71" s="155"/>
      <c r="I71" s="169"/>
      <c r="J71" s="8" t="s">
        <v>53</v>
      </c>
      <c r="K71" s="50"/>
      <c r="L71" s="50"/>
      <c r="M71" s="50"/>
      <c r="N71" s="50"/>
      <c r="O71" s="50"/>
      <c r="P71" s="50"/>
      <c r="Q71" s="50"/>
      <c r="R71" s="50"/>
      <c r="S71" s="158"/>
      <c r="T71" s="183"/>
      <c r="U71" s="152"/>
      <c r="V71" s="152"/>
      <c r="W71" s="17" t="str">
        <f t="shared" si="15"/>
        <v>KT</v>
      </c>
      <c r="X71" s="17">
        <f t="shared" si="14"/>
        <v>0</v>
      </c>
      <c r="Y71" s="17">
        <f t="shared" si="14"/>
        <v>0</v>
      </c>
      <c r="Z71" s="17">
        <f t="shared" si="14"/>
        <v>0</v>
      </c>
      <c r="AA71" s="17">
        <f t="shared" si="14"/>
        <v>0</v>
      </c>
      <c r="AB71" s="17">
        <f t="shared" si="14"/>
        <v>0</v>
      </c>
      <c r="AC71" s="17">
        <f t="shared" si="14"/>
        <v>0</v>
      </c>
      <c r="AD71" s="17">
        <f t="shared" si="14"/>
        <v>0</v>
      </c>
      <c r="AE71" s="17">
        <f t="shared" si="14"/>
        <v>0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116" ht="9.75" customHeight="1" outlineLevel="4" thickBot="1" x14ac:dyDescent="0.2">
      <c r="A72" s="237"/>
      <c r="B72" s="221"/>
      <c r="C72" s="185"/>
      <c r="D72" s="139"/>
      <c r="E72" s="142"/>
      <c r="F72" s="225"/>
      <c r="G72" s="156"/>
      <c r="H72" s="156"/>
      <c r="I72" s="222"/>
      <c r="J72" s="9" t="s">
        <v>86</v>
      </c>
      <c r="K72" s="51">
        <f>SUM(K68:K71)</f>
        <v>7400</v>
      </c>
      <c r="L72" s="51">
        <f>SUM(L68:L71)</f>
        <v>0</v>
      </c>
      <c r="M72" s="51">
        <f t="shared" ref="M72:R72" si="19">SUM(M68:M71)</f>
        <v>0</v>
      </c>
      <c r="N72" s="51">
        <f t="shared" si="19"/>
        <v>0</v>
      </c>
      <c r="O72" s="51">
        <f t="shared" si="19"/>
        <v>0</v>
      </c>
      <c r="P72" s="51">
        <f t="shared" si="19"/>
        <v>0</v>
      </c>
      <c r="Q72" s="51">
        <f t="shared" si="19"/>
        <v>3700</v>
      </c>
      <c r="R72" s="51">
        <f t="shared" si="19"/>
        <v>3700</v>
      </c>
      <c r="S72" s="159"/>
      <c r="T72" s="184"/>
      <c r="U72" s="153"/>
      <c r="V72" s="153"/>
      <c r="W72" s="17" t="str">
        <f t="shared" si="15"/>
        <v>Iš viso:</v>
      </c>
      <c r="X72" s="17">
        <f t="shared" si="14"/>
        <v>7400</v>
      </c>
      <c r="Y72" s="17">
        <f t="shared" si="14"/>
        <v>0</v>
      </c>
      <c r="Z72" s="17">
        <f t="shared" si="14"/>
        <v>0</v>
      </c>
      <c r="AA72" s="17">
        <f t="shared" si="14"/>
        <v>0</v>
      </c>
      <c r="AB72" s="17">
        <f t="shared" si="14"/>
        <v>0</v>
      </c>
      <c r="AC72" s="17">
        <f t="shared" si="14"/>
        <v>0</v>
      </c>
      <c r="AD72" s="17">
        <f t="shared" si="14"/>
        <v>3700</v>
      </c>
      <c r="AE72" s="17">
        <f t="shared" si="14"/>
        <v>3700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116" ht="9.75" customHeight="1" outlineLevel="3" thickBot="1" x14ac:dyDescent="0.2">
      <c r="A73" s="56" t="s">
        <v>29</v>
      </c>
      <c r="B73" s="10" t="s">
        <v>208</v>
      </c>
      <c r="C73" s="85" t="s">
        <v>29</v>
      </c>
      <c r="D73" s="65" t="s">
        <v>29</v>
      </c>
      <c r="E73" s="170" t="s">
        <v>22</v>
      </c>
      <c r="F73" s="171"/>
      <c r="G73" s="171"/>
      <c r="H73" s="171"/>
      <c r="I73" s="171"/>
      <c r="J73" s="172"/>
      <c r="K73" s="66">
        <f>K72</f>
        <v>7400</v>
      </c>
      <c r="L73" s="66">
        <f t="shared" ref="L73:R73" si="20">L72</f>
        <v>0</v>
      </c>
      <c r="M73" s="66">
        <f t="shared" si="20"/>
        <v>0</v>
      </c>
      <c r="N73" s="66">
        <f t="shared" si="20"/>
        <v>0</v>
      </c>
      <c r="O73" s="66">
        <f t="shared" si="20"/>
        <v>0</v>
      </c>
      <c r="P73" s="66">
        <f t="shared" si="20"/>
        <v>0</v>
      </c>
      <c r="Q73" s="66">
        <f t="shared" si="20"/>
        <v>3700</v>
      </c>
      <c r="R73" s="66">
        <f t="shared" si="20"/>
        <v>3700</v>
      </c>
      <c r="S73" s="74"/>
      <c r="T73" s="75"/>
      <c r="U73" s="76"/>
      <c r="V73" s="77"/>
      <c r="W73" s="17">
        <f t="shared" si="15"/>
        <v>0</v>
      </c>
      <c r="X73" s="17">
        <f t="shared" si="14"/>
        <v>7400</v>
      </c>
      <c r="Y73" s="17">
        <f t="shared" si="14"/>
        <v>0</v>
      </c>
      <c r="Z73" s="17">
        <f t="shared" si="14"/>
        <v>0</v>
      </c>
      <c r="AA73" s="17">
        <f t="shared" si="14"/>
        <v>0</v>
      </c>
      <c r="AB73" s="17">
        <f t="shared" si="14"/>
        <v>0</v>
      </c>
      <c r="AC73" s="17">
        <f t="shared" si="14"/>
        <v>0</v>
      </c>
      <c r="AD73" s="17">
        <f t="shared" si="14"/>
        <v>3700</v>
      </c>
      <c r="AE73" s="17">
        <f t="shared" si="14"/>
        <v>3700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ht="11.25" customHeight="1" outlineLevel="4" thickBot="1" x14ac:dyDescent="0.2">
      <c r="A74" s="55" t="s">
        <v>29</v>
      </c>
      <c r="B74" s="5" t="s">
        <v>208</v>
      </c>
      <c r="C74" s="84" t="s">
        <v>29</v>
      </c>
      <c r="D74" s="71" t="s">
        <v>210</v>
      </c>
      <c r="E74" s="148" t="s">
        <v>64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50"/>
      <c r="W74" s="17">
        <f t="shared" si="15"/>
        <v>0</v>
      </c>
      <c r="X74" s="17">
        <f t="shared" si="14"/>
        <v>0</v>
      </c>
      <c r="Y74" s="17">
        <f t="shared" si="14"/>
        <v>0</v>
      </c>
      <c r="Z74" s="17">
        <f t="shared" si="14"/>
        <v>0</v>
      </c>
      <c r="AA74" s="17">
        <f t="shared" si="14"/>
        <v>0</v>
      </c>
      <c r="AB74" s="17">
        <f t="shared" si="14"/>
        <v>0</v>
      </c>
      <c r="AC74" s="17">
        <f t="shared" si="14"/>
        <v>0</v>
      </c>
      <c r="AD74" s="17">
        <f t="shared" si="14"/>
        <v>0</v>
      </c>
      <c r="AE74" s="17">
        <f t="shared" si="14"/>
        <v>0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116" ht="9.75" customHeight="1" outlineLevel="4" x14ac:dyDescent="0.15">
      <c r="A75" s="160" t="s">
        <v>29</v>
      </c>
      <c r="B75" s="162" t="s">
        <v>208</v>
      </c>
      <c r="C75" s="164" t="s">
        <v>29</v>
      </c>
      <c r="D75" s="137" t="s">
        <v>210</v>
      </c>
      <c r="E75" s="140" t="s">
        <v>208</v>
      </c>
      <c r="F75" s="223" t="s">
        <v>183</v>
      </c>
      <c r="G75" s="154"/>
      <c r="H75" s="154" t="s">
        <v>229</v>
      </c>
      <c r="I75" s="154"/>
      <c r="J75" s="6" t="s">
        <v>50</v>
      </c>
      <c r="K75" s="22"/>
      <c r="L75" s="22"/>
      <c r="M75" s="23"/>
      <c r="N75" s="23"/>
      <c r="O75" s="23"/>
      <c r="P75" s="23"/>
      <c r="Q75" s="22"/>
      <c r="R75" s="22"/>
      <c r="S75" s="291" t="s">
        <v>91</v>
      </c>
      <c r="T75" s="151">
        <v>170</v>
      </c>
      <c r="U75" s="151">
        <v>160</v>
      </c>
      <c r="V75" s="151">
        <v>150</v>
      </c>
      <c r="W75" s="17" t="str">
        <f t="shared" si="15"/>
        <v>SB</v>
      </c>
      <c r="X75" s="17">
        <f t="shared" si="14"/>
        <v>0</v>
      </c>
      <c r="Y75" s="17">
        <f t="shared" si="14"/>
        <v>0</v>
      </c>
      <c r="Z75" s="17">
        <f t="shared" si="14"/>
        <v>0</v>
      </c>
      <c r="AA75" s="17">
        <f t="shared" si="14"/>
        <v>0</v>
      </c>
      <c r="AB75" s="17">
        <f t="shared" si="14"/>
        <v>0</v>
      </c>
      <c r="AC75" s="17">
        <f t="shared" si="14"/>
        <v>0</v>
      </c>
      <c r="AD75" s="17">
        <f t="shared" si="14"/>
        <v>0</v>
      </c>
      <c r="AE75" s="17">
        <f t="shared" si="14"/>
        <v>0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116" ht="9.75" customHeight="1" outlineLevel="4" x14ac:dyDescent="0.15">
      <c r="A76" s="161"/>
      <c r="B76" s="163"/>
      <c r="C76" s="165"/>
      <c r="D76" s="138"/>
      <c r="E76" s="141"/>
      <c r="F76" s="224"/>
      <c r="G76" s="155"/>
      <c r="H76" s="155"/>
      <c r="I76" s="155"/>
      <c r="J76" s="7" t="s">
        <v>51</v>
      </c>
      <c r="K76" s="24"/>
      <c r="L76" s="24"/>
      <c r="M76" s="25"/>
      <c r="N76" s="25"/>
      <c r="O76" s="25"/>
      <c r="P76" s="25"/>
      <c r="Q76" s="24"/>
      <c r="R76" s="24"/>
      <c r="S76" s="292"/>
      <c r="T76" s="152"/>
      <c r="U76" s="152"/>
      <c r="V76" s="152"/>
      <c r="W76" s="17" t="str">
        <f t="shared" si="15"/>
        <v>VB</v>
      </c>
      <c r="X76" s="17">
        <f t="shared" si="14"/>
        <v>0</v>
      </c>
      <c r="Y76" s="17">
        <f t="shared" si="14"/>
        <v>0</v>
      </c>
      <c r="Z76" s="17">
        <f t="shared" si="14"/>
        <v>0</v>
      </c>
      <c r="AA76" s="17">
        <f t="shared" si="14"/>
        <v>0</v>
      </c>
      <c r="AB76" s="17">
        <f t="shared" si="14"/>
        <v>0</v>
      </c>
      <c r="AC76" s="17">
        <f t="shared" si="14"/>
        <v>0</v>
      </c>
      <c r="AD76" s="17">
        <f t="shared" si="14"/>
        <v>0</v>
      </c>
      <c r="AE76" s="17">
        <f t="shared" si="14"/>
        <v>0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116" ht="9.75" customHeight="1" outlineLevel="4" x14ac:dyDescent="0.15">
      <c r="A77" s="161"/>
      <c r="B77" s="163"/>
      <c r="C77" s="165"/>
      <c r="D77" s="138"/>
      <c r="E77" s="141"/>
      <c r="F77" s="224"/>
      <c r="G77" s="155"/>
      <c r="H77" s="155"/>
      <c r="I77" s="155"/>
      <c r="J77" s="7" t="s">
        <v>52</v>
      </c>
      <c r="K77" s="24"/>
      <c r="L77" s="24"/>
      <c r="M77" s="25"/>
      <c r="N77" s="25"/>
      <c r="O77" s="25"/>
      <c r="P77" s="25"/>
      <c r="Q77" s="24"/>
      <c r="R77" s="24"/>
      <c r="S77" s="292"/>
      <c r="T77" s="152"/>
      <c r="U77" s="152"/>
      <c r="V77" s="152"/>
      <c r="W77" s="17" t="str">
        <f t="shared" si="15"/>
        <v>ES</v>
      </c>
      <c r="X77" s="17">
        <f t="shared" si="14"/>
        <v>0</v>
      </c>
      <c r="Y77" s="17">
        <f t="shared" si="14"/>
        <v>0</v>
      </c>
      <c r="Z77" s="17">
        <f t="shared" si="14"/>
        <v>0</v>
      </c>
      <c r="AA77" s="17">
        <f t="shared" si="14"/>
        <v>0</v>
      </c>
      <c r="AB77" s="17">
        <f t="shared" si="14"/>
        <v>0</v>
      </c>
      <c r="AC77" s="17">
        <f t="shared" si="14"/>
        <v>0</v>
      </c>
      <c r="AD77" s="17">
        <f t="shared" si="14"/>
        <v>0</v>
      </c>
      <c r="AE77" s="17">
        <f t="shared" si="14"/>
        <v>0</v>
      </c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116" ht="9.75" customHeight="1" outlineLevel="4" x14ac:dyDescent="0.15">
      <c r="A78" s="161"/>
      <c r="B78" s="163"/>
      <c r="C78" s="165"/>
      <c r="D78" s="138"/>
      <c r="E78" s="141"/>
      <c r="F78" s="224"/>
      <c r="G78" s="155"/>
      <c r="H78" s="155"/>
      <c r="I78" s="155"/>
      <c r="J78" s="8" t="s">
        <v>53</v>
      </c>
      <c r="K78" s="26"/>
      <c r="L78" s="26"/>
      <c r="M78" s="26"/>
      <c r="N78" s="26"/>
      <c r="O78" s="26"/>
      <c r="P78" s="26"/>
      <c r="Q78" s="26"/>
      <c r="R78" s="26"/>
      <c r="S78" s="292"/>
      <c r="T78" s="152"/>
      <c r="U78" s="152"/>
      <c r="V78" s="152"/>
      <c r="W78" s="17" t="str">
        <f t="shared" si="15"/>
        <v>KT</v>
      </c>
      <c r="X78" s="17">
        <f t="shared" si="14"/>
        <v>0</v>
      </c>
      <c r="Y78" s="17">
        <f t="shared" si="14"/>
        <v>0</v>
      </c>
      <c r="Z78" s="17">
        <f t="shared" si="14"/>
        <v>0</v>
      </c>
      <c r="AA78" s="17">
        <f t="shared" si="14"/>
        <v>0</v>
      </c>
      <c r="AB78" s="17">
        <f t="shared" si="14"/>
        <v>0</v>
      </c>
      <c r="AC78" s="17">
        <f t="shared" si="14"/>
        <v>0</v>
      </c>
      <c r="AD78" s="17">
        <f t="shared" si="14"/>
        <v>0</v>
      </c>
      <c r="AE78" s="17">
        <f t="shared" si="14"/>
        <v>0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116" ht="9.75" customHeight="1" outlineLevel="4" thickBot="1" x14ac:dyDescent="0.2">
      <c r="A79" s="237"/>
      <c r="B79" s="221"/>
      <c r="C79" s="185"/>
      <c r="D79" s="139"/>
      <c r="E79" s="142"/>
      <c r="F79" s="225"/>
      <c r="G79" s="156"/>
      <c r="H79" s="156"/>
      <c r="I79" s="156"/>
      <c r="J79" s="9" t="s">
        <v>86</v>
      </c>
      <c r="K79" s="27">
        <f>SUM(K75:K78)</f>
        <v>0</v>
      </c>
      <c r="L79" s="27">
        <f>SUM(L75:L78)</f>
        <v>0</v>
      </c>
      <c r="M79" s="27">
        <f t="shared" ref="M79:R79" si="21">SUM(M75:M78)</f>
        <v>0</v>
      </c>
      <c r="N79" s="27">
        <f t="shared" si="21"/>
        <v>0</v>
      </c>
      <c r="O79" s="27">
        <f t="shared" si="21"/>
        <v>0</v>
      </c>
      <c r="P79" s="27">
        <f t="shared" si="21"/>
        <v>0</v>
      </c>
      <c r="Q79" s="27">
        <f t="shared" si="21"/>
        <v>0</v>
      </c>
      <c r="R79" s="27">
        <f t="shared" si="21"/>
        <v>0</v>
      </c>
      <c r="S79" s="293"/>
      <c r="T79" s="153"/>
      <c r="U79" s="153"/>
      <c r="V79" s="153"/>
      <c r="W79" s="17" t="str">
        <f t="shared" si="15"/>
        <v>Iš viso:</v>
      </c>
      <c r="X79" s="17">
        <f t="shared" si="14"/>
        <v>0</v>
      </c>
      <c r="Y79" s="17">
        <f t="shared" si="14"/>
        <v>0</v>
      </c>
      <c r="Z79" s="17">
        <f t="shared" si="14"/>
        <v>0</v>
      </c>
      <c r="AA79" s="17">
        <f t="shared" si="14"/>
        <v>0</v>
      </c>
      <c r="AB79" s="17">
        <f t="shared" si="14"/>
        <v>0</v>
      </c>
      <c r="AC79" s="17">
        <f t="shared" si="14"/>
        <v>0</v>
      </c>
      <c r="AD79" s="17">
        <f t="shared" si="14"/>
        <v>0</v>
      </c>
      <c r="AE79" s="17">
        <f t="shared" si="14"/>
        <v>0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116" ht="9.75" customHeight="1" outlineLevel="4" x14ac:dyDescent="0.15">
      <c r="A80" s="160" t="s">
        <v>29</v>
      </c>
      <c r="B80" s="162" t="s">
        <v>208</v>
      </c>
      <c r="C80" s="164" t="s">
        <v>29</v>
      </c>
      <c r="D80" s="137" t="s">
        <v>210</v>
      </c>
      <c r="E80" s="140" t="s">
        <v>29</v>
      </c>
      <c r="F80" s="223" t="s">
        <v>147</v>
      </c>
      <c r="G80" s="154"/>
      <c r="H80" s="154" t="s">
        <v>28</v>
      </c>
      <c r="I80" s="154"/>
      <c r="J80" s="6" t="s">
        <v>50</v>
      </c>
      <c r="K80" s="24"/>
      <c r="L80" s="24"/>
      <c r="M80" s="25"/>
      <c r="N80" s="25"/>
      <c r="O80" s="25"/>
      <c r="P80" s="25"/>
      <c r="Q80" s="24"/>
      <c r="R80" s="24"/>
      <c r="S80" s="157" t="s">
        <v>156</v>
      </c>
      <c r="T80" s="151">
        <v>15</v>
      </c>
      <c r="U80" s="151">
        <v>15</v>
      </c>
      <c r="V80" s="151">
        <v>15</v>
      </c>
      <c r="W80" s="17" t="str">
        <f t="shared" si="15"/>
        <v>SB</v>
      </c>
      <c r="X80" s="17">
        <f t="shared" si="14"/>
        <v>0</v>
      </c>
      <c r="Y80" s="17">
        <f t="shared" si="14"/>
        <v>0</v>
      </c>
      <c r="Z80" s="17">
        <f t="shared" si="14"/>
        <v>0</v>
      </c>
      <c r="AA80" s="17">
        <f t="shared" si="14"/>
        <v>0</v>
      </c>
      <c r="AB80" s="17">
        <f t="shared" si="14"/>
        <v>0</v>
      </c>
      <c r="AC80" s="17">
        <f t="shared" si="14"/>
        <v>0</v>
      </c>
      <c r="AD80" s="17">
        <f t="shared" si="14"/>
        <v>0</v>
      </c>
      <c r="AE80" s="17">
        <f t="shared" si="14"/>
        <v>0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116" ht="9.75" customHeight="1" outlineLevel="4" x14ac:dyDescent="0.15">
      <c r="A81" s="161"/>
      <c r="B81" s="163"/>
      <c r="C81" s="165"/>
      <c r="D81" s="138"/>
      <c r="E81" s="141"/>
      <c r="F81" s="224"/>
      <c r="G81" s="155"/>
      <c r="H81" s="155"/>
      <c r="I81" s="155"/>
      <c r="J81" s="7" t="s">
        <v>51</v>
      </c>
      <c r="K81" s="24"/>
      <c r="L81" s="24"/>
      <c r="M81" s="25"/>
      <c r="N81" s="25"/>
      <c r="O81" s="25"/>
      <c r="P81" s="25"/>
      <c r="Q81" s="24"/>
      <c r="R81" s="24"/>
      <c r="S81" s="158"/>
      <c r="T81" s="152"/>
      <c r="U81" s="152"/>
      <c r="V81" s="152"/>
      <c r="W81" s="17" t="str">
        <f t="shared" si="15"/>
        <v>VB</v>
      </c>
      <c r="X81" s="17">
        <f t="shared" si="14"/>
        <v>0</v>
      </c>
      <c r="Y81" s="17">
        <f t="shared" si="14"/>
        <v>0</v>
      </c>
      <c r="Z81" s="17">
        <f t="shared" si="14"/>
        <v>0</v>
      </c>
      <c r="AA81" s="17">
        <f t="shared" si="14"/>
        <v>0</v>
      </c>
      <c r="AB81" s="17">
        <f t="shared" si="14"/>
        <v>0</v>
      </c>
      <c r="AC81" s="17">
        <f t="shared" si="14"/>
        <v>0</v>
      </c>
      <c r="AD81" s="17">
        <f t="shared" si="14"/>
        <v>0</v>
      </c>
      <c r="AE81" s="17">
        <f t="shared" si="14"/>
        <v>0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116" ht="9.75" customHeight="1" outlineLevel="4" x14ac:dyDescent="0.15">
      <c r="A82" s="161"/>
      <c r="B82" s="163"/>
      <c r="C82" s="165"/>
      <c r="D82" s="138"/>
      <c r="E82" s="141"/>
      <c r="F82" s="224"/>
      <c r="G82" s="155"/>
      <c r="H82" s="155"/>
      <c r="I82" s="155"/>
      <c r="J82" s="7" t="s">
        <v>52</v>
      </c>
      <c r="K82" s="24"/>
      <c r="L82" s="24"/>
      <c r="M82" s="25"/>
      <c r="N82" s="25"/>
      <c r="O82" s="25"/>
      <c r="P82" s="25"/>
      <c r="Q82" s="24"/>
      <c r="R82" s="24"/>
      <c r="S82" s="158"/>
      <c r="T82" s="152"/>
      <c r="U82" s="152"/>
      <c r="V82" s="152"/>
      <c r="W82" s="17" t="str">
        <f t="shared" si="15"/>
        <v>ES</v>
      </c>
      <c r="X82" s="17">
        <f t="shared" si="14"/>
        <v>0</v>
      </c>
      <c r="Y82" s="17">
        <f t="shared" si="14"/>
        <v>0</v>
      </c>
      <c r="Z82" s="17">
        <f t="shared" si="14"/>
        <v>0</v>
      </c>
      <c r="AA82" s="17">
        <f t="shared" si="14"/>
        <v>0</v>
      </c>
      <c r="AB82" s="17">
        <f t="shared" si="14"/>
        <v>0</v>
      </c>
      <c r="AC82" s="17">
        <f t="shared" si="14"/>
        <v>0</v>
      </c>
      <c r="AD82" s="17">
        <f t="shared" si="14"/>
        <v>0</v>
      </c>
      <c r="AE82" s="17">
        <f t="shared" si="14"/>
        <v>0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116" ht="9.75" customHeight="1" outlineLevel="4" x14ac:dyDescent="0.15">
      <c r="A83" s="161"/>
      <c r="B83" s="163"/>
      <c r="C83" s="165"/>
      <c r="D83" s="138"/>
      <c r="E83" s="141"/>
      <c r="F83" s="224"/>
      <c r="G83" s="155"/>
      <c r="H83" s="155"/>
      <c r="I83" s="155"/>
      <c r="J83" s="8" t="s">
        <v>53</v>
      </c>
      <c r="K83" s="26"/>
      <c r="L83" s="26"/>
      <c r="M83" s="28"/>
      <c r="N83" s="28"/>
      <c r="O83" s="28"/>
      <c r="P83" s="28"/>
      <c r="Q83" s="26"/>
      <c r="R83" s="26"/>
      <c r="S83" s="158"/>
      <c r="T83" s="152"/>
      <c r="U83" s="152"/>
      <c r="V83" s="152"/>
      <c r="W83" s="17" t="str">
        <f t="shared" si="15"/>
        <v>KT</v>
      </c>
      <c r="X83" s="17">
        <f t="shared" si="14"/>
        <v>0</v>
      </c>
      <c r="Y83" s="17">
        <f t="shared" si="14"/>
        <v>0</v>
      </c>
      <c r="Z83" s="17">
        <f t="shared" si="14"/>
        <v>0</v>
      </c>
      <c r="AA83" s="17">
        <f t="shared" si="14"/>
        <v>0</v>
      </c>
      <c r="AB83" s="17">
        <f t="shared" si="14"/>
        <v>0</v>
      </c>
      <c r="AC83" s="17">
        <f t="shared" si="14"/>
        <v>0</v>
      </c>
      <c r="AD83" s="17">
        <f t="shared" si="14"/>
        <v>0</v>
      </c>
      <c r="AE83" s="17">
        <f t="shared" si="14"/>
        <v>0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116" ht="9.75" customHeight="1" outlineLevel="4" thickBot="1" x14ac:dyDescent="0.2">
      <c r="A84" s="237"/>
      <c r="B84" s="221"/>
      <c r="C84" s="185"/>
      <c r="D84" s="139"/>
      <c r="E84" s="142"/>
      <c r="F84" s="225"/>
      <c r="G84" s="156"/>
      <c r="H84" s="156"/>
      <c r="I84" s="156"/>
      <c r="J84" s="9" t="s">
        <v>86</v>
      </c>
      <c r="K84" s="27">
        <f>SUM(K80:K83)</f>
        <v>0</v>
      </c>
      <c r="L84" s="27">
        <f>SUM(L80:L83)</f>
        <v>0</v>
      </c>
      <c r="M84" s="27">
        <f t="shared" ref="M84:R84" si="22">SUM(M80:M83)</f>
        <v>0</v>
      </c>
      <c r="N84" s="27">
        <f t="shared" si="22"/>
        <v>0</v>
      </c>
      <c r="O84" s="27">
        <f t="shared" si="22"/>
        <v>0</v>
      </c>
      <c r="P84" s="27">
        <f t="shared" si="22"/>
        <v>0</v>
      </c>
      <c r="Q84" s="27">
        <f t="shared" si="22"/>
        <v>0</v>
      </c>
      <c r="R84" s="27">
        <f t="shared" si="22"/>
        <v>0</v>
      </c>
      <c r="S84" s="159"/>
      <c r="T84" s="153"/>
      <c r="U84" s="153"/>
      <c r="V84" s="153"/>
      <c r="W84" s="17" t="str">
        <f t="shared" si="15"/>
        <v>Iš viso:</v>
      </c>
      <c r="X84" s="17">
        <f t="shared" si="14"/>
        <v>0</v>
      </c>
      <c r="Y84" s="17">
        <f t="shared" si="14"/>
        <v>0</v>
      </c>
      <c r="Z84" s="17">
        <f t="shared" si="14"/>
        <v>0</v>
      </c>
      <c r="AA84" s="17">
        <f t="shared" si="14"/>
        <v>0</v>
      </c>
      <c r="AB84" s="17">
        <f t="shared" si="14"/>
        <v>0</v>
      </c>
      <c r="AC84" s="17">
        <f t="shared" si="14"/>
        <v>0</v>
      </c>
      <c r="AD84" s="17">
        <f t="shared" si="14"/>
        <v>0</v>
      </c>
      <c r="AE84" s="17">
        <f t="shared" ref="AE84:AE147" si="23">R84</f>
        <v>0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116" ht="0.75" customHeight="1" outlineLevel="4" x14ac:dyDescent="0.15">
      <c r="A85" s="160"/>
      <c r="B85" s="162" t="s">
        <v>208</v>
      </c>
      <c r="C85" s="164"/>
      <c r="D85" s="137"/>
      <c r="E85" s="140"/>
      <c r="F85" s="223"/>
      <c r="G85" s="154"/>
      <c r="H85" s="154"/>
      <c r="I85" s="154"/>
      <c r="J85" s="6" t="s">
        <v>50</v>
      </c>
      <c r="K85" s="24"/>
      <c r="L85" s="24"/>
      <c r="M85" s="25"/>
      <c r="N85" s="25"/>
      <c r="O85" s="25"/>
      <c r="P85" s="25"/>
      <c r="Q85" s="24"/>
      <c r="R85" s="24"/>
      <c r="S85" s="291"/>
      <c r="T85" s="151"/>
      <c r="U85" s="151"/>
      <c r="V85" s="151"/>
      <c r="W85" s="17" t="str">
        <f t="shared" si="15"/>
        <v>SB</v>
      </c>
      <c r="X85" s="17">
        <f t="shared" si="15"/>
        <v>0</v>
      </c>
      <c r="Y85" s="17">
        <f t="shared" si="15"/>
        <v>0</v>
      </c>
      <c r="Z85" s="17">
        <f t="shared" si="15"/>
        <v>0</v>
      </c>
      <c r="AA85" s="17">
        <f t="shared" si="15"/>
        <v>0</v>
      </c>
      <c r="AB85" s="17">
        <f t="shared" si="15"/>
        <v>0</v>
      </c>
      <c r="AC85" s="17">
        <f t="shared" si="15"/>
        <v>0</v>
      </c>
      <c r="AD85" s="17">
        <f t="shared" si="15"/>
        <v>0</v>
      </c>
      <c r="AE85" s="17">
        <f t="shared" si="23"/>
        <v>0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116" ht="9.75" customHeight="1" outlineLevel="4" x14ac:dyDescent="0.15">
      <c r="A86" s="161"/>
      <c r="B86" s="163"/>
      <c r="C86" s="165"/>
      <c r="D86" s="138"/>
      <c r="E86" s="141"/>
      <c r="F86" s="224"/>
      <c r="G86" s="155"/>
      <c r="H86" s="155"/>
      <c r="I86" s="155"/>
      <c r="J86" s="7" t="s">
        <v>51</v>
      </c>
      <c r="K86" s="24"/>
      <c r="L86" s="24"/>
      <c r="M86" s="25"/>
      <c r="N86" s="25"/>
      <c r="O86" s="25"/>
      <c r="P86" s="25"/>
      <c r="Q86" s="24"/>
      <c r="R86" s="24"/>
      <c r="S86" s="292"/>
      <c r="T86" s="152"/>
      <c r="U86" s="152"/>
      <c r="V86" s="152"/>
      <c r="W86" s="17" t="str">
        <f t="shared" si="15"/>
        <v>VB</v>
      </c>
      <c r="X86" s="17">
        <f t="shared" si="15"/>
        <v>0</v>
      </c>
      <c r="Y86" s="17">
        <f t="shared" si="15"/>
        <v>0</v>
      </c>
      <c r="Z86" s="17">
        <f t="shared" si="15"/>
        <v>0</v>
      </c>
      <c r="AA86" s="17">
        <f t="shared" si="15"/>
        <v>0</v>
      </c>
      <c r="AB86" s="17">
        <f t="shared" si="15"/>
        <v>0</v>
      </c>
      <c r="AC86" s="17">
        <f t="shared" si="15"/>
        <v>0</v>
      </c>
      <c r="AD86" s="17">
        <f t="shared" si="15"/>
        <v>0</v>
      </c>
      <c r="AE86" s="17">
        <f t="shared" si="23"/>
        <v>0</v>
      </c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116" ht="9.75" customHeight="1" outlineLevel="4" x14ac:dyDescent="0.15">
      <c r="A87" s="161"/>
      <c r="B87" s="163"/>
      <c r="C87" s="165"/>
      <c r="D87" s="138"/>
      <c r="E87" s="141"/>
      <c r="F87" s="224"/>
      <c r="G87" s="155"/>
      <c r="H87" s="155"/>
      <c r="I87" s="155"/>
      <c r="J87" s="7" t="s">
        <v>52</v>
      </c>
      <c r="K87" s="24"/>
      <c r="L87" s="24"/>
      <c r="M87" s="25"/>
      <c r="N87" s="25"/>
      <c r="O87" s="25"/>
      <c r="P87" s="25"/>
      <c r="Q87" s="24"/>
      <c r="R87" s="24"/>
      <c r="S87" s="292"/>
      <c r="T87" s="152"/>
      <c r="U87" s="152"/>
      <c r="V87" s="152"/>
      <c r="W87" s="17" t="str">
        <f t="shared" si="15"/>
        <v>ES</v>
      </c>
      <c r="X87" s="17">
        <f t="shared" si="15"/>
        <v>0</v>
      </c>
      <c r="Y87" s="17">
        <f t="shared" si="15"/>
        <v>0</v>
      </c>
      <c r="Z87" s="17">
        <f t="shared" si="15"/>
        <v>0</v>
      </c>
      <c r="AA87" s="17">
        <f t="shared" si="15"/>
        <v>0</v>
      </c>
      <c r="AB87" s="17">
        <f t="shared" si="15"/>
        <v>0</v>
      </c>
      <c r="AC87" s="17">
        <f t="shared" si="15"/>
        <v>0</v>
      </c>
      <c r="AD87" s="17">
        <f t="shared" si="15"/>
        <v>0</v>
      </c>
      <c r="AE87" s="17">
        <f t="shared" si="23"/>
        <v>0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116" ht="9.75" customHeight="1" outlineLevel="4" x14ac:dyDescent="0.15">
      <c r="A88" s="161"/>
      <c r="B88" s="163"/>
      <c r="C88" s="165"/>
      <c r="D88" s="138"/>
      <c r="E88" s="141"/>
      <c r="F88" s="224"/>
      <c r="G88" s="155"/>
      <c r="H88" s="155"/>
      <c r="I88" s="155"/>
      <c r="J88" s="8" t="s">
        <v>53</v>
      </c>
      <c r="K88" s="26"/>
      <c r="L88" s="26"/>
      <c r="M88" s="28"/>
      <c r="N88" s="28"/>
      <c r="O88" s="28"/>
      <c r="P88" s="28"/>
      <c r="Q88" s="26"/>
      <c r="R88" s="26"/>
      <c r="S88" s="292"/>
      <c r="T88" s="152"/>
      <c r="U88" s="152"/>
      <c r="V88" s="152"/>
      <c r="W88" s="17" t="str">
        <f t="shared" si="15"/>
        <v>KT</v>
      </c>
      <c r="X88" s="17">
        <f t="shared" si="15"/>
        <v>0</v>
      </c>
      <c r="Y88" s="17">
        <f t="shared" si="15"/>
        <v>0</v>
      </c>
      <c r="Z88" s="17">
        <f t="shared" si="15"/>
        <v>0</v>
      </c>
      <c r="AA88" s="17">
        <f t="shared" si="15"/>
        <v>0</v>
      </c>
      <c r="AB88" s="17">
        <f t="shared" si="15"/>
        <v>0</v>
      </c>
      <c r="AC88" s="17">
        <f t="shared" si="15"/>
        <v>0</v>
      </c>
      <c r="AD88" s="17">
        <f t="shared" si="15"/>
        <v>0</v>
      </c>
      <c r="AE88" s="17">
        <f t="shared" si="23"/>
        <v>0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116" ht="9.75" customHeight="1" outlineLevel="4" thickBot="1" x14ac:dyDescent="0.2">
      <c r="A89" s="237"/>
      <c r="B89" s="221"/>
      <c r="C89" s="185"/>
      <c r="D89" s="139"/>
      <c r="E89" s="142"/>
      <c r="F89" s="225"/>
      <c r="G89" s="156"/>
      <c r="H89" s="156"/>
      <c r="I89" s="156"/>
      <c r="J89" s="9" t="s">
        <v>86</v>
      </c>
      <c r="K89" s="27">
        <f>SUM(K85:K88)</f>
        <v>0</v>
      </c>
      <c r="L89" s="27">
        <f>SUM(L85:L88)</f>
        <v>0</v>
      </c>
      <c r="M89" s="27">
        <f t="shared" ref="M89:R89" si="24">SUM(M85:M88)</f>
        <v>0</v>
      </c>
      <c r="N89" s="27">
        <f t="shared" si="24"/>
        <v>0</v>
      </c>
      <c r="O89" s="27">
        <f t="shared" si="24"/>
        <v>0</v>
      </c>
      <c r="P89" s="27">
        <f t="shared" si="24"/>
        <v>0</v>
      </c>
      <c r="Q89" s="27">
        <f t="shared" si="24"/>
        <v>0</v>
      </c>
      <c r="R89" s="27">
        <f t="shared" si="24"/>
        <v>0</v>
      </c>
      <c r="S89" s="293"/>
      <c r="T89" s="153"/>
      <c r="U89" s="153"/>
      <c r="V89" s="153"/>
      <c r="W89" s="17" t="str">
        <f t="shared" si="15"/>
        <v>Iš viso:</v>
      </c>
      <c r="X89" s="17">
        <f t="shared" si="15"/>
        <v>0</v>
      </c>
      <c r="Y89" s="17">
        <f t="shared" si="15"/>
        <v>0</v>
      </c>
      <c r="Z89" s="17">
        <f t="shared" si="15"/>
        <v>0</v>
      </c>
      <c r="AA89" s="17">
        <f t="shared" si="15"/>
        <v>0</v>
      </c>
      <c r="AB89" s="17">
        <f t="shared" si="15"/>
        <v>0</v>
      </c>
      <c r="AC89" s="17">
        <f t="shared" si="15"/>
        <v>0</v>
      </c>
      <c r="AD89" s="17">
        <f t="shared" si="15"/>
        <v>0</v>
      </c>
      <c r="AE89" s="17">
        <f t="shared" si="23"/>
        <v>0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116" ht="9.75" customHeight="1" outlineLevel="3" thickBot="1" x14ac:dyDescent="0.2">
      <c r="A90" s="56" t="s">
        <v>29</v>
      </c>
      <c r="B90" s="10" t="s">
        <v>208</v>
      </c>
      <c r="C90" s="85" t="s">
        <v>29</v>
      </c>
      <c r="D90" s="65" t="s">
        <v>210</v>
      </c>
      <c r="E90" s="170" t="s">
        <v>22</v>
      </c>
      <c r="F90" s="171"/>
      <c r="G90" s="171"/>
      <c r="H90" s="171"/>
      <c r="I90" s="171"/>
      <c r="J90" s="172"/>
      <c r="K90" s="72">
        <f>K79+K84+K89</f>
        <v>0</v>
      </c>
      <c r="L90" s="72">
        <f t="shared" ref="L90:R90" si="25">L79+L84+L89</f>
        <v>0</v>
      </c>
      <c r="M90" s="72">
        <f t="shared" si="25"/>
        <v>0</v>
      </c>
      <c r="N90" s="72">
        <f t="shared" si="25"/>
        <v>0</v>
      </c>
      <c r="O90" s="72">
        <f t="shared" si="25"/>
        <v>0</v>
      </c>
      <c r="P90" s="72">
        <f t="shared" si="25"/>
        <v>0</v>
      </c>
      <c r="Q90" s="72">
        <f t="shared" si="25"/>
        <v>0</v>
      </c>
      <c r="R90" s="72">
        <f t="shared" si="25"/>
        <v>0</v>
      </c>
      <c r="S90" s="74"/>
      <c r="T90" s="75"/>
      <c r="U90" s="76"/>
      <c r="V90" s="77"/>
      <c r="W90" s="17">
        <f t="shared" si="15"/>
        <v>0</v>
      </c>
      <c r="X90" s="17">
        <f t="shared" si="15"/>
        <v>0</v>
      </c>
      <c r="Y90" s="17">
        <f t="shared" si="15"/>
        <v>0</v>
      </c>
      <c r="Z90" s="17">
        <f t="shared" si="15"/>
        <v>0</v>
      </c>
      <c r="AA90" s="17">
        <f t="shared" si="15"/>
        <v>0</v>
      </c>
      <c r="AB90" s="17">
        <f t="shared" si="15"/>
        <v>0</v>
      </c>
      <c r="AC90" s="17">
        <f t="shared" si="15"/>
        <v>0</v>
      </c>
      <c r="AD90" s="17">
        <f t="shared" si="15"/>
        <v>0</v>
      </c>
      <c r="AE90" s="17">
        <f t="shared" si="23"/>
        <v>0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ht="11.25" customHeight="1" outlineLevel="4" thickBot="1" x14ac:dyDescent="0.2">
      <c r="A91" s="55" t="s">
        <v>29</v>
      </c>
      <c r="B91" s="5" t="s">
        <v>208</v>
      </c>
      <c r="C91" s="84" t="s">
        <v>29</v>
      </c>
      <c r="D91" s="71" t="s">
        <v>19</v>
      </c>
      <c r="E91" s="148" t="s">
        <v>65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7">
        <f t="shared" si="15"/>
        <v>0</v>
      </c>
      <c r="X91" s="17">
        <f t="shared" si="15"/>
        <v>0</v>
      </c>
      <c r="Y91" s="17">
        <f t="shared" si="15"/>
        <v>0</v>
      </c>
      <c r="Z91" s="17">
        <f t="shared" si="15"/>
        <v>0</v>
      </c>
      <c r="AA91" s="17">
        <f t="shared" si="15"/>
        <v>0</v>
      </c>
      <c r="AB91" s="17">
        <f t="shared" si="15"/>
        <v>0</v>
      </c>
      <c r="AC91" s="17">
        <f t="shared" si="15"/>
        <v>0</v>
      </c>
      <c r="AD91" s="17">
        <f t="shared" si="15"/>
        <v>0</v>
      </c>
      <c r="AE91" s="17">
        <f t="shared" si="23"/>
        <v>0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116" ht="9.75" customHeight="1" outlineLevel="4" x14ac:dyDescent="0.15">
      <c r="A92" s="160" t="s">
        <v>29</v>
      </c>
      <c r="B92" s="162" t="s">
        <v>208</v>
      </c>
      <c r="C92" s="164" t="s">
        <v>29</v>
      </c>
      <c r="D92" s="137" t="s">
        <v>19</v>
      </c>
      <c r="E92" s="140" t="s">
        <v>208</v>
      </c>
      <c r="F92" s="157" t="s">
        <v>175</v>
      </c>
      <c r="G92" s="154" t="s">
        <v>132</v>
      </c>
      <c r="H92" s="154" t="s">
        <v>264</v>
      </c>
      <c r="I92" s="154" t="s">
        <v>143</v>
      </c>
      <c r="J92" s="6" t="s">
        <v>50</v>
      </c>
      <c r="K92" s="48">
        <f>L92+Q92+R92</f>
        <v>10800</v>
      </c>
      <c r="L92" s="48">
        <v>3600</v>
      </c>
      <c r="M92" s="48">
        <v>3080</v>
      </c>
      <c r="N92" s="48">
        <v>3080</v>
      </c>
      <c r="O92" s="48"/>
      <c r="P92" s="48"/>
      <c r="Q92" s="48">
        <f>L92</f>
        <v>3600</v>
      </c>
      <c r="R92" s="48">
        <f>L92</f>
        <v>3600</v>
      </c>
      <c r="S92" s="157" t="s">
        <v>157</v>
      </c>
      <c r="T92" s="151">
        <v>3</v>
      </c>
      <c r="U92" s="151">
        <v>3</v>
      </c>
      <c r="V92" s="151">
        <v>3</v>
      </c>
      <c r="W92" s="17" t="str">
        <f t="shared" si="15"/>
        <v>SB</v>
      </c>
      <c r="X92" s="17">
        <f t="shared" si="15"/>
        <v>10800</v>
      </c>
      <c r="Y92" s="17">
        <f t="shared" si="15"/>
        <v>3600</v>
      </c>
      <c r="Z92" s="17">
        <f t="shared" si="15"/>
        <v>3080</v>
      </c>
      <c r="AA92" s="17">
        <f t="shared" si="15"/>
        <v>3080</v>
      </c>
      <c r="AB92" s="17">
        <f t="shared" si="15"/>
        <v>0</v>
      </c>
      <c r="AC92" s="17">
        <f t="shared" si="15"/>
        <v>0</v>
      </c>
      <c r="AD92" s="17">
        <f t="shared" si="15"/>
        <v>3600</v>
      </c>
      <c r="AE92" s="17">
        <f t="shared" si="23"/>
        <v>3600</v>
      </c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116" ht="9.75" customHeight="1" outlineLevel="4" x14ac:dyDescent="0.15">
      <c r="A93" s="161"/>
      <c r="B93" s="163"/>
      <c r="C93" s="165"/>
      <c r="D93" s="138"/>
      <c r="E93" s="141"/>
      <c r="F93" s="158"/>
      <c r="G93" s="155"/>
      <c r="H93" s="155"/>
      <c r="I93" s="155"/>
      <c r="J93" s="7" t="s">
        <v>51</v>
      </c>
      <c r="K93" s="46"/>
      <c r="L93" s="46"/>
      <c r="M93" s="49"/>
      <c r="N93" s="49"/>
      <c r="O93" s="49"/>
      <c r="P93" s="49"/>
      <c r="Q93" s="46"/>
      <c r="R93" s="46"/>
      <c r="S93" s="158"/>
      <c r="T93" s="152"/>
      <c r="U93" s="152"/>
      <c r="V93" s="152"/>
      <c r="W93" s="17" t="str">
        <f t="shared" si="15"/>
        <v>VB</v>
      </c>
      <c r="X93" s="17">
        <f t="shared" si="15"/>
        <v>0</v>
      </c>
      <c r="Y93" s="17">
        <f t="shared" si="15"/>
        <v>0</v>
      </c>
      <c r="Z93" s="17">
        <f t="shared" si="15"/>
        <v>0</v>
      </c>
      <c r="AA93" s="17">
        <f t="shared" si="15"/>
        <v>0</v>
      </c>
      <c r="AB93" s="17">
        <f t="shared" si="15"/>
        <v>0</v>
      </c>
      <c r="AC93" s="17">
        <f t="shared" si="15"/>
        <v>0</v>
      </c>
      <c r="AD93" s="17">
        <f t="shared" si="15"/>
        <v>0</v>
      </c>
      <c r="AE93" s="17">
        <f t="shared" si="23"/>
        <v>0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116" ht="9.75" customHeight="1" outlineLevel="4" x14ac:dyDescent="0.15">
      <c r="A94" s="161"/>
      <c r="B94" s="163"/>
      <c r="C94" s="165"/>
      <c r="D94" s="138"/>
      <c r="E94" s="141"/>
      <c r="F94" s="158"/>
      <c r="G94" s="155"/>
      <c r="H94" s="155"/>
      <c r="I94" s="155"/>
      <c r="J94" s="7" t="s">
        <v>52</v>
      </c>
      <c r="K94" s="46"/>
      <c r="L94" s="46"/>
      <c r="M94" s="49"/>
      <c r="N94" s="49"/>
      <c r="O94" s="49"/>
      <c r="P94" s="49"/>
      <c r="Q94" s="46"/>
      <c r="R94" s="46"/>
      <c r="S94" s="158"/>
      <c r="T94" s="152"/>
      <c r="U94" s="152"/>
      <c r="V94" s="152"/>
      <c r="W94" s="17" t="str">
        <f t="shared" si="15"/>
        <v>ES</v>
      </c>
      <c r="X94" s="17">
        <f t="shared" si="15"/>
        <v>0</v>
      </c>
      <c r="Y94" s="17">
        <f t="shared" si="15"/>
        <v>0</v>
      </c>
      <c r="Z94" s="17">
        <f t="shared" si="15"/>
        <v>0</v>
      </c>
      <c r="AA94" s="17">
        <f t="shared" si="15"/>
        <v>0</v>
      </c>
      <c r="AB94" s="17">
        <f t="shared" si="15"/>
        <v>0</v>
      </c>
      <c r="AC94" s="17">
        <f t="shared" si="15"/>
        <v>0</v>
      </c>
      <c r="AD94" s="17">
        <f t="shared" si="15"/>
        <v>0</v>
      </c>
      <c r="AE94" s="17">
        <f t="shared" si="23"/>
        <v>0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116" ht="9.75" customHeight="1" outlineLevel="4" x14ac:dyDescent="0.15">
      <c r="A95" s="161"/>
      <c r="B95" s="163"/>
      <c r="C95" s="165"/>
      <c r="D95" s="138"/>
      <c r="E95" s="141"/>
      <c r="F95" s="158"/>
      <c r="G95" s="155"/>
      <c r="H95" s="155"/>
      <c r="I95" s="155"/>
      <c r="J95" s="8" t="s">
        <v>53</v>
      </c>
      <c r="K95" s="50"/>
      <c r="L95" s="50"/>
      <c r="M95" s="50"/>
      <c r="N95" s="50"/>
      <c r="O95" s="50"/>
      <c r="P95" s="50"/>
      <c r="Q95" s="50"/>
      <c r="R95" s="50"/>
      <c r="S95" s="158"/>
      <c r="T95" s="152"/>
      <c r="U95" s="152"/>
      <c r="V95" s="152"/>
      <c r="W95" s="17" t="str">
        <f t="shared" si="15"/>
        <v>KT</v>
      </c>
      <c r="X95" s="17">
        <f t="shared" si="15"/>
        <v>0</v>
      </c>
      <c r="Y95" s="17">
        <f t="shared" si="15"/>
        <v>0</v>
      </c>
      <c r="Z95" s="17">
        <f t="shared" si="15"/>
        <v>0</v>
      </c>
      <c r="AA95" s="17">
        <f t="shared" si="15"/>
        <v>0</v>
      </c>
      <c r="AB95" s="17">
        <f t="shared" si="15"/>
        <v>0</v>
      </c>
      <c r="AC95" s="17">
        <f t="shared" si="15"/>
        <v>0</v>
      </c>
      <c r="AD95" s="17">
        <f t="shared" si="15"/>
        <v>0</v>
      </c>
      <c r="AE95" s="17">
        <f t="shared" si="23"/>
        <v>0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116" ht="9.75" customHeight="1" outlineLevel="4" thickBot="1" x14ac:dyDescent="0.2">
      <c r="A96" s="237"/>
      <c r="B96" s="221"/>
      <c r="C96" s="185"/>
      <c r="D96" s="139"/>
      <c r="E96" s="142"/>
      <c r="F96" s="159"/>
      <c r="G96" s="156"/>
      <c r="H96" s="156"/>
      <c r="I96" s="156"/>
      <c r="J96" s="9" t="s">
        <v>86</v>
      </c>
      <c r="K96" s="51">
        <f>SUM(K92:K95)</f>
        <v>10800</v>
      </c>
      <c r="L96" s="51">
        <f>SUM(L92:L95)</f>
        <v>3600</v>
      </c>
      <c r="M96" s="51">
        <f t="shared" ref="M96:R96" si="26">SUM(M92:M95)</f>
        <v>3080</v>
      </c>
      <c r="N96" s="51">
        <f t="shared" si="26"/>
        <v>3080</v>
      </c>
      <c r="O96" s="51">
        <f t="shared" si="26"/>
        <v>0</v>
      </c>
      <c r="P96" s="51">
        <f t="shared" si="26"/>
        <v>0</v>
      </c>
      <c r="Q96" s="51">
        <f t="shared" si="26"/>
        <v>3600</v>
      </c>
      <c r="R96" s="51">
        <f t="shared" si="26"/>
        <v>3600</v>
      </c>
      <c r="S96" s="159"/>
      <c r="T96" s="153"/>
      <c r="U96" s="153"/>
      <c r="V96" s="153"/>
      <c r="W96" s="17" t="str">
        <f t="shared" si="15"/>
        <v>Iš viso:</v>
      </c>
      <c r="X96" s="17">
        <f t="shared" si="15"/>
        <v>10800</v>
      </c>
      <c r="Y96" s="17">
        <f t="shared" si="15"/>
        <v>3600</v>
      </c>
      <c r="Z96" s="17">
        <f t="shared" si="15"/>
        <v>3080</v>
      </c>
      <c r="AA96" s="17">
        <f t="shared" si="15"/>
        <v>3080</v>
      </c>
      <c r="AB96" s="17">
        <f t="shared" si="15"/>
        <v>0</v>
      </c>
      <c r="AC96" s="17">
        <f t="shared" si="15"/>
        <v>0</v>
      </c>
      <c r="AD96" s="17">
        <f t="shared" si="15"/>
        <v>3600</v>
      </c>
      <c r="AE96" s="17">
        <f t="shared" si="23"/>
        <v>3600</v>
      </c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116" ht="9.75" customHeight="1" outlineLevel="4" x14ac:dyDescent="0.15">
      <c r="A97" s="160" t="s">
        <v>29</v>
      </c>
      <c r="B97" s="162" t="s">
        <v>208</v>
      </c>
      <c r="C97" s="164" t="s">
        <v>29</v>
      </c>
      <c r="D97" s="137" t="s">
        <v>19</v>
      </c>
      <c r="E97" s="140" t="s">
        <v>29</v>
      </c>
      <c r="F97" s="157" t="s">
        <v>195</v>
      </c>
      <c r="G97" s="154" t="s">
        <v>132</v>
      </c>
      <c r="H97" s="154" t="s">
        <v>230</v>
      </c>
      <c r="I97" s="154" t="s">
        <v>143</v>
      </c>
      <c r="J97" s="6" t="s">
        <v>50</v>
      </c>
      <c r="K97" s="49">
        <f>L97+Q97+R97</f>
        <v>9000</v>
      </c>
      <c r="L97" s="49"/>
      <c r="M97" s="49"/>
      <c r="N97" s="49"/>
      <c r="O97" s="49"/>
      <c r="P97" s="49"/>
      <c r="Q97" s="49">
        <v>4500</v>
      </c>
      <c r="R97" s="49">
        <f>4500</f>
        <v>4500</v>
      </c>
      <c r="S97" s="157" t="s">
        <v>158</v>
      </c>
      <c r="T97" s="151"/>
      <c r="U97" s="151">
        <v>23</v>
      </c>
      <c r="V97" s="151">
        <v>23</v>
      </c>
      <c r="W97" s="17" t="str">
        <f t="shared" si="15"/>
        <v>SB</v>
      </c>
      <c r="X97" s="17">
        <f t="shared" si="15"/>
        <v>9000</v>
      </c>
      <c r="Y97" s="17">
        <f t="shared" si="15"/>
        <v>0</v>
      </c>
      <c r="Z97" s="17">
        <f t="shared" si="15"/>
        <v>0</v>
      </c>
      <c r="AA97" s="17">
        <f t="shared" si="15"/>
        <v>0</v>
      </c>
      <c r="AB97" s="17">
        <f t="shared" si="15"/>
        <v>0</v>
      </c>
      <c r="AC97" s="17">
        <f t="shared" si="15"/>
        <v>0</v>
      </c>
      <c r="AD97" s="17">
        <f t="shared" si="15"/>
        <v>4500</v>
      </c>
      <c r="AE97" s="17">
        <f t="shared" si="23"/>
        <v>4500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116" ht="9.75" customHeight="1" outlineLevel="4" x14ac:dyDescent="0.15">
      <c r="A98" s="161"/>
      <c r="B98" s="163"/>
      <c r="C98" s="165"/>
      <c r="D98" s="138"/>
      <c r="E98" s="141"/>
      <c r="F98" s="158"/>
      <c r="G98" s="155"/>
      <c r="H98" s="155"/>
      <c r="I98" s="155"/>
      <c r="J98" s="7" t="s">
        <v>51</v>
      </c>
      <c r="K98" s="105"/>
      <c r="L98" s="105"/>
      <c r="M98" s="92"/>
      <c r="N98" s="92"/>
      <c r="O98" s="92"/>
      <c r="P98" s="92"/>
      <c r="Q98" s="105"/>
      <c r="R98" s="105"/>
      <c r="S98" s="158"/>
      <c r="T98" s="152"/>
      <c r="U98" s="152"/>
      <c r="V98" s="152"/>
      <c r="W98" s="17" t="str">
        <f t="shared" si="15"/>
        <v>VB</v>
      </c>
      <c r="X98" s="17">
        <f t="shared" si="15"/>
        <v>0</v>
      </c>
      <c r="Y98" s="17">
        <f t="shared" si="15"/>
        <v>0</v>
      </c>
      <c r="Z98" s="17">
        <f t="shared" si="15"/>
        <v>0</v>
      </c>
      <c r="AA98" s="17">
        <f t="shared" si="15"/>
        <v>0</v>
      </c>
      <c r="AB98" s="17">
        <f t="shared" si="15"/>
        <v>0</v>
      </c>
      <c r="AC98" s="17">
        <f t="shared" si="15"/>
        <v>0</v>
      </c>
      <c r="AD98" s="17">
        <f t="shared" si="15"/>
        <v>0</v>
      </c>
      <c r="AE98" s="17">
        <f t="shared" si="23"/>
        <v>0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116" ht="9.75" customHeight="1" outlineLevel="4" x14ac:dyDescent="0.15">
      <c r="A99" s="161"/>
      <c r="B99" s="163"/>
      <c r="C99" s="165"/>
      <c r="D99" s="138"/>
      <c r="E99" s="141"/>
      <c r="F99" s="158"/>
      <c r="G99" s="155"/>
      <c r="H99" s="155"/>
      <c r="I99" s="155"/>
      <c r="J99" s="7" t="s">
        <v>52</v>
      </c>
      <c r="K99" s="46"/>
      <c r="L99" s="46"/>
      <c r="M99" s="49"/>
      <c r="N99" s="49"/>
      <c r="O99" s="49"/>
      <c r="P99" s="49"/>
      <c r="Q99" s="46"/>
      <c r="R99" s="46"/>
      <c r="S99" s="158"/>
      <c r="T99" s="152"/>
      <c r="U99" s="152"/>
      <c r="V99" s="152"/>
      <c r="W99" s="17" t="str">
        <f t="shared" si="15"/>
        <v>ES</v>
      </c>
      <c r="X99" s="17">
        <f t="shared" si="15"/>
        <v>0</v>
      </c>
      <c r="Y99" s="17">
        <f t="shared" si="15"/>
        <v>0</v>
      </c>
      <c r="Z99" s="17">
        <f t="shared" si="15"/>
        <v>0</v>
      </c>
      <c r="AA99" s="17">
        <f t="shared" si="15"/>
        <v>0</v>
      </c>
      <c r="AB99" s="17">
        <f t="shared" si="15"/>
        <v>0</v>
      </c>
      <c r="AC99" s="17">
        <f t="shared" si="15"/>
        <v>0</v>
      </c>
      <c r="AD99" s="17">
        <f t="shared" si="15"/>
        <v>0</v>
      </c>
      <c r="AE99" s="17">
        <f t="shared" si="23"/>
        <v>0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116" ht="9.75" customHeight="1" outlineLevel="4" x14ac:dyDescent="0.15">
      <c r="A100" s="161"/>
      <c r="B100" s="163"/>
      <c r="C100" s="165"/>
      <c r="D100" s="138"/>
      <c r="E100" s="141"/>
      <c r="F100" s="158"/>
      <c r="G100" s="155"/>
      <c r="H100" s="155"/>
      <c r="I100" s="155"/>
      <c r="J100" s="8" t="s">
        <v>53</v>
      </c>
      <c r="K100" s="50"/>
      <c r="L100" s="50"/>
      <c r="M100" s="52"/>
      <c r="N100" s="52"/>
      <c r="O100" s="52"/>
      <c r="P100" s="52"/>
      <c r="Q100" s="50"/>
      <c r="R100" s="50"/>
      <c r="S100" s="158"/>
      <c r="T100" s="152"/>
      <c r="U100" s="152"/>
      <c r="V100" s="152"/>
      <c r="W100" s="17" t="str">
        <f t="shared" si="15"/>
        <v>KT</v>
      </c>
      <c r="X100" s="17">
        <f t="shared" si="15"/>
        <v>0</v>
      </c>
      <c r="Y100" s="17">
        <f t="shared" si="15"/>
        <v>0</v>
      </c>
      <c r="Z100" s="17">
        <f t="shared" si="15"/>
        <v>0</v>
      </c>
      <c r="AA100" s="17">
        <f t="shared" si="15"/>
        <v>0</v>
      </c>
      <c r="AB100" s="17">
        <f t="shared" si="15"/>
        <v>0</v>
      </c>
      <c r="AC100" s="17">
        <f t="shared" si="15"/>
        <v>0</v>
      </c>
      <c r="AD100" s="17">
        <f t="shared" si="15"/>
        <v>0</v>
      </c>
      <c r="AE100" s="17">
        <f t="shared" si="23"/>
        <v>0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116" ht="9.75" customHeight="1" outlineLevel="4" thickBot="1" x14ac:dyDescent="0.2">
      <c r="A101" s="237"/>
      <c r="B101" s="221"/>
      <c r="C101" s="185"/>
      <c r="D101" s="139"/>
      <c r="E101" s="142"/>
      <c r="F101" s="159"/>
      <c r="G101" s="156"/>
      <c r="H101" s="156"/>
      <c r="I101" s="156"/>
      <c r="J101" s="9" t="s">
        <v>86</v>
      </c>
      <c r="K101" s="51">
        <f>SUM(K97:K100)</f>
        <v>9000</v>
      </c>
      <c r="L101" s="51">
        <f>SUM(L97:L100)</f>
        <v>0</v>
      </c>
      <c r="M101" s="51">
        <f t="shared" ref="M101:R101" si="27">SUM(M97:M100)</f>
        <v>0</v>
      </c>
      <c r="N101" s="51">
        <f t="shared" si="27"/>
        <v>0</v>
      </c>
      <c r="O101" s="51">
        <f t="shared" si="27"/>
        <v>0</v>
      </c>
      <c r="P101" s="51">
        <f t="shared" si="27"/>
        <v>0</v>
      </c>
      <c r="Q101" s="51">
        <f t="shared" si="27"/>
        <v>4500</v>
      </c>
      <c r="R101" s="51">
        <f t="shared" si="27"/>
        <v>4500</v>
      </c>
      <c r="S101" s="159"/>
      <c r="T101" s="153"/>
      <c r="U101" s="153"/>
      <c r="V101" s="153"/>
      <c r="W101" s="17" t="str">
        <f t="shared" si="15"/>
        <v>Iš viso:</v>
      </c>
      <c r="X101" s="17">
        <f t="shared" si="15"/>
        <v>9000</v>
      </c>
      <c r="Y101" s="17">
        <f t="shared" si="15"/>
        <v>0</v>
      </c>
      <c r="Z101" s="17">
        <f t="shared" si="15"/>
        <v>0</v>
      </c>
      <c r="AA101" s="17">
        <f t="shared" si="15"/>
        <v>0</v>
      </c>
      <c r="AB101" s="17">
        <f t="shared" si="15"/>
        <v>0</v>
      </c>
      <c r="AC101" s="17">
        <f t="shared" si="15"/>
        <v>0</v>
      </c>
      <c r="AD101" s="17">
        <f t="shared" si="15"/>
        <v>4500</v>
      </c>
      <c r="AE101" s="17">
        <f t="shared" si="23"/>
        <v>4500</v>
      </c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116" ht="9.75" customHeight="1" outlineLevel="3" thickBot="1" x14ac:dyDescent="0.2">
      <c r="A102" s="56" t="s">
        <v>29</v>
      </c>
      <c r="B102" s="10" t="s">
        <v>208</v>
      </c>
      <c r="C102" s="85" t="s">
        <v>29</v>
      </c>
      <c r="D102" s="65" t="s">
        <v>19</v>
      </c>
      <c r="E102" s="170" t="s">
        <v>22</v>
      </c>
      <c r="F102" s="171"/>
      <c r="G102" s="171"/>
      <c r="H102" s="171"/>
      <c r="I102" s="171"/>
      <c r="J102" s="172"/>
      <c r="K102" s="66">
        <f>K96+K101</f>
        <v>19800</v>
      </c>
      <c r="L102" s="66">
        <f t="shared" ref="L102:R102" si="28">L96+L101</f>
        <v>3600</v>
      </c>
      <c r="M102" s="66">
        <f t="shared" si="28"/>
        <v>3080</v>
      </c>
      <c r="N102" s="66">
        <f t="shared" si="28"/>
        <v>3080</v>
      </c>
      <c r="O102" s="66">
        <f t="shared" si="28"/>
        <v>0</v>
      </c>
      <c r="P102" s="66">
        <f t="shared" si="28"/>
        <v>0</v>
      </c>
      <c r="Q102" s="66">
        <f t="shared" si="28"/>
        <v>8100</v>
      </c>
      <c r="R102" s="66">
        <f t="shared" si="28"/>
        <v>8100</v>
      </c>
      <c r="S102" s="74"/>
      <c r="T102" s="75"/>
      <c r="U102" s="76"/>
      <c r="V102" s="77"/>
      <c r="W102" s="17">
        <f t="shared" si="15"/>
        <v>0</v>
      </c>
      <c r="X102" s="17">
        <f t="shared" si="15"/>
        <v>19800</v>
      </c>
      <c r="Y102" s="17">
        <f t="shared" si="15"/>
        <v>3600</v>
      </c>
      <c r="Z102" s="17">
        <f t="shared" si="15"/>
        <v>3080</v>
      </c>
      <c r="AA102" s="17">
        <f t="shared" si="15"/>
        <v>3080</v>
      </c>
      <c r="AB102" s="17">
        <f t="shared" si="15"/>
        <v>0</v>
      </c>
      <c r="AC102" s="17">
        <f t="shared" si="15"/>
        <v>0</v>
      </c>
      <c r="AD102" s="17">
        <f t="shared" si="15"/>
        <v>8100</v>
      </c>
      <c r="AE102" s="17">
        <f t="shared" si="23"/>
        <v>8100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ht="11.25" customHeight="1" outlineLevel="4" thickBot="1" x14ac:dyDescent="0.2">
      <c r="A103" s="55" t="s">
        <v>29</v>
      </c>
      <c r="B103" s="5" t="s">
        <v>208</v>
      </c>
      <c r="C103" s="84" t="s">
        <v>29</v>
      </c>
      <c r="D103" s="71" t="s">
        <v>211</v>
      </c>
      <c r="E103" s="148" t="s">
        <v>66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50"/>
      <c r="W103" s="17">
        <f t="shared" si="15"/>
        <v>0</v>
      </c>
      <c r="X103" s="17">
        <f t="shared" si="15"/>
        <v>0</v>
      </c>
      <c r="Y103" s="17">
        <f t="shared" si="15"/>
        <v>0</v>
      </c>
      <c r="Z103" s="17">
        <f t="shared" si="15"/>
        <v>0</v>
      </c>
      <c r="AA103" s="17">
        <f t="shared" si="15"/>
        <v>0</v>
      </c>
      <c r="AB103" s="17">
        <f t="shared" si="15"/>
        <v>0</v>
      </c>
      <c r="AC103" s="17">
        <f t="shared" si="15"/>
        <v>0</v>
      </c>
      <c r="AD103" s="17">
        <f t="shared" si="15"/>
        <v>0</v>
      </c>
      <c r="AE103" s="17">
        <f t="shared" si="23"/>
        <v>0</v>
      </c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116" ht="9.75" customHeight="1" outlineLevel="4" x14ac:dyDescent="0.15">
      <c r="A104" s="160" t="s">
        <v>29</v>
      </c>
      <c r="B104" s="162" t="s">
        <v>208</v>
      </c>
      <c r="C104" s="164" t="s">
        <v>29</v>
      </c>
      <c r="D104" s="137" t="s">
        <v>211</v>
      </c>
      <c r="E104" s="140" t="s">
        <v>208</v>
      </c>
      <c r="F104" s="223" t="s">
        <v>77</v>
      </c>
      <c r="G104" s="154"/>
      <c r="H104" s="154" t="s">
        <v>28</v>
      </c>
      <c r="I104" s="154"/>
      <c r="J104" s="6" t="s">
        <v>50</v>
      </c>
      <c r="K104" s="22"/>
      <c r="L104" s="22"/>
      <c r="M104" s="23"/>
      <c r="N104" s="23"/>
      <c r="O104" s="23"/>
      <c r="P104" s="23"/>
      <c r="Q104" s="22"/>
      <c r="R104" s="22"/>
      <c r="S104" s="157" t="s">
        <v>184</v>
      </c>
      <c r="T104" s="151">
        <v>3</v>
      </c>
      <c r="U104" s="151">
        <v>2</v>
      </c>
      <c r="V104" s="151">
        <v>1</v>
      </c>
      <c r="W104" s="17" t="str">
        <f t="shared" si="15"/>
        <v>SB</v>
      </c>
      <c r="X104" s="17">
        <f t="shared" si="15"/>
        <v>0</v>
      </c>
      <c r="Y104" s="17">
        <f t="shared" si="15"/>
        <v>0</v>
      </c>
      <c r="Z104" s="17">
        <f t="shared" si="15"/>
        <v>0</v>
      </c>
      <c r="AA104" s="17">
        <f t="shared" si="15"/>
        <v>0</v>
      </c>
      <c r="AB104" s="17">
        <f t="shared" si="15"/>
        <v>0</v>
      </c>
      <c r="AC104" s="17">
        <f t="shared" si="15"/>
        <v>0</v>
      </c>
      <c r="AD104" s="17">
        <f t="shared" si="15"/>
        <v>0</v>
      </c>
      <c r="AE104" s="17">
        <f t="shared" si="23"/>
        <v>0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116" ht="9.75" customHeight="1" outlineLevel="4" x14ac:dyDescent="0.15">
      <c r="A105" s="161"/>
      <c r="B105" s="163"/>
      <c r="C105" s="165"/>
      <c r="D105" s="138"/>
      <c r="E105" s="141"/>
      <c r="F105" s="224"/>
      <c r="G105" s="155"/>
      <c r="H105" s="155"/>
      <c r="I105" s="155"/>
      <c r="J105" s="7" t="s">
        <v>51</v>
      </c>
      <c r="K105" s="24"/>
      <c r="L105" s="24"/>
      <c r="M105" s="25"/>
      <c r="N105" s="25"/>
      <c r="O105" s="25"/>
      <c r="P105" s="25"/>
      <c r="Q105" s="24"/>
      <c r="R105" s="24"/>
      <c r="S105" s="158"/>
      <c r="T105" s="152"/>
      <c r="U105" s="152"/>
      <c r="V105" s="152"/>
      <c r="W105" s="17" t="str">
        <f t="shared" si="15"/>
        <v>VB</v>
      </c>
      <c r="X105" s="17">
        <f t="shared" si="15"/>
        <v>0</v>
      </c>
      <c r="Y105" s="17">
        <f t="shared" si="15"/>
        <v>0</v>
      </c>
      <c r="Z105" s="17">
        <f t="shared" si="15"/>
        <v>0</v>
      </c>
      <c r="AA105" s="17">
        <f t="shared" si="15"/>
        <v>0</v>
      </c>
      <c r="AB105" s="17">
        <f t="shared" si="15"/>
        <v>0</v>
      </c>
      <c r="AC105" s="17">
        <f t="shared" si="15"/>
        <v>0</v>
      </c>
      <c r="AD105" s="17">
        <f t="shared" si="15"/>
        <v>0</v>
      </c>
      <c r="AE105" s="17">
        <f t="shared" si="23"/>
        <v>0</v>
      </c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116" ht="9.75" customHeight="1" outlineLevel="4" x14ac:dyDescent="0.15">
      <c r="A106" s="161"/>
      <c r="B106" s="163"/>
      <c r="C106" s="165"/>
      <c r="D106" s="138"/>
      <c r="E106" s="141"/>
      <c r="F106" s="224"/>
      <c r="G106" s="155"/>
      <c r="H106" s="155"/>
      <c r="I106" s="155"/>
      <c r="J106" s="7" t="s">
        <v>52</v>
      </c>
      <c r="K106" s="24"/>
      <c r="L106" s="24"/>
      <c r="M106" s="25"/>
      <c r="N106" s="25"/>
      <c r="O106" s="25"/>
      <c r="P106" s="25"/>
      <c r="Q106" s="24"/>
      <c r="R106" s="24"/>
      <c r="S106" s="158"/>
      <c r="T106" s="152"/>
      <c r="U106" s="152"/>
      <c r="V106" s="152"/>
      <c r="W106" s="17" t="str">
        <f t="shared" si="15"/>
        <v>ES</v>
      </c>
      <c r="X106" s="17">
        <f t="shared" si="15"/>
        <v>0</v>
      </c>
      <c r="Y106" s="17">
        <f t="shared" si="15"/>
        <v>0</v>
      </c>
      <c r="Z106" s="17">
        <f t="shared" si="15"/>
        <v>0</v>
      </c>
      <c r="AA106" s="17">
        <f t="shared" si="15"/>
        <v>0</v>
      </c>
      <c r="AB106" s="17">
        <f t="shared" si="15"/>
        <v>0</v>
      </c>
      <c r="AC106" s="17">
        <f t="shared" si="15"/>
        <v>0</v>
      </c>
      <c r="AD106" s="17">
        <f t="shared" si="15"/>
        <v>0</v>
      </c>
      <c r="AE106" s="17">
        <f t="shared" si="23"/>
        <v>0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116" ht="9.75" customHeight="1" outlineLevel="4" x14ac:dyDescent="0.15">
      <c r="A107" s="161"/>
      <c r="B107" s="163"/>
      <c r="C107" s="165"/>
      <c r="D107" s="138"/>
      <c r="E107" s="141"/>
      <c r="F107" s="224"/>
      <c r="G107" s="155"/>
      <c r="H107" s="155"/>
      <c r="I107" s="155"/>
      <c r="J107" s="8" t="s">
        <v>53</v>
      </c>
      <c r="K107" s="26"/>
      <c r="L107" s="26"/>
      <c r="M107" s="26"/>
      <c r="N107" s="26"/>
      <c r="O107" s="26"/>
      <c r="P107" s="26"/>
      <c r="Q107" s="26"/>
      <c r="R107" s="26"/>
      <c r="S107" s="158"/>
      <c r="T107" s="152"/>
      <c r="U107" s="152"/>
      <c r="V107" s="152"/>
      <c r="W107" s="17" t="str">
        <f t="shared" si="15"/>
        <v>KT</v>
      </c>
      <c r="X107" s="17">
        <f t="shared" si="15"/>
        <v>0</v>
      </c>
      <c r="Y107" s="17">
        <f t="shared" si="15"/>
        <v>0</v>
      </c>
      <c r="Z107" s="17">
        <f t="shared" si="15"/>
        <v>0</v>
      </c>
      <c r="AA107" s="17">
        <f t="shared" si="15"/>
        <v>0</v>
      </c>
      <c r="AB107" s="17">
        <f t="shared" si="15"/>
        <v>0</v>
      </c>
      <c r="AC107" s="17">
        <f t="shared" si="15"/>
        <v>0</v>
      </c>
      <c r="AD107" s="17">
        <f t="shared" si="15"/>
        <v>0</v>
      </c>
      <c r="AE107" s="17">
        <f t="shared" si="23"/>
        <v>0</v>
      </c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116" ht="9.75" customHeight="1" outlineLevel="4" thickBot="1" x14ac:dyDescent="0.2">
      <c r="A108" s="237"/>
      <c r="B108" s="221"/>
      <c r="C108" s="185"/>
      <c r="D108" s="139"/>
      <c r="E108" s="142"/>
      <c r="F108" s="225"/>
      <c r="G108" s="156"/>
      <c r="H108" s="156"/>
      <c r="I108" s="156"/>
      <c r="J108" s="9" t="s">
        <v>86</v>
      </c>
      <c r="K108" s="27">
        <f>SUM(K104:K107)</f>
        <v>0</v>
      </c>
      <c r="L108" s="27">
        <f>SUM(L104:L107)</f>
        <v>0</v>
      </c>
      <c r="M108" s="27">
        <f t="shared" ref="M108:R108" si="29">SUM(M104:M107)</f>
        <v>0</v>
      </c>
      <c r="N108" s="27">
        <f t="shared" si="29"/>
        <v>0</v>
      </c>
      <c r="O108" s="27">
        <f t="shared" si="29"/>
        <v>0</v>
      </c>
      <c r="P108" s="27">
        <f t="shared" si="29"/>
        <v>0</v>
      </c>
      <c r="Q108" s="27">
        <f t="shared" si="29"/>
        <v>0</v>
      </c>
      <c r="R108" s="27">
        <f t="shared" si="29"/>
        <v>0</v>
      </c>
      <c r="S108" s="159"/>
      <c r="T108" s="153"/>
      <c r="U108" s="153"/>
      <c r="V108" s="153"/>
      <c r="W108" s="17" t="str">
        <f t="shared" si="15"/>
        <v>Iš viso:</v>
      </c>
      <c r="X108" s="17">
        <f t="shared" si="15"/>
        <v>0</v>
      </c>
      <c r="Y108" s="17">
        <f t="shared" si="15"/>
        <v>0</v>
      </c>
      <c r="Z108" s="17">
        <f t="shared" si="15"/>
        <v>0</v>
      </c>
      <c r="AA108" s="17">
        <f t="shared" si="15"/>
        <v>0</v>
      </c>
      <c r="AB108" s="17">
        <f t="shared" si="15"/>
        <v>0</v>
      </c>
      <c r="AC108" s="17">
        <f t="shared" si="15"/>
        <v>0</v>
      </c>
      <c r="AD108" s="17">
        <f t="shared" si="15"/>
        <v>0</v>
      </c>
      <c r="AE108" s="17">
        <f t="shared" si="23"/>
        <v>0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116" ht="9.75" customHeight="1" outlineLevel="4" x14ac:dyDescent="0.15">
      <c r="A109" s="160" t="s">
        <v>29</v>
      </c>
      <c r="B109" s="162" t="s">
        <v>208</v>
      </c>
      <c r="C109" s="164" t="s">
        <v>29</v>
      </c>
      <c r="D109" s="137" t="s">
        <v>211</v>
      </c>
      <c r="E109" s="140" t="s">
        <v>29</v>
      </c>
      <c r="F109" s="223" t="s">
        <v>108</v>
      </c>
      <c r="G109" s="154"/>
      <c r="H109" s="154" t="s">
        <v>28</v>
      </c>
      <c r="I109" s="154"/>
      <c r="J109" s="6" t="s">
        <v>50</v>
      </c>
      <c r="K109" s="24"/>
      <c r="L109" s="24"/>
      <c r="M109" s="25"/>
      <c r="N109" s="25"/>
      <c r="O109" s="25"/>
      <c r="P109" s="25"/>
      <c r="Q109" s="24"/>
      <c r="R109" s="24"/>
      <c r="S109" s="157" t="s">
        <v>184</v>
      </c>
      <c r="T109" s="151">
        <v>2</v>
      </c>
      <c r="U109" s="151">
        <v>1</v>
      </c>
      <c r="V109" s="151">
        <v>1</v>
      </c>
      <c r="W109" s="17" t="str">
        <f t="shared" si="15"/>
        <v>SB</v>
      </c>
      <c r="X109" s="17">
        <f t="shared" si="15"/>
        <v>0</v>
      </c>
      <c r="Y109" s="17">
        <f t="shared" si="15"/>
        <v>0</v>
      </c>
      <c r="Z109" s="17">
        <f t="shared" si="15"/>
        <v>0</v>
      </c>
      <c r="AA109" s="17">
        <f t="shared" si="15"/>
        <v>0</v>
      </c>
      <c r="AB109" s="17">
        <f t="shared" si="15"/>
        <v>0</v>
      </c>
      <c r="AC109" s="17">
        <f t="shared" si="15"/>
        <v>0</v>
      </c>
      <c r="AD109" s="17">
        <f t="shared" si="15"/>
        <v>0</v>
      </c>
      <c r="AE109" s="17">
        <f t="shared" si="23"/>
        <v>0</v>
      </c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116" ht="9.75" customHeight="1" outlineLevel="4" x14ac:dyDescent="0.15">
      <c r="A110" s="161"/>
      <c r="B110" s="163"/>
      <c r="C110" s="165"/>
      <c r="D110" s="138"/>
      <c r="E110" s="141"/>
      <c r="F110" s="224"/>
      <c r="G110" s="155"/>
      <c r="H110" s="155"/>
      <c r="I110" s="155"/>
      <c r="J110" s="7" t="s">
        <v>51</v>
      </c>
      <c r="K110" s="24"/>
      <c r="L110" s="24"/>
      <c r="M110" s="25"/>
      <c r="N110" s="25"/>
      <c r="O110" s="25"/>
      <c r="P110" s="25"/>
      <c r="Q110" s="24"/>
      <c r="R110" s="24"/>
      <c r="S110" s="158"/>
      <c r="T110" s="152"/>
      <c r="U110" s="152"/>
      <c r="V110" s="152"/>
      <c r="W110" s="17" t="str">
        <f t="shared" si="15"/>
        <v>VB</v>
      </c>
      <c r="X110" s="17">
        <f t="shared" si="15"/>
        <v>0</v>
      </c>
      <c r="Y110" s="17">
        <f t="shared" si="15"/>
        <v>0</v>
      </c>
      <c r="Z110" s="17">
        <f t="shared" si="15"/>
        <v>0</v>
      </c>
      <c r="AA110" s="17">
        <f t="shared" si="15"/>
        <v>0</v>
      </c>
      <c r="AB110" s="17">
        <f t="shared" si="15"/>
        <v>0</v>
      </c>
      <c r="AC110" s="17">
        <f t="shared" si="15"/>
        <v>0</v>
      </c>
      <c r="AD110" s="17">
        <f t="shared" si="15"/>
        <v>0</v>
      </c>
      <c r="AE110" s="17">
        <f t="shared" si="23"/>
        <v>0</v>
      </c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116" ht="9.75" customHeight="1" outlineLevel="4" x14ac:dyDescent="0.15">
      <c r="A111" s="161"/>
      <c r="B111" s="163"/>
      <c r="C111" s="165"/>
      <c r="D111" s="138"/>
      <c r="E111" s="141"/>
      <c r="F111" s="224"/>
      <c r="G111" s="155"/>
      <c r="H111" s="155"/>
      <c r="I111" s="155"/>
      <c r="J111" s="7" t="s">
        <v>52</v>
      </c>
      <c r="K111" s="24"/>
      <c r="L111" s="24"/>
      <c r="M111" s="25"/>
      <c r="N111" s="25"/>
      <c r="O111" s="25"/>
      <c r="P111" s="25"/>
      <c r="Q111" s="24"/>
      <c r="R111" s="24"/>
      <c r="S111" s="158"/>
      <c r="T111" s="152"/>
      <c r="U111" s="152"/>
      <c r="V111" s="152"/>
      <c r="W111" s="17" t="str">
        <f t="shared" si="15"/>
        <v>ES</v>
      </c>
      <c r="X111" s="17">
        <f t="shared" si="15"/>
        <v>0</v>
      </c>
      <c r="Y111" s="17">
        <f t="shared" si="15"/>
        <v>0</v>
      </c>
      <c r="Z111" s="17">
        <f t="shared" si="15"/>
        <v>0</v>
      </c>
      <c r="AA111" s="17">
        <f t="shared" si="15"/>
        <v>0</v>
      </c>
      <c r="AB111" s="17">
        <f t="shared" si="15"/>
        <v>0</v>
      </c>
      <c r="AC111" s="17">
        <f t="shared" si="15"/>
        <v>0</v>
      </c>
      <c r="AD111" s="17">
        <f t="shared" si="15"/>
        <v>0</v>
      </c>
      <c r="AE111" s="17">
        <f t="shared" si="23"/>
        <v>0</v>
      </c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116" ht="9.75" customHeight="1" outlineLevel="4" x14ac:dyDescent="0.15">
      <c r="A112" s="161"/>
      <c r="B112" s="163"/>
      <c r="C112" s="165"/>
      <c r="D112" s="138"/>
      <c r="E112" s="141"/>
      <c r="F112" s="224"/>
      <c r="G112" s="155"/>
      <c r="H112" s="155"/>
      <c r="I112" s="155"/>
      <c r="J112" s="8" t="s">
        <v>53</v>
      </c>
      <c r="K112" s="26"/>
      <c r="L112" s="26"/>
      <c r="M112" s="28"/>
      <c r="N112" s="28"/>
      <c r="O112" s="28"/>
      <c r="P112" s="28"/>
      <c r="Q112" s="26"/>
      <c r="R112" s="26"/>
      <c r="S112" s="158"/>
      <c r="T112" s="152"/>
      <c r="U112" s="152"/>
      <c r="V112" s="152"/>
      <c r="W112" s="17" t="str">
        <f t="shared" si="15"/>
        <v>KT</v>
      </c>
      <c r="X112" s="17">
        <f t="shared" si="15"/>
        <v>0</v>
      </c>
      <c r="Y112" s="17">
        <f t="shared" si="15"/>
        <v>0</v>
      </c>
      <c r="Z112" s="17">
        <f t="shared" si="15"/>
        <v>0</v>
      </c>
      <c r="AA112" s="17">
        <f t="shared" si="15"/>
        <v>0</v>
      </c>
      <c r="AB112" s="17">
        <f t="shared" si="15"/>
        <v>0</v>
      </c>
      <c r="AC112" s="17">
        <f t="shared" si="15"/>
        <v>0</v>
      </c>
      <c r="AD112" s="17">
        <f t="shared" si="15"/>
        <v>0</v>
      </c>
      <c r="AE112" s="17">
        <f t="shared" si="23"/>
        <v>0</v>
      </c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116" ht="9.75" customHeight="1" outlineLevel="4" thickBot="1" x14ac:dyDescent="0.2">
      <c r="A113" s="237"/>
      <c r="B113" s="221"/>
      <c r="C113" s="185"/>
      <c r="D113" s="139"/>
      <c r="E113" s="142"/>
      <c r="F113" s="225"/>
      <c r="G113" s="156"/>
      <c r="H113" s="156"/>
      <c r="I113" s="156"/>
      <c r="J113" s="9" t="s">
        <v>86</v>
      </c>
      <c r="K113" s="27">
        <f>SUM(K109:K112)</f>
        <v>0</v>
      </c>
      <c r="L113" s="27">
        <f>SUM(L109:L112)</f>
        <v>0</v>
      </c>
      <c r="M113" s="27">
        <f t="shared" ref="M113:R113" si="30">SUM(M109:M112)</f>
        <v>0</v>
      </c>
      <c r="N113" s="27">
        <f t="shared" si="30"/>
        <v>0</v>
      </c>
      <c r="O113" s="27">
        <f t="shared" si="30"/>
        <v>0</v>
      </c>
      <c r="P113" s="27">
        <f t="shared" si="30"/>
        <v>0</v>
      </c>
      <c r="Q113" s="27">
        <f t="shared" si="30"/>
        <v>0</v>
      </c>
      <c r="R113" s="27">
        <f t="shared" si="30"/>
        <v>0</v>
      </c>
      <c r="S113" s="159"/>
      <c r="T113" s="153"/>
      <c r="U113" s="153"/>
      <c r="V113" s="153"/>
      <c r="W113" s="17" t="str">
        <f t="shared" ref="W113:AD144" si="31">J113</f>
        <v>Iš viso:</v>
      </c>
      <c r="X113" s="17">
        <f t="shared" si="31"/>
        <v>0</v>
      </c>
      <c r="Y113" s="17">
        <f t="shared" si="31"/>
        <v>0</v>
      </c>
      <c r="Z113" s="17">
        <f t="shared" si="31"/>
        <v>0</v>
      </c>
      <c r="AA113" s="17">
        <f t="shared" si="31"/>
        <v>0</v>
      </c>
      <c r="AB113" s="17">
        <f t="shared" si="31"/>
        <v>0</v>
      </c>
      <c r="AC113" s="17">
        <f t="shared" si="31"/>
        <v>0</v>
      </c>
      <c r="AD113" s="17">
        <f t="shared" si="31"/>
        <v>0</v>
      </c>
      <c r="AE113" s="17">
        <f t="shared" si="23"/>
        <v>0</v>
      </c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116" ht="9.75" customHeight="1" outlineLevel="3" thickBot="1" x14ac:dyDescent="0.2">
      <c r="A114" s="56" t="s">
        <v>29</v>
      </c>
      <c r="B114" s="10" t="s">
        <v>208</v>
      </c>
      <c r="C114" s="85" t="s">
        <v>29</v>
      </c>
      <c r="D114" s="65" t="s">
        <v>211</v>
      </c>
      <c r="E114" s="170" t="s">
        <v>22</v>
      </c>
      <c r="F114" s="171"/>
      <c r="G114" s="171"/>
      <c r="H114" s="171"/>
      <c r="I114" s="171"/>
      <c r="J114" s="172"/>
      <c r="K114" s="72">
        <f>K108+K113</f>
        <v>0</v>
      </c>
      <c r="L114" s="72">
        <f t="shared" ref="L114:R114" si="32">L108+L113</f>
        <v>0</v>
      </c>
      <c r="M114" s="72">
        <f t="shared" si="32"/>
        <v>0</v>
      </c>
      <c r="N114" s="72">
        <f t="shared" si="32"/>
        <v>0</v>
      </c>
      <c r="O114" s="72">
        <f t="shared" si="32"/>
        <v>0</v>
      </c>
      <c r="P114" s="72">
        <f t="shared" si="32"/>
        <v>0</v>
      </c>
      <c r="Q114" s="72">
        <f t="shared" si="32"/>
        <v>0</v>
      </c>
      <c r="R114" s="72">
        <f t="shared" si="32"/>
        <v>0</v>
      </c>
      <c r="S114" s="74"/>
      <c r="T114" s="75"/>
      <c r="U114" s="76"/>
      <c r="V114" s="77"/>
      <c r="W114" s="17">
        <f t="shared" si="31"/>
        <v>0</v>
      </c>
      <c r="X114" s="17">
        <f t="shared" si="31"/>
        <v>0</v>
      </c>
      <c r="Y114" s="17">
        <f t="shared" si="31"/>
        <v>0</v>
      </c>
      <c r="Z114" s="17">
        <f t="shared" si="31"/>
        <v>0</v>
      </c>
      <c r="AA114" s="17">
        <f t="shared" si="31"/>
        <v>0</v>
      </c>
      <c r="AB114" s="17">
        <f t="shared" si="31"/>
        <v>0</v>
      </c>
      <c r="AC114" s="17">
        <f t="shared" si="31"/>
        <v>0</v>
      </c>
      <c r="AD114" s="17">
        <f t="shared" si="31"/>
        <v>0</v>
      </c>
      <c r="AE114" s="17">
        <f t="shared" si="23"/>
        <v>0</v>
      </c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ht="11.25" customHeight="1" outlineLevel="4" thickBot="1" x14ac:dyDescent="0.2">
      <c r="A115" s="55" t="s">
        <v>29</v>
      </c>
      <c r="B115" s="5" t="s">
        <v>208</v>
      </c>
      <c r="C115" s="84" t="s">
        <v>29</v>
      </c>
      <c r="D115" s="71" t="s">
        <v>212</v>
      </c>
      <c r="E115" s="148" t="s">
        <v>67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50"/>
      <c r="W115" s="17">
        <f t="shared" si="31"/>
        <v>0</v>
      </c>
      <c r="X115" s="17">
        <f t="shared" si="31"/>
        <v>0</v>
      </c>
      <c r="Y115" s="17">
        <f t="shared" si="31"/>
        <v>0</v>
      </c>
      <c r="Z115" s="17">
        <f t="shared" si="31"/>
        <v>0</v>
      </c>
      <c r="AA115" s="17">
        <f t="shared" si="31"/>
        <v>0</v>
      </c>
      <c r="AB115" s="17">
        <f t="shared" si="31"/>
        <v>0</v>
      </c>
      <c r="AC115" s="17">
        <f t="shared" si="31"/>
        <v>0</v>
      </c>
      <c r="AD115" s="17">
        <f t="shared" si="31"/>
        <v>0</v>
      </c>
      <c r="AE115" s="17">
        <f t="shared" si="23"/>
        <v>0</v>
      </c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116" ht="9.75" customHeight="1" outlineLevel="4" x14ac:dyDescent="0.15">
      <c r="A116" s="160" t="s">
        <v>29</v>
      </c>
      <c r="B116" s="162" t="s">
        <v>208</v>
      </c>
      <c r="C116" s="164" t="s">
        <v>29</v>
      </c>
      <c r="D116" s="137" t="s">
        <v>212</v>
      </c>
      <c r="E116" s="140" t="s">
        <v>208</v>
      </c>
      <c r="F116" s="157" t="s">
        <v>109</v>
      </c>
      <c r="G116" s="154" t="s">
        <v>133</v>
      </c>
      <c r="H116" s="154" t="s">
        <v>230</v>
      </c>
      <c r="I116" s="168" t="s">
        <v>176</v>
      </c>
      <c r="J116" s="6" t="s">
        <v>50</v>
      </c>
      <c r="K116" s="46"/>
      <c r="L116" s="48"/>
      <c r="M116" s="48"/>
      <c r="N116" s="49"/>
      <c r="O116" s="49"/>
      <c r="P116" s="47"/>
      <c r="Q116" s="47"/>
      <c r="R116" s="46"/>
      <c r="S116" s="157" t="s">
        <v>243</v>
      </c>
      <c r="T116" s="151">
        <v>200</v>
      </c>
      <c r="U116" s="151">
        <v>200</v>
      </c>
      <c r="V116" s="151">
        <v>200</v>
      </c>
      <c r="W116" s="17" t="str">
        <f t="shared" si="31"/>
        <v>SB</v>
      </c>
      <c r="X116" s="17">
        <f t="shared" si="31"/>
        <v>0</v>
      </c>
      <c r="Y116" s="17">
        <f t="shared" si="31"/>
        <v>0</v>
      </c>
      <c r="Z116" s="17">
        <f t="shared" si="31"/>
        <v>0</v>
      </c>
      <c r="AA116" s="17">
        <f t="shared" si="31"/>
        <v>0</v>
      </c>
      <c r="AB116" s="17">
        <f t="shared" si="31"/>
        <v>0</v>
      </c>
      <c r="AC116" s="17">
        <f t="shared" si="31"/>
        <v>0</v>
      </c>
      <c r="AD116" s="17">
        <f t="shared" si="31"/>
        <v>0</v>
      </c>
      <c r="AE116" s="17">
        <f t="shared" si="23"/>
        <v>0</v>
      </c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116" ht="9.75" customHeight="1" outlineLevel="4" x14ac:dyDescent="0.15">
      <c r="A117" s="161"/>
      <c r="B117" s="163"/>
      <c r="C117" s="165"/>
      <c r="D117" s="138"/>
      <c r="E117" s="141"/>
      <c r="F117" s="158"/>
      <c r="G117" s="155"/>
      <c r="H117" s="155"/>
      <c r="I117" s="169"/>
      <c r="J117" s="7" t="s">
        <v>51</v>
      </c>
      <c r="K117" s="49">
        <f>L117+Q117+R117</f>
        <v>189789</v>
      </c>
      <c r="L117" s="130">
        <f>63263</f>
        <v>63263</v>
      </c>
      <c r="M117" s="130">
        <f>21342+63263</f>
        <v>84605</v>
      </c>
      <c r="N117" s="130">
        <f>63263+21342</f>
        <v>84605</v>
      </c>
      <c r="O117" s="130">
        <f>62359+21037-48.08</f>
        <v>83347.92</v>
      </c>
      <c r="P117" s="49"/>
      <c r="Q117" s="49">
        <f>L117</f>
        <v>63263</v>
      </c>
      <c r="R117" s="49">
        <f>Q117</f>
        <v>63263</v>
      </c>
      <c r="S117" s="158"/>
      <c r="T117" s="152"/>
      <c r="U117" s="152"/>
      <c r="V117" s="152"/>
      <c r="W117" s="17" t="str">
        <f t="shared" si="31"/>
        <v>VB</v>
      </c>
      <c r="X117" s="17">
        <f t="shared" si="31"/>
        <v>189789</v>
      </c>
      <c r="Y117" s="17">
        <f t="shared" si="31"/>
        <v>63263</v>
      </c>
      <c r="Z117" s="17">
        <f t="shared" si="31"/>
        <v>84605</v>
      </c>
      <c r="AA117" s="17">
        <f t="shared" si="31"/>
        <v>84605</v>
      </c>
      <c r="AB117" s="17">
        <f t="shared" si="31"/>
        <v>83347.92</v>
      </c>
      <c r="AC117" s="17">
        <f t="shared" si="31"/>
        <v>0</v>
      </c>
      <c r="AD117" s="17">
        <f t="shared" si="31"/>
        <v>63263</v>
      </c>
      <c r="AE117" s="17">
        <f t="shared" si="23"/>
        <v>63263</v>
      </c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116" ht="9.75" customHeight="1" outlineLevel="4" x14ac:dyDescent="0.15">
      <c r="A118" s="161"/>
      <c r="B118" s="163"/>
      <c r="C118" s="165"/>
      <c r="D118" s="138"/>
      <c r="E118" s="141"/>
      <c r="F118" s="158"/>
      <c r="G118" s="155"/>
      <c r="H118" s="155"/>
      <c r="I118" s="169"/>
      <c r="J118" s="7" t="s">
        <v>52</v>
      </c>
      <c r="K118" s="46"/>
      <c r="L118" s="46"/>
      <c r="M118" s="49"/>
      <c r="N118" s="49"/>
      <c r="O118" s="49"/>
      <c r="P118" s="49"/>
      <c r="Q118" s="46"/>
      <c r="R118" s="46"/>
      <c r="S118" s="158"/>
      <c r="T118" s="152"/>
      <c r="U118" s="152"/>
      <c r="V118" s="152"/>
      <c r="W118" s="17" t="str">
        <f t="shared" si="31"/>
        <v>ES</v>
      </c>
      <c r="X118" s="17">
        <f t="shared" si="31"/>
        <v>0</v>
      </c>
      <c r="Y118" s="17">
        <f t="shared" si="31"/>
        <v>0</v>
      </c>
      <c r="Z118" s="17">
        <f t="shared" si="31"/>
        <v>0</v>
      </c>
      <c r="AA118" s="17">
        <f t="shared" si="31"/>
        <v>0</v>
      </c>
      <c r="AB118" s="17">
        <f t="shared" si="31"/>
        <v>0</v>
      </c>
      <c r="AC118" s="17">
        <f t="shared" si="31"/>
        <v>0</v>
      </c>
      <c r="AD118" s="17">
        <f t="shared" si="31"/>
        <v>0</v>
      </c>
      <c r="AE118" s="17">
        <f t="shared" si="23"/>
        <v>0</v>
      </c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116" ht="9.75" customHeight="1" outlineLevel="4" x14ac:dyDescent="0.15">
      <c r="A119" s="161"/>
      <c r="B119" s="163"/>
      <c r="C119" s="165"/>
      <c r="D119" s="138"/>
      <c r="E119" s="141"/>
      <c r="F119" s="158"/>
      <c r="G119" s="155"/>
      <c r="H119" s="155"/>
      <c r="I119" s="169"/>
      <c r="J119" s="8" t="s">
        <v>53</v>
      </c>
      <c r="K119" s="50"/>
      <c r="L119" s="50"/>
      <c r="M119" s="50"/>
      <c r="N119" s="50"/>
      <c r="O119" s="50"/>
      <c r="P119" s="50"/>
      <c r="Q119" s="50"/>
      <c r="R119" s="50"/>
      <c r="S119" s="158"/>
      <c r="T119" s="152"/>
      <c r="U119" s="152"/>
      <c r="V119" s="152"/>
      <c r="W119" s="17" t="str">
        <f t="shared" si="31"/>
        <v>KT</v>
      </c>
      <c r="X119" s="17">
        <f t="shared" si="31"/>
        <v>0</v>
      </c>
      <c r="Y119" s="17">
        <f t="shared" si="31"/>
        <v>0</v>
      </c>
      <c r="Z119" s="17">
        <f t="shared" si="31"/>
        <v>0</v>
      </c>
      <c r="AA119" s="17">
        <f t="shared" si="31"/>
        <v>0</v>
      </c>
      <c r="AB119" s="17">
        <f t="shared" si="31"/>
        <v>0</v>
      </c>
      <c r="AC119" s="17">
        <f t="shared" si="31"/>
        <v>0</v>
      </c>
      <c r="AD119" s="17">
        <f t="shared" si="31"/>
        <v>0</v>
      </c>
      <c r="AE119" s="17">
        <f t="shared" si="23"/>
        <v>0</v>
      </c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116" ht="9.75" customHeight="1" outlineLevel="4" thickBot="1" x14ac:dyDescent="0.2">
      <c r="A120" s="237"/>
      <c r="B120" s="221"/>
      <c r="C120" s="185"/>
      <c r="D120" s="139"/>
      <c r="E120" s="142"/>
      <c r="F120" s="159"/>
      <c r="G120" s="156"/>
      <c r="H120" s="156"/>
      <c r="I120" s="222"/>
      <c r="J120" s="9" t="s">
        <v>86</v>
      </c>
      <c r="K120" s="51">
        <f>SUM(K116:K119)</f>
        <v>189789</v>
      </c>
      <c r="L120" s="51">
        <f>SUM(L116:L119)</f>
        <v>63263</v>
      </c>
      <c r="M120" s="51">
        <f t="shared" ref="M120:R120" si="33">SUM(M116:M119)</f>
        <v>84605</v>
      </c>
      <c r="N120" s="51">
        <f t="shared" si="33"/>
        <v>84605</v>
      </c>
      <c r="O120" s="51">
        <f t="shared" si="33"/>
        <v>83347.92</v>
      </c>
      <c r="P120" s="51">
        <f t="shared" si="33"/>
        <v>0</v>
      </c>
      <c r="Q120" s="51">
        <f t="shared" si="33"/>
        <v>63263</v>
      </c>
      <c r="R120" s="51">
        <f t="shared" si="33"/>
        <v>63263</v>
      </c>
      <c r="S120" s="159"/>
      <c r="T120" s="153"/>
      <c r="U120" s="153"/>
      <c r="V120" s="153"/>
      <c r="W120" s="17" t="str">
        <f t="shared" si="31"/>
        <v>Iš viso:</v>
      </c>
      <c r="X120" s="17">
        <f t="shared" si="31"/>
        <v>189789</v>
      </c>
      <c r="Y120" s="17">
        <f t="shared" si="31"/>
        <v>63263</v>
      </c>
      <c r="Z120" s="17">
        <f t="shared" si="31"/>
        <v>84605</v>
      </c>
      <c r="AA120" s="17">
        <f t="shared" si="31"/>
        <v>84605</v>
      </c>
      <c r="AB120" s="17">
        <f t="shared" si="31"/>
        <v>83347.92</v>
      </c>
      <c r="AC120" s="17">
        <f t="shared" si="31"/>
        <v>0</v>
      </c>
      <c r="AD120" s="17">
        <f t="shared" si="31"/>
        <v>63263</v>
      </c>
      <c r="AE120" s="17">
        <f t="shared" si="23"/>
        <v>63263</v>
      </c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116" ht="12" customHeight="1" outlineLevel="4" x14ac:dyDescent="0.15">
      <c r="A121" s="160" t="s">
        <v>29</v>
      </c>
      <c r="B121" s="162" t="s">
        <v>208</v>
      </c>
      <c r="C121" s="164" t="s">
        <v>29</v>
      </c>
      <c r="D121" s="137" t="s">
        <v>212</v>
      </c>
      <c r="E121" s="140" t="s">
        <v>29</v>
      </c>
      <c r="F121" s="223" t="s">
        <v>112</v>
      </c>
      <c r="G121" s="154" t="s">
        <v>130</v>
      </c>
      <c r="H121" s="154" t="s">
        <v>28</v>
      </c>
      <c r="I121" s="168" t="s">
        <v>97</v>
      </c>
      <c r="J121" s="6" t="s">
        <v>50</v>
      </c>
      <c r="K121" s="49">
        <f>L121+Q121+R121</f>
        <v>141400</v>
      </c>
      <c r="L121" s="130">
        <f>33040</f>
        <v>33040</v>
      </c>
      <c r="M121" s="130">
        <f>6470+28000</f>
        <v>34470</v>
      </c>
      <c r="N121" s="130">
        <f>6470+28000</f>
        <v>34470</v>
      </c>
      <c r="O121" s="49"/>
      <c r="P121" s="49"/>
      <c r="Q121" s="49">
        <v>47880</v>
      </c>
      <c r="R121" s="49">
        <v>60480</v>
      </c>
      <c r="S121" s="157" t="s">
        <v>159</v>
      </c>
      <c r="T121" s="277">
        <v>42</v>
      </c>
      <c r="U121" s="151">
        <v>57</v>
      </c>
      <c r="V121" s="277">
        <v>72</v>
      </c>
      <c r="W121" s="17" t="str">
        <f t="shared" si="31"/>
        <v>SB</v>
      </c>
      <c r="X121" s="17">
        <f t="shared" si="31"/>
        <v>141400</v>
      </c>
      <c r="Y121" s="17">
        <f t="shared" si="31"/>
        <v>33040</v>
      </c>
      <c r="Z121" s="17">
        <f t="shared" si="31"/>
        <v>34470</v>
      </c>
      <c r="AA121" s="17">
        <f t="shared" si="31"/>
        <v>34470</v>
      </c>
      <c r="AB121" s="17">
        <f t="shared" si="31"/>
        <v>0</v>
      </c>
      <c r="AC121" s="17">
        <f t="shared" si="31"/>
        <v>0</v>
      </c>
      <c r="AD121" s="17">
        <f t="shared" si="31"/>
        <v>47880</v>
      </c>
      <c r="AE121" s="17">
        <f t="shared" si="23"/>
        <v>60480</v>
      </c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116" ht="9.75" customHeight="1" outlineLevel="4" x14ac:dyDescent="0.15">
      <c r="A122" s="161"/>
      <c r="B122" s="163"/>
      <c r="C122" s="165"/>
      <c r="D122" s="138"/>
      <c r="E122" s="141"/>
      <c r="F122" s="224"/>
      <c r="G122" s="155"/>
      <c r="H122" s="294"/>
      <c r="I122" s="169"/>
      <c r="J122" s="7" t="s">
        <v>51</v>
      </c>
      <c r="K122" s="46"/>
      <c r="L122" s="46"/>
      <c r="M122" s="49"/>
      <c r="N122" s="49"/>
      <c r="O122" s="49"/>
      <c r="P122" s="49"/>
      <c r="Q122" s="46"/>
      <c r="R122" s="46"/>
      <c r="S122" s="158"/>
      <c r="T122" s="278"/>
      <c r="U122" s="152"/>
      <c r="V122" s="278"/>
      <c r="W122" s="17" t="str">
        <f t="shared" si="31"/>
        <v>VB</v>
      </c>
      <c r="X122" s="17">
        <f t="shared" si="31"/>
        <v>0</v>
      </c>
      <c r="Y122" s="17">
        <f t="shared" si="31"/>
        <v>0</v>
      </c>
      <c r="Z122" s="17">
        <f t="shared" si="31"/>
        <v>0</v>
      </c>
      <c r="AA122" s="17">
        <f t="shared" si="31"/>
        <v>0</v>
      </c>
      <c r="AB122" s="17">
        <f t="shared" si="31"/>
        <v>0</v>
      </c>
      <c r="AC122" s="17">
        <f t="shared" si="31"/>
        <v>0</v>
      </c>
      <c r="AD122" s="17">
        <f t="shared" si="31"/>
        <v>0</v>
      </c>
      <c r="AE122" s="17">
        <f t="shared" si="23"/>
        <v>0</v>
      </c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116" ht="11.25" customHeight="1" outlineLevel="4" x14ac:dyDescent="0.15">
      <c r="A123" s="161"/>
      <c r="B123" s="163"/>
      <c r="C123" s="165"/>
      <c r="D123" s="138"/>
      <c r="E123" s="141"/>
      <c r="F123" s="224"/>
      <c r="G123" s="155"/>
      <c r="H123" s="294"/>
      <c r="I123" s="169"/>
      <c r="J123" s="7" t="s">
        <v>52</v>
      </c>
      <c r="K123" s="46"/>
      <c r="L123" s="46"/>
      <c r="M123" s="49"/>
      <c r="N123" s="49"/>
      <c r="O123" s="49"/>
      <c r="P123" s="49"/>
      <c r="Q123" s="46"/>
      <c r="R123" s="46"/>
      <c r="S123" s="158"/>
      <c r="T123" s="278"/>
      <c r="U123" s="152"/>
      <c r="V123" s="278"/>
      <c r="W123" s="17" t="str">
        <f t="shared" si="31"/>
        <v>ES</v>
      </c>
      <c r="X123" s="17">
        <f t="shared" si="31"/>
        <v>0</v>
      </c>
      <c r="Y123" s="17">
        <f t="shared" si="31"/>
        <v>0</v>
      </c>
      <c r="Z123" s="17">
        <f t="shared" si="31"/>
        <v>0</v>
      </c>
      <c r="AA123" s="17">
        <f t="shared" si="31"/>
        <v>0</v>
      </c>
      <c r="AB123" s="17">
        <f t="shared" si="31"/>
        <v>0</v>
      </c>
      <c r="AC123" s="17">
        <f t="shared" si="31"/>
        <v>0</v>
      </c>
      <c r="AD123" s="17">
        <f t="shared" si="31"/>
        <v>0</v>
      </c>
      <c r="AE123" s="17">
        <f t="shared" si="23"/>
        <v>0</v>
      </c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116" ht="9.75" customHeight="1" outlineLevel="4" x14ac:dyDescent="0.15">
      <c r="A124" s="161"/>
      <c r="B124" s="163"/>
      <c r="C124" s="165"/>
      <c r="D124" s="138"/>
      <c r="E124" s="141"/>
      <c r="F124" s="224"/>
      <c r="G124" s="155"/>
      <c r="H124" s="294"/>
      <c r="I124" s="169"/>
      <c r="J124" s="8" t="s">
        <v>53</v>
      </c>
      <c r="K124" s="50"/>
      <c r="L124" s="50"/>
      <c r="M124" s="52"/>
      <c r="N124" s="52"/>
      <c r="O124" s="52"/>
      <c r="P124" s="52"/>
      <c r="Q124" s="50"/>
      <c r="R124" s="50"/>
      <c r="S124" s="158"/>
      <c r="T124" s="278"/>
      <c r="U124" s="152"/>
      <c r="V124" s="278"/>
      <c r="W124" s="17" t="str">
        <f t="shared" si="31"/>
        <v>KT</v>
      </c>
      <c r="X124" s="17">
        <f t="shared" si="31"/>
        <v>0</v>
      </c>
      <c r="Y124" s="17">
        <f t="shared" si="31"/>
        <v>0</v>
      </c>
      <c r="Z124" s="17">
        <f t="shared" si="31"/>
        <v>0</v>
      </c>
      <c r="AA124" s="17">
        <f t="shared" si="31"/>
        <v>0</v>
      </c>
      <c r="AB124" s="17">
        <f t="shared" si="31"/>
        <v>0</v>
      </c>
      <c r="AC124" s="17">
        <f t="shared" si="31"/>
        <v>0</v>
      </c>
      <c r="AD124" s="17">
        <f t="shared" si="31"/>
        <v>0</v>
      </c>
      <c r="AE124" s="17">
        <f t="shared" si="23"/>
        <v>0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116" ht="10.5" customHeight="1" outlineLevel="4" thickBot="1" x14ac:dyDescent="0.2">
      <c r="A125" s="237"/>
      <c r="B125" s="221"/>
      <c r="C125" s="185"/>
      <c r="D125" s="139"/>
      <c r="E125" s="142"/>
      <c r="F125" s="225"/>
      <c r="G125" s="156"/>
      <c r="H125" s="295"/>
      <c r="I125" s="222"/>
      <c r="J125" s="9" t="s">
        <v>86</v>
      </c>
      <c r="K125" s="51">
        <f>SUM(K121:K124)</f>
        <v>141400</v>
      </c>
      <c r="L125" s="51">
        <f>SUM(L121:L124)</f>
        <v>33040</v>
      </c>
      <c r="M125" s="51">
        <f t="shared" ref="M125:R125" si="34">SUM(M121:M124)</f>
        <v>34470</v>
      </c>
      <c r="N125" s="51">
        <f t="shared" si="34"/>
        <v>34470</v>
      </c>
      <c r="O125" s="51">
        <f t="shared" si="34"/>
        <v>0</v>
      </c>
      <c r="P125" s="51">
        <f t="shared" si="34"/>
        <v>0</v>
      </c>
      <c r="Q125" s="51">
        <f t="shared" si="34"/>
        <v>47880</v>
      </c>
      <c r="R125" s="51">
        <f t="shared" si="34"/>
        <v>60480</v>
      </c>
      <c r="S125" s="159"/>
      <c r="T125" s="279"/>
      <c r="U125" s="153"/>
      <c r="V125" s="279"/>
      <c r="W125" s="17" t="str">
        <f t="shared" si="31"/>
        <v>Iš viso:</v>
      </c>
      <c r="X125" s="17">
        <f t="shared" si="31"/>
        <v>141400</v>
      </c>
      <c r="Y125" s="17">
        <f t="shared" si="31"/>
        <v>33040</v>
      </c>
      <c r="Z125" s="17">
        <f t="shared" si="31"/>
        <v>34470</v>
      </c>
      <c r="AA125" s="17">
        <f t="shared" si="31"/>
        <v>34470</v>
      </c>
      <c r="AB125" s="17">
        <f t="shared" si="31"/>
        <v>0</v>
      </c>
      <c r="AC125" s="17">
        <f t="shared" si="31"/>
        <v>0</v>
      </c>
      <c r="AD125" s="17">
        <f t="shared" si="31"/>
        <v>47880</v>
      </c>
      <c r="AE125" s="17">
        <f t="shared" si="23"/>
        <v>60480</v>
      </c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116" ht="9.75" customHeight="1" outlineLevel="4" x14ac:dyDescent="0.15">
      <c r="A126" s="160" t="s">
        <v>29</v>
      </c>
      <c r="B126" s="162" t="s">
        <v>208</v>
      </c>
      <c r="C126" s="164" t="s">
        <v>29</v>
      </c>
      <c r="D126" s="137" t="s">
        <v>212</v>
      </c>
      <c r="E126" s="140" t="s">
        <v>210</v>
      </c>
      <c r="F126" s="157" t="s">
        <v>113</v>
      </c>
      <c r="G126" s="154" t="s">
        <v>134</v>
      </c>
      <c r="H126" s="154" t="s">
        <v>28</v>
      </c>
      <c r="I126" s="154" t="s">
        <v>80</v>
      </c>
      <c r="J126" s="6" t="s">
        <v>50</v>
      </c>
      <c r="K126" s="49">
        <f>L126+Q126+R126</f>
        <v>42504</v>
      </c>
      <c r="L126" s="49">
        <v>9240</v>
      </c>
      <c r="M126" s="49">
        <v>3000</v>
      </c>
      <c r="N126" s="49">
        <v>3000</v>
      </c>
      <c r="O126" s="49"/>
      <c r="P126" s="49"/>
      <c r="Q126" s="49">
        <v>13860</v>
      </c>
      <c r="R126" s="49">
        <v>19404</v>
      </c>
      <c r="S126" s="157" t="s">
        <v>159</v>
      </c>
      <c r="T126" s="277">
        <v>8</v>
      </c>
      <c r="U126" s="151">
        <v>10</v>
      </c>
      <c r="V126" s="277">
        <v>14</v>
      </c>
      <c r="W126" s="17" t="str">
        <f t="shared" si="31"/>
        <v>SB</v>
      </c>
      <c r="X126" s="17">
        <f t="shared" si="31"/>
        <v>42504</v>
      </c>
      <c r="Y126" s="17">
        <f t="shared" si="31"/>
        <v>9240</v>
      </c>
      <c r="Z126" s="17">
        <f t="shared" si="31"/>
        <v>3000</v>
      </c>
      <c r="AA126" s="17">
        <f t="shared" si="31"/>
        <v>3000</v>
      </c>
      <c r="AB126" s="17">
        <f t="shared" si="31"/>
        <v>0</v>
      </c>
      <c r="AC126" s="17">
        <f t="shared" si="31"/>
        <v>0</v>
      </c>
      <c r="AD126" s="17">
        <f t="shared" si="31"/>
        <v>13860</v>
      </c>
      <c r="AE126" s="17">
        <f t="shared" si="23"/>
        <v>19404</v>
      </c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116" ht="9.75" customHeight="1" outlineLevel="4" x14ac:dyDescent="0.15">
      <c r="A127" s="161"/>
      <c r="B127" s="163"/>
      <c r="C127" s="165"/>
      <c r="D127" s="138"/>
      <c r="E127" s="141"/>
      <c r="F127" s="177"/>
      <c r="G127" s="155"/>
      <c r="H127" s="155"/>
      <c r="I127" s="155"/>
      <c r="J127" s="7" t="s">
        <v>51</v>
      </c>
      <c r="K127" s="46"/>
      <c r="L127" s="46"/>
      <c r="M127" s="49"/>
      <c r="N127" s="49"/>
      <c r="O127" s="49"/>
      <c r="P127" s="49"/>
      <c r="Q127" s="46"/>
      <c r="R127" s="46"/>
      <c r="S127" s="158"/>
      <c r="T127" s="278"/>
      <c r="U127" s="152"/>
      <c r="V127" s="278"/>
      <c r="W127" s="17" t="str">
        <f t="shared" si="31"/>
        <v>VB</v>
      </c>
      <c r="X127" s="17">
        <f t="shared" si="31"/>
        <v>0</v>
      </c>
      <c r="Y127" s="17">
        <f t="shared" si="31"/>
        <v>0</v>
      </c>
      <c r="Z127" s="17">
        <f t="shared" si="31"/>
        <v>0</v>
      </c>
      <c r="AA127" s="17">
        <f t="shared" si="31"/>
        <v>0</v>
      </c>
      <c r="AB127" s="17">
        <f t="shared" si="31"/>
        <v>0</v>
      </c>
      <c r="AC127" s="17">
        <f t="shared" si="31"/>
        <v>0</v>
      </c>
      <c r="AD127" s="17">
        <f t="shared" si="31"/>
        <v>0</v>
      </c>
      <c r="AE127" s="17">
        <f t="shared" si="23"/>
        <v>0</v>
      </c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116" ht="9.75" customHeight="1" outlineLevel="4" x14ac:dyDescent="0.15">
      <c r="A128" s="161"/>
      <c r="B128" s="163"/>
      <c r="C128" s="165"/>
      <c r="D128" s="138"/>
      <c r="E128" s="141"/>
      <c r="F128" s="177"/>
      <c r="G128" s="155"/>
      <c r="H128" s="155"/>
      <c r="I128" s="155"/>
      <c r="J128" s="7" t="s">
        <v>52</v>
      </c>
      <c r="K128" s="46"/>
      <c r="L128" s="46"/>
      <c r="M128" s="49"/>
      <c r="N128" s="49"/>
      <c r="O128" s="49"/>
      <c r="P128" s="49"/>
      <c r="Q128" s="46"/>
      <c r="R128" s="46"/>
      <c r="S128" s="158"/>
      <c r="T128" s="278"/>
      <c r="U128" s="152"/>
      <c r="V128" s="278"/>
      <c r="W128" s="17" t="str">
        <f t="shared" si="31"/>
        <v>ES</v>
      </c>
      <c r="X128" s="17">
        <f t="shared" si="31"/>
        <v>0</v>
      </c>
      <c r="Y128" s="17">
        <f t="shared" si="31"/>
        <v>0</v>
      </c>
      <c r="Z128" s="17">
        <f t="shared" si="31"/>
        <v>0</v>
      </c>
      <c r="AA128" s="17">
        <f t="shared" si="31"/>
        <v>0</v>
      </c>
      <c r="AB128" s="17">
        <f t="shared" si="31"/>
        <v>0</v>
      </c>
      <c r="AC128" s="17">
        <f t="shared" si="31"/>
        <v>0</v>
      </c>
      <c r="AD128" s="17">
        <f t="shared" si="31"/>
        <v>0</v>
      </c>
      <c r="AE128" s="17">
        <f t="shared" si="23"/>
        <v>0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ht="9.75" customHeight="1" outlineLevel="4" x14ac:dyDescent="0.15">
      <c r="A129" s="161"/>
      <c r="B129" s="163"/>
      <c r="C129" s="165"/>
      <c r="D129" s="138"/>
      <c r="E129" s="141"/>
      <c r="F129" s="177"/>
      <c r="G129" s="155"/>
      <c r="H129" s="155"/>
      <c r="I129" s="155"/>
      <c r="J129" s="8" t="s">
        <v>53</v>
      </c>
      <c r="K129" s="50"/>
      <c r="L129" s="50"/>
      <c r="M129" s="52"/>
      <c r="N129" s="52"/>
      <c r="O129" s="52"/>
      <c r="P129" s="52"/>
      <c r="Q129" s="50"/>
      <c r="R129" s="50"/>
      <c r="S129" s="158"/>
      <c r="T129" s="278"/>
      <c r="U129" s="152"/>
      <c r="V129" s="278"/>
      <c r="W129" s="17" t="str">
        <f t="shared" si="31"/>
        <v>KT</v>
      </c>
      <c r="X129" s="17">
        <f t="shared" si="31"/>
        <v>0</v>
      </c>
      <c r="Y129" s="17">
        <f t="shared" si="31"/>
        <v>0</v>
      </c>
      <c r="Z129" s="17">
        <f t="shared" si="31"/>
        <v>0</v>
      </c>
      <c r="AA129" s="17">
        <f t="shared" si="31"/>
        <v>0</v>
      </c>
      <c r="AB129" s="17">
        <f t="shared" si="31"/>
        <v>0</v>
      </c>
      <c r="AC129" s="17">
        <f t="shared" si="31"/>
        <v>0</v>
      </c>
      <c r="AD129" s="17">
        <f t="shared" si="31"/>
        <v>0</v>
      </c>
      <c r="AE129" s="17">
        <f t="shared" si="23"/>
        <v>0</v>
      </c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ht="9.75" customHeight="1" outlineLevel="4" thickBot="1" x14ac:dyDescent="0.2">
      <c r="A130" s="237"/>
      <c r="B130" s="221"/>
      <c r="C130" s="185"/>
      <c r="D130" s="139"/>
      <c r="E130" s="142"/>
      <c r="F130" s="178"/>
      <c r="G130" s="156"/>
      <c r="H130" s="156"/>
      <c r="I130" s="156"/>
      <c r="J130" s="9" t="s">
        <v>86</v>
      </c>
      <c r="K130" s="51">
        <f>SUM(K126:K129)</f>
        <v>42504</v>
      </c>
      <c r="L130" s="51">
        <f>SUM(L126:L129)</f>
        <v>9240</v>
      </c>
      <c r="M130" s="51">
        <f t="shared" ref="M130:R130" si="35">SUM(M126:M129)</f>
        <v>3000</v>
      </c>
      <c r="N130" s="51">
        <f t="shared" si="35"/>
        <v>3000</v>
      </c>
      <c r="O130" s="51">
        <f t="shared" si="35"/>
        <v>0</v>
      </c>
      <c r="P130" s="51">
        <f t="shared" si="35"/>
        <v>0</v>
      </c>
      <c r="Q130" s="51">
        <f t="shared" si="35"/>
        <v>13860</v>
      </c>
      <c r="R130" s="51">
        <f t="shared" si="35"/>
        <v>19404</v>
      </c>
      <c r="S130" s="159"/>
      <c r="T130" s="279"/>
      <c r="U130" s="153"/>
      <c r="V130" s="279"/>
      <c r="W130" s="17" t="str">
        <f t="shared" si="31"/>
        <v>Iš viso:</v>
      </c>
      <c r="X130" s="17">
        <f t="shared" si="31"/>
        <v>42504</v>
      </c>
      <c r="Y130" s="17">
        <f t="shared" si="31"/>
        <v>9240</v>
      </c>
      <c r="Z130" s="17">
        <f t="shared" si="31"/>
        <v>3000</v>
      </c>
      <c r="AA130" s="17">
        <f t="shared" si="31"/>
        <v>3000</v>
      </c>
      <c r="AB130" s="17">
        <f t="shared" si="31"/>
        <v>0</v>
      </c>
      <c r="AC130" s="17">
        <f t="shared" si="31"/>
        <v>0</v>
      </c>
      <c r="AD130" s="17">
        <f t="shared" si="31"/>
        <v>13860</v>
      </c>
      <c r="AE130" s="17">
        <f t="shared" si="23"/>
        <v>19404</v>
      </c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ht="9.75" customHeight="1" outlineLevel="4" x14ac:dyDescent="0.15">
      <c r="A131" s="160" t="s">
        <v>29</v>
      </c>
      <c r="B131" s="162" t="s">
        <v>208</v>
      </c>
      <c r="C131" s="164" t="s">
        <v>29</v>
      </c>
      <c r="D131" s="137" t="s">
        <v>212</v>
      </c>
      <c r="E131" s="140" t="s">
        <v>19</v>
      </c>
      <c r="F131" s="176" t="s">
        <v>114</v>
      </c>
      <c r="G131" s="154" t="s">
        <v>133</v>
      </c>
      <c r="H131" s="154" t="s">
        <v>28</v>
      </c>
      <c r="I131" s="168" t="s">
        <v>83</v>
      </c>
      <c r="J131" s="6" t="s">
        <v>50</v>
      </c>
      <c r="K131" s="49">
        <f>L131+Q131+R131</f>
        <v>103996</v>
      </c>
      <c r="L131" s="49">
        <v>32841</v>
      </c>
      <c r="M131" s="49">
        <v>20000</v>
      </c>
      <c r="N131" s="49">
        <v>20000</v>
      </c>
      <c r="O131" s="49"/>
      <c r="P131" s="49"/>
      <c r="Q131" s="49">
        <f>L131</f>
        <v>32841</v>
      </c>
      <c r="R131" s="49">
        <v>38314</v>
      </c>
      <c r="S131" s="157" t="s">
        <v>159</v>
      </c>
      <c r="T131" s="151">
        <v>6</v>
      </c>
      <c r="U131" s="151">
        <v>6</v>
      </c>
      <c r="V131" s="277">
        <v>7</v>
      </c>
      <c r="W131" s="17" t="str">
        <f t="shared" si="31"/>
        <v>SB</v>
      </c>
      <c r="X131" s="17">
        <f t="shared" si="31"/>
        <v>103996</v>
      </c>
      <c r="Y131" s="17">
        <f t="shared" si="31"/>
        <v>32841</v>
      </c>
      <c r="Z131" s="17">
        <f t="shared" si="31"/>
        <v>20000</v>
      </c>
      <c r="AA131" s="17">
        <f t="shared" si="31"/>
        <v>20000</v>
      </c>
      <c r="AB131" s="17">
        <f t="shared" si="31"/>
        <v>0</v>
      </c>
      <c r="AC131" s="17">
        <f t="shared" si="31"/>
        <v>0</v>
      </c>
      <c r="AD131" s="17">
        <f t="shared" si="31"/>
        <v>32841</v>
      </c>
      <c r="AE131" s="17">
        <f t="shared" si="23"/>
        <v>38314</v>
      </c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ht="9.75" customHeight="1" outlineLevel="4" x14ac:dyDescent="0.15">
      <c r="A132" s="161"/>
      <c r="B132" s="163"/>
      <c r="C132" s="165"/>
      <c r="D132" s="138"/>
      <c r="E132" s="141"/>
      <c r="F132" s="177"/>
      <c r="G132" s="155"/>
      <c r="H132" s="155"/>
      <c r="I132" s="169"/>
      <c r="J132" s="7" t="s">
        <v>51</v>
      </c>
      <c r="K132" s="46"/>
      <c r="L132" s="46"/>
      <c r="M132" s="49"/>
      <c r="N132" s="49"/>
      <c r="O132" s="49"/>
      <c r="P132" s="49"/>
      <c r="Q132" s="46"/>
      <c r="R132" s="46"/>
      <c r="S132" s="158"/>
      <c r="T132" s="152"/>
      <c r="U132" s="152"/>
      <c r="V132" s="278"/>
      <c r="W132" s="17" t="str">
        <f t="shared" si="31"/>
        <v>VB</v>
      </c>
      <c r="X132" s="17">
        <f t="shared" si="31"/>
        <v>0</v>
      </c>
      <c r="Y132" s="17">
        <f t="shared" si="31"/>
        <v>0</v>
      </c>
      <c r="Z132" s="17">
        <f t="shared" si="31"/>
        <v>0</v>
      </c>
      <c r="AA132" s="17">
        <f t="shared" si="31"/>
        <v>0</v>
      </c>
      <c r="AB132" s="17">
        <f t="shared" si="31"/>
        <v>0</v>
      </c>
      <c r="AC132" s="17">
        <f t="shared" si="31"/>
        <v>0</v>
      </c>
      <c r="AD132" s="17">
        <f t="shared" si="31"/>
        <v>0</v>
      </c>
      <c r="AE132" s="17">
        <f t="shared" si="23"/>
        <v>0</v>
      </c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ht="9.75" customHeight="1" outlineLevel="4" x14ac:dyDescent="0.15">
      <c r="A133" s="161"/>
      <c r="B133" s="163"/>
      <c r="C133" s="165"/>
      <c r="D133" s="138"/>
      <c r="E133" s="141"/>
      <c r="F133" s="177"/>
      <c r="G133" s="155"/>
      <c r="H133" s="155"/>
      <c r="I133" s="169"/>
      <c r="J133" s="7" t="s">
        <v>52</v>
      </c>
      <c r="K133" s="46"/>
      <c r="L133" s="46"/>
      <c r="M133" s="49"/>
      <c r="N133" s="49"/>
      <c r="O133" s="49"/>
      <c r="P133" s="49"/>
      <c r="Q133" s="46"/>
      <c r="R133" s="46"/>
      <c r="S133" s="158"/>
      <c r="T133" s="152"/>
      <c r="U133" s="152"/>
      <c r="V133" s="278"/>
      <c r="W133" s="17" t="str">
        <f t="shared" si="31"/>
        <v>ES</v>
      </c>
      <c r="X133" s="17">
        <f t="shared" si="31"/>
        <v>0</v>
      </c>
      <c r="Y133" s="17">
        <f t="shared" si="31"/>
        <v>0</v>
      </c>
      <c r="Z133" s="17">
        <f t="shared" si="31"/>
        <v>0</v>
      </c>
      <c r="AA133" s="17">
        <f t="shared" si="31"/>
        <v>0</v>
      </c>
      <c r="AB133" s="17">
        <f t="shared" si="31"/>
        <v>0</v>
      </c>
      <c r="AC133" s="17">
        <f t="shared" si="31"/>
        <v>0</v>
      </c>
      <c r="AD133" s="17">
        <f t="shared" si="31"/>
        <v>0</v>
      </c>
      <c r="AE133" s="17">
        <f t="shared" si="23"/>
        <v>0</v>
      </c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ht="9.75" customHeight="1" outlineLevel="4" x14ac:dyDescent="0.15">
      <c r="A134" s="161"/>
      <c r="B134" s="163"/>
      <c r="C134" s="165"/>
      <c r="D134" s="138"/>
      <c r="E134" s="141"/>
      <c r="F134" s="177"/>
      <c r="G134" s="155"/>
      <c r="H134" s="155"/>
      <c r="I134" s="169"/>
      <c r="J134" s="8" t="s">
        <v>53</v>
      </c>
      <c r="K134" s="50"/>
      <c r="L134" s="50"/>
      <c r="M134" s="52"/>
      <c r="N134" s="52"/>
      <c r="O134" s="52"/>
      <c r="P134" s="52"/>
      <c r="Q134" s="50"/>
      <c r="R134" s="50"/>
      <c r="S134" s="158"/>
      <c r="T134" s="152"/>
      <c r="U134" s="152"/>
      <c r="V134" s="278"/>
      <c r="W134" s="17" t="str">
        <f t="shared" si="31"/>
        <v>KT</v>
      </c>
      <c r="X134" s="17">
        <f t="shared" si="31"/>
        <v>0</v>
      </c>
      <c r="Y134" s="17">
        <f t="shared" si="31"/>
        <v>0</v>
      </c>
      <c r="Z134" s="17">
        <f t="shared" si="31"/>
        <v>0</v>
      </c>
      <c r="AA134" s="17">
        <f t="shared" si="31"/>
        <v>0</v>
      </c>
      <c r="AB134" s="17">
        <f t="shared" si="31"/>
        <v>0</v>
      </c>
      <c r="AC134" s="17">
        <f t="shared" si="31"/>
        <v>0</v>
      </c>
      <c r="AD134" s="17">
        <f t="shared" si="31"/>
        <v>0</v>
      </c>
      <c r="AE134" s="17">
        <f t="shared" si="23"/>
        <v>0</v>
      </c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ht="9.75" customHeight="1" outlineLevel="4" thickBot="1" x14ac:dyDescent="0.2">
      <c r="A135" s="237"/>
      <c r="B135" s="221"/>
      <c r="C135" s="185"/>
      <c r="D135" s="139"/>
      <c r="E135" s="142"/>
      <c r="F135" s="178"/>
      <c r="G135" s="156"/>
      <c r="H135" s="156"/>
      <c r="I135" s="222"/>
      <c r="J135" s="9" t="s">
        <v>86</v>
      </c>
      <c r="K135" s="51">
        <f>SUM(K131:K134)</f>
        <v>103996</v>
      </c>
      <c r="L135" s="51">
        <f>SUM(L131:L134)</f>
        <v>32841</v>
      </c>
      <c r="M135" s="51">
        <f t="shared" ref="M135:R135" si="36">SUM(M131:M134)</f>
        <v>20000</v>
      </c>
      <c r="N135" s="51">
        <f t="shared" si="36"/>
        <v>20000</v>
      </c>
      <c r="O135" s="51">
        <f t="shared" si="36"/>
        <v>0</v>
      </c>
      <c r="P135" s="51">
        <f t="shared" si="36"/>
        <v>0</v>
      </c>
      <c r="Q135" s="51">
        <f t="shared" si="36"/>
        <v>32841</v>
      </c>
      <c r="R135" s="51">
        <f t="shared" si="36"/>
        <v>38314</v>
      </c>
      <c r="S135" s="159"/>
      <c r="T135" s="153"/>
      <c r="U135" s="153"/>
      <c r="V135" s="279"/>
      <c r="W135" s="17" t="str">
        <f t="shared" si="31"/>
        <v>Iš viso:</v>
      </c>
      <c r="X135" s="17">
        <f t="shared" si="31"/>
        <v>103996</v>
      </c>
      <c r="Y135" s="17">
        <f t="shared" si="31"/>
        <v>32841</v>
      </c>
      <c r="Z135" s="17">
        <f t="shared" si="31"/>
        <v>20000</v>
      </c>
      <c r="AA135" s="17">
        <f t="shared" si="31"/>
        <v>20000</v>
      </c>
      <c r="AB135" s="17">
        <f t="shared" si="31"/>
        <v>0</v>
      </c>
      <c r="AC135" s="17">
        <f t="shared" si="31"/>
        <v>0</v>
      </c>
      <c r="AD135" s="17">
        <f t="shared" si="31"/>
        <v>32841</v>
      </c>
      <c r="AE135" s="17">
        <f t="shared" si="23"/>
        <v>38314</v>
      </c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ht="9.75" customHeight="1" outlineLevel="4" x14ac:dyDescent="0.15">
      <c r="A136" s="160" t="s">
        <v>29</v>
      </c>
      <c r="B136" s="162" t="s">
        <v>208</v>
      </c>
      <c r="C136" s="164" t="s">
        <v>29</v>
      </c>
      <c r="D136" s="137" t="s">
        <v>212</v>
      </c>
      <c r="E136" s="140" t="s">
        <v>211</v>
      </c>
      <c r="F136" s="173" t="s">
        <v>177</v>
      </c>
      <c r="G136" s="154"/>
      <c r="H136" s="154" t="s">
        <v>28</v>
      </c>
      <c r="I136" s="154"/>
      <c r="J136" s="6" t="s">
        <v>50</v>
      </c>
      <c r="K136" s="46"/>
      <c r="L136" s="46"/>
      <c r="M136" s="49"/>
      <c r="N136" s="49"/>
      <c r="O136" s="49"/>
      <c r="P136" s="49"/>
      <c r="Q136" s="46"/>
      <c r="R136" s="46"/>
      <c r="S136" s="157" t="s">
        <v>159</v>
      </c>
      <c r="T136" s="151">
        <v>2</v>
      </c>
      <c r="U136" s="151">
        <v>3</v>
      </c>
      <c r="V136" s="151">
        <v>3</v>
      </c>
      <c r="W136" s="17" t="str">
        <f t="shared" si="31"/>
        <v>SB</v>
      </c>
      <c r="X136" s="17">
        <f t="shared" si="31"/>
        <v>0</v>
      </c>
      <c r="Y136" s="17">
        <f t="shared" si="31"/>
        <v>0</v>
      </c>
      <c r="Z136" s="17">
        <f t="shared" si="31"/>
        <v>0</v>
      </c>
      <c r="AA136" s="17">
        <f t="shared" si="31"/>
        <v>0</v>
      </c>
      <c r="AB136" s="17">
        <f t="shared" si="31"/>
        <v>0</v>
      </c>
      <c r="AC136" s="17">
        <f t="shared" si="31"/>
        <v>0</v>
      </c>
      <c r="AD136" s="17">
        <f t="shared" si="31"/>
        <v>0</v>
      </c>
      <c r="AE136" s="17">
        <f t="shared" si="23"/>
        <v>0</v>
      </c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ht="9.75" customHeight="1" outlineLevel="4" x14ac:dyDescent="0.15">
      <c r="A137" s="161"/>
      <c r="B137" s="163"/>
      <c r="C137" s="165"/>
      <c r="D137" s="138"/>
      <c r="E137" s="141"/>
      <c r="F137" s="174"/>
      <c r="G137" s="155"/>
      <c r="H137" s="155"/>
      <c r="I137" s="155"/>
      <c r="J137" s="7" t="s">
        <v>51</v>
      </c>
      <c r="K137" s="46"/>
      <c r="L137" s="46"/>
      <c r="M137" s="49"/>
      <c r="N137" s="49"/>
      <c r="O137" s="49"/>
      <c r="P137" s="49"/>
      <c r="Q137" s="46"/>
      <c r="R137" s="46"/>
      <c r="S137" s="158"/>
      <c r="T137" s="152"/>
      <c r="U137" s="152"/>
      <c r="V137" s="152"/>
      <c r="W137" s="17" t="str">
        <f t="shared" si="31"/>
        <v>VB</v>
      </c>
      <c r="X137" s="17">
        <f t="shared" si="31"/>
        <v>0</v>
      </c>
      <c r="Y137" s="17">
        <f t="shared" si="31"/>
        <v>0</v>
      </c>
      <c r="Z137" s="17">
        <f t="shared" si="31"/>
        <v>0</v>
      </c>
      <c r="AA137" s="17">
        <f t="shared" si="31"/>
        <v>0</v>
      </c>
      <c r="AB137" s="17">
        <f t="shared" si="31"/>
        <v>0</v>
      </c>
      <c r="AC137" s="17">
        <f t="shared" si="31"/>
        <v>0</v>
      </c>
      <c r="AD137" s="17">
        <f t="shared" si="31"/>
        <v>0</v>
      </c>
      <c r="AE137" s="17">
        <f t="shared" si="23"/>
        <v>0</v>
      </c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ht="9.75" customHeight="1" outlineLevel="4" x14ac:dyDescent="0.15">
      <c r="A138" s="161"/>
      <c r="B138" s="163"/>
      <c r="C138" s="165"/>
      <c r="D138" s="138"/>
      <c r="E138" s="141"/>
      <c r="F138" s="174"/>
      <c r="G138" s="155"/>
      <c r="H138" s="155"/>
      <c r="I138" s="155"/>
      <c r="J138" s="7" t="s">
        <v>52</v>
      </c>
      <c r="K138" s="46"/>
      <c r="L138" s="46"/>
      <c r="M138" s="49"/>
      <c r="N138" s="49"/>
      <c r="O138" s="49"/>
      <c r="P138" s="49"/>
      <c r="Q138" s="46"/>
      <c r="R138" s="46"/>
      <c r="S138" s="158"/>
      <c r="T138" s="152"/>
      <c r="U138" s="152"/>
      <c r="V138" s="152"/>
      <c r="W138" s="17" t="str">
        <f t="shared" si="31"/>
        <v>ES</v>
      </c>
      <c r="X138" s="17">
        <f t="shared" si="31"/>
        <v>0</v>
      </c>
      <c r="Y138" s="17">
        <f t="shared" si="31"/>
        <v>0</v>
      </c>
      <c r="Z138" s="17">
        <f t="shared" si="31"/>
        <v>0</v>
      </c>
      <c r="AA138" s="17">
        <f t="shared" si="31"/>
        <v>0</v>
      </c>
      <c r="AB138" s="17">
        <f t="shared" si="31"/>
        <v>0</v>
      </c>
      <c r="AC138" s="17">
        <f t="shared" si="31"/>
        <v>0</v>
      </c>
      <c r="AD138" s="17">
        <f t="shared" si="31"/>
        <v>0</v>
      </c>
      <c r="AE138" s="17">
        <f t="shared" si="23"/>
        <v>0</v>
      </c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ht="9.75" customHeight="1" outlineLevel="4" x14ac:dyDescent="0.15">
      <c r="A139" s="161"/>
      <c r="B139" s="163"/>
      <c r="C139" s="165"/>
      <c r="D139" s="138"/>
      <c r="E139" s="141"/>
      <c r="F139" s="174"/>
      <c r="G139" s="155"/>
      <c r="H139" s="155"/>
      <c r="I139" s="155"/>
      <c r="J139" s="8" t="s">
        <v>53</v>
      </c>
      <c r="K139" s="50"/>
      <c r="L139" s="50"/>
      <c r="M139" s="52"/>
      <c r="N139" s="52"/>
      <c r="O139" s="52"/>
      <c r="P139" s="52"/>
      <c r="Q139" s="50"/>
      <c r="R139" s="50"/>
      <c r="S139" s="158"/>
      <c r="T139" s="152"/>
      <c r="U139" s="152"/>
      <c r="V139" s="152"/>
      <c r="W139" s="17" t="str">
        <f t="shared" si="31"/>
        <v>KT</v>
      </c>
      <c r="X139" s="17">
        <f t="shared" si="31"/>
        <v>0</v>
      </c>
      <c r="Y139" s="17">
        <f t="shared" si="31"/>
        <v>0</v>
      </c>
      <c r="Z139" s="17">
        <f t="shared" si="31"/>
        <v>0</v>
      </c>
      <c r="AA139" s="17">
        <f t="shared" si="31"/>
        <v>0</v>
      </c>
      <c r="AB139" s="17">
        <f t="shared" si="31"/>
        <v>0</v>
      </c>
      <c r="AC139" s="17">
        <f t="shared" si="31"/>
        <v>0</v>
      </c>
      <c r="AD139" s="17">
        <f t="shared" si="31"/>
        <v>0</v>
      </c>
      <c r="AE139" s="17">
        <f t="shared" si="23"/>
        <v>0</v>
      </c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ht="9.75" customHeight="1" outlineLevel="4" thickBot="1" x14ac:dyDescent="0.2">
      <c r="A140" s="237"/>
      <c r="B140" s="221"/>
      <c r="C140" s="185"/>
      <c r="D140" s="139"/>
      <c r="E140" s="142"/>
      <c r="F140" s="175"/>
      <c r="G140" s="156"/>
      <c r="H140" s="156"/>
      <c r="I140" s="156"/>
      <c r="J140" s="9" t="s">
        <v>86</v>
      </c>
      <c r="K140" s="51">
        <f>SUM(K136:K139)</f>
        <v>0</v>
      </c>
      <c r="L140" s="51">
        <f>SUM(L136:L139)</f>
        <v>0</v>
      </c>
      <c r="M140" s="51">
        <f t="shared" ref="M140:R140" si="37">SUM(M136:M139)</f>
        <v>0</v>
      </c>
      <c r="N140" s="51">
        <f t="shared" si="37"/>
        <v>0</v>
      </c>
      <c r="O140" s="51">
        <f t="shared" si="37"/>
        <v>0</v>
      </c>
      <c r="P140" s="51">
        <f t="shared" si="37"/>
        <v>0</v>
      </c>
      <c r="Q140" s="51">
        <f t="shared" si="37"/>
        <v>0</v>
      </c>
      <c r="R140" s="51">
        <f t="shared" si="37"/>
        <v>0</v>
      </c>
      <c r="S140" s="159"/>
      <c r="T140" s="153"/>
      <c r="U140" s="153"/>
      <c r="V140" s="153"/>
      <c r="W140" s="17" t="str">
        <f t="shared" si="31"/>
        <v>Iš viso:</v>
      </c>
      <c r="X140" s="17">
        <f t="shared" si="31"/>
        <v>0</v>
      </c>
      <c r="Y140" s="17">
        <f t="shared" si="31"/>
        <v>0</v>
      </c>
      <c r="Z140" s="17">
        <f t="shared" si="31"/>
        <v>0</v>
      </c>
      <c r="AA140" s="17">
        <f t="shared" si="31"/>
        <v>0</v>
      </c>
      <c r="AB140" s="17">
        <f t="shared" si="31"/>
        <v>0</v>
      </c>
      <c r="AC140" s="17">
        <f t="shared" si="31"/>
        <v>0</v>
      </c>
      <c r="AD140" s="17">
        <f t="shared" si="31"/>
        <v>0</v>
      </c>
      <c r="AE140" s="17">
        <f t="shared" si="23"/>
        <v>0</v>
      </c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ht="9.75" customHeight="1" outlineLevel="4" x14ac:dyDescent="0.15">
      <c r="A141" s="160" t="s">
        <v>29</v>
      </c>
      <c r="B141" s="162" t="s">
        <v>208</v>
      </c>
      <c r="C141" s="164" t="s">
        <v>29</v>
      </c>
      <c r="D141" s="137" t="s">
        <v>212</v>
      </c>
      <c r="E141" s="140" t="s">
        <v>212</v>
      </c>
      <c r="F141" s="176" t="s">
        <v>115</v>
      </c>
      <c r="G141" s="154" t="s">
        <v>132</v>
      </c>
      <c r="H141" s="154" t="s">
        <v>264</v>
      </c>
      <c r="I141" s="154" t="s">
        <v>143</v>
      </c>
      <c r="J141" s="6" t="s">
        <v>50</v>
      </c>
      <c r="K141" s="49">
        <f>L141+Q141+R141</f>
        <v>10500</v>
      </c>
      <c r="L141" s="49">
        <v>3500</v>
      </c>
      <c r="M141" s="49">
        <v>2800</v>
      </c>
      <c r="N141" s="49">
        <v>2800</v>
      </c>
      <c r="O141" s="49"/>
      <c r="P141" s="49"/>
      <c r="Q141" s="49">
        <v>3500</v>
      </c>
      <c r="R141" s="49">
        <f>Q141</f>
        <v>3500</v>
      </c>
      <c r="S141" s="157" t="s">
        <v>160</v>
      </c>
      <c r="T141" s="151">
        <v>350</v>
      </c>
      <c r="U141" s="151">
        <v>350</v>
      </c>
      <c r="V141" s="151">
        <v>350</v>
      </c>
      <c r="W141" s="17" t="str">
        <f t="shared" si="31"/>
        <v>SB</v>
      </c>
      <c r="X141" s="17">
        <f t="shared" si="31"/>
        <v>10500</v>
      </c>
      <c r="Y141" s="17">
        <f t="shared" si="31"/>
        <v>3500</v>
      </c>
      <c r="Z141" s="17">
        <f t="shared" si="31"/>
        <v>2800</v>
      </c>
      <c r="AA141" s="17">
        <f t="shared" si="31"/>
        <v>2800</v>
      </c>
      <c r="AB141" s="17">
        <f t="shared" si="31"/>
        <v>0</v>
      </c>
      <c r="AC141" s="17">
        <f t="shared" si="31"/>
        <v>0</v>
      </c>
      <c r="AD141" s="17">
        <f t="shared" si="31"/>
        <v>3500</v>
      </c>
      <c r="AE141" s="17">
        <f t="shared" si="23"/>
        <v>3500</v>
      </c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ht="9.75" customHeight="1" outlineLevel="4" x14ac:dyDescent="0.15">
      <c r="A142" s="161"/>
      <c r="B142" s="163"/>
      <c r="C142" s="165"/>
      <c r="D142" s="138"/>
      <c r="E142" s="141"/>
      <c r="F142" s="177"/>
      <c r="G142" s="155"/>
      <c r="H142" s="155"/>
      <c r="I142" s="155"/>
      <c r="J142" s="7" t="s">
        <v>51</v>
      </c>
      <c r="K142" s="46"/>
      <c r="L142" s="46"/>
      <c r="M142" s="49"/>
      <c r="N142" s="49"/>
      <c r="O142" s="49"/>
      <c r="P142" s="49"/>
      <c r="Q142" s="46"/>
      <c r="R142" s="46"/>
      <c r="S142" s="158"/>
      <c r="T142" s="152"/>
      <c r="U142" s="152"/>
      <c r="V142" s="152"/>
      <c r="W142" s="17" t="str">
        <f t="shared" si="31"/>
        <v>VB</v>
      </c>
      <c r="X142" s="17">
        <f t="shared" si="31"/>
        <v>0</v>
      </c>
      <c r="Y142" s="17">
        <f t="shared" si="31"/>
        <v>0</v>
      </c>
      <c r="Z142" s="17">
        <f t="shared" si="31"/>
        <v>0</v>
      </c>
      <c r="AA142" s="17">
        <f t="shared" si="31"/>
        <v>0</v>
      </c>
      <c r="AB142" s="17">
        <f t="shared" si="31"/>
        <v>0</v>
      </c>
      <c r="AC142" s="17">
        <f t="shared" si="31"/>
        <v>0</v>
      </c>
      <c r="AD142" s="17">
        <f t="shared" si="31"/>
        <v>0</v>
      </c>
      <c r="AE142" s="17">
        <f t="shared" si="23"/>
        <v>0</v>
      </c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ht="9.75" customHeight="1" outlineLevel="4" x14ac:dyDescent="0.15">
      <c r="A143" s="161"/>
      <c r="B143" s="163"/>
      <c r="C143" s="165"/>
      <c r="D143" s="138"/>
      <c r="E143" s="141"/>
      <c r="F143" s="177"/>
      <c r="G143" s="155"/>
      <c r="H143" s="155"/>
      <c r="I143" s="155"/>
      <c r="J143" s="7" t="s">
        <v>52</v>
      </c>
      <c r="K143" s="46"/>
      <c r="L143" s="46"/>
      <c r="M143" s="49"/>
      <c r="N143" s="49"/>
      <c r="O143" s="49"/>
      <c r="P143" s="49"/>
      <c r="Q143" s="46"/>
      <c r="R143" s="46"/>
      <c r="S143" s="158"/>
      <c r="T143" s="152"/>
      <c r="U143" s="152"/>
      <c r="V143" s="152"/>
      <c r="W143" s="17" t="str">
        <f t="shared" si="31"/>
        <v>ES</v>
      </c>
      <c r="X143" s="17">
        <f t="shared" si="31"/>
        <v>0</v>
      </c>
      <c r="Y143" s="17">
        <f t="shared" si="31"/>
        <v>0</v>
      </c>
      <c r="Z143" s="17">
        <f t="shared" si="31"/>
        <v>0</v>
      </c>
      <c r="AA143" s="17">
        <f t="shared" si="31"/>
        <v>0</v>
      </c>
      <c r="AB143" s="17">
        <f t="shared" si="31"/>
        <v>0</v>
      </c>
      <c r="AC143" s="17">
        <f t="shared" si="31"/>
        <v>0</v>
      </c>
      <c r="AD143" s="17">
        <f t="shared" si="31"/>
        <v>0</v>
      </c>
      <c r="AE143" s="17">
        <f t="shared" si="23"/>
        <v>0</v>
      </c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ht="9.75" customHeight="1" outlineLevel="4" x14ac:dyDescent="0.15">
      <c r="A144" s="161"/>
      <c r="B144" s="163"/>
      <c r="C144" s="165"/>
      <c r="D144" s="138"/>
      <c r="E144" s="141"/>
      <c r="F144" s="177"/>
      <c r="G144" s="155"/>
      <c r="H144" s="155"/>
      <c r="I144" s="155"/>
      <c r="J144" s="8" t="s">
        <v>53</v>
      </c>
      <c r="K144" s="50"/>
      <c r="L144" s="50"/>
      <c r="M144" s="52"/>
      <c r="N144" s="52"/>
      <c r="O144" s="52"/>
      <c r="P144" s="52"/>
      <c r="Q144" s="50"/>
      <c r="R144" s="50"/>
      <c r="S144" s="158"/>
      <c r="T144" s="152"/>
      <c r="U144" s="152"/>
      <c r="V144" s="152"/>
      <c r="W144" s="17" t="str">
        <f t="shared" si="31"/>
        <v>KT</v>
      </c>
      <c r="X144" s="17">
        <f t="shared" si="31"/>
        <v>0</v>
      </c>
      <c r="Y144" s="17">
        <f t="shared" si="31"/>
        <v>0</v>
      </c>
      <c r="Z144" s="17">
        <f t="shared" si="31"/>
        <v>0</v>
      </c>
      <c r="AA144" s="17">
        <f t="shared" si="31"/>
        <v>0</v>
      </c>
      <c r="AB144" s="17">
        <f t="shared" si="31"/>
        <v>0</v>
      </c>
      <c r="AC144" s="17">
        <f t="shared" si="31"/>
        <v>0</v>
      </c>
      <c r="AD144" s="17">
        <f t="shared" ref="AD144:AE212" si="38">Q144</f>
        <v>0</v>
      </c>
      <c r="AE144" s="17">
        <f t="shared" si="23"/>
        <v>0</v>
      </c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116" ht="9.75" customHeight="1" outlineLevel="4" thickBot="1" x14ac:dyDescent="0.2">
      <c r="A145" s="237"/>
      <c r="B145" s="221"/>
      <c r="C145" s="185"/>
      <c r="D145" s="139"/>
      <c r="E145" s="142"/>
      <c r="F145" s="178"/>
      <c r="G145" s="156"/>
      <c r="H145" s="156"/>
      <c r="I145" s="156"/>
      <c r="J145" s="9" t="s">
        <v>86</v>
      </c>
      <c r="K145" s="51">
        <f>SUM(K141:K144)</f>
        <v>10500</v>
      </c>
      <c r="L145" s="51">
        <f>SUM(L141:L144)</f>
        <v>3500</v>
      </c>
      <c r="M145" s="51">
        <f t="shared" ref="M145:R145" si="39">SUM(M141:M144)</f>
        <v>2800</v>
      </c>
      <c r="N145" s="51">
        <f t="shared" si="39"/>
        <v>2800</v>
      </c>
      <c r="O145" s="51">
        <f t="shared" si="39"/>
        <v>0</v>
      </c>
      <c r="P145" s="51">
        <f t="shared" si="39"/>
        <v>0</v>
      </c>
      <c r="Q145" s="51">
        <f t="shared" si="39"/>
        <v>3500</v>
      </c>
      <c r="R145" s="51">
        <f t="shared" si="39"/>
        <v>3500</v>
      </c>
      <c r="S145" s="159"/>
      <c r="T145" s="153"/>
      <c r="U145" s="153"/>
      <c r="V145" s="153"/>
      <c r="W145" s="17" t="str">
        <f t="shared" ref="W145:AC176" si="40">J145</f>
        <v>Iš viso:</v>
      </c>
      <c r="X145" s="17">
        <f t="shared" si="40"/>
        <v>10500</v>
      </c>
      <c r="Y145" s="17">
        <f t="shared" si="40"/>
        <v>3500</v>
      </c>
      <c r="Z145" s="17">
        <f t="shared" si="40"/>
        <v>2800</v>
      </c>
      <c r="AA145" s="17">
        <f t="shared" si="40"/>
        <v>2800</v>
      </c>
      <c r="AB145" s="17">
        <f t="shared" si="40"/>
        <v>0</v>
      </c>
      <c r="AC145" s="17">
        <f t="shared" si="40"/>
        <v>0</v>
      </c>
      <c r="AD145" s="17">
        <f t="shared" si="38"/>
        <v>3500</v>
      </c>
      <c r="AE145" s="17">
        <f t="shared" si="23"/>
        <v>3500</v>
      </c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116" ht="9.75" customHeight="1" outlineLevel="3" thickBot="1" x14ac:dyDescent="0.2">
      <c r="A146" s="56" t="s">
        <v>29</v>
      </c>
      <c r="B146" s="10" t="s">
        <v>208</v>
      </c>
      <c r="C146" s="85" t="s">
        <v>29</v>
      </c>
      <c r="D146" s="65" t="s">
        <v>212</v>
      </c>
      <c r="E146" s="170" t="s">
        <v>22</v>
      </c>
      <c r="F146" s="171"/>
      <c r="G146" s="171"/>
      <c r="H146" s="171"/>
      <c r="I146" s="171"/>
      <c r="J146" s="172"/>
      <c r="K146" s="66">
        <f>K145+K140+K135+K130+K125+K120</f>
        <v>488189</v>
      </c>
      <c r="L146" s="66">
        <f t="shared" ref="L146:R146" si="41">L145+L140+L135+L130+L125+L120</f>
        <v>141884</v>
      </c>
      <c r="M146" s="66">
        <f t="shared" si="41"/>
        <v>144875</v>
      </c>
      <c r="N146" s="66">
        <f t="shared" si="41"/>
        <v>144875</v>
      </c>
      <c r="O146" s="66">
        <f t="shared" si="41"/>
        <v>83347.92</v>
      </c>
      <c r="P146" s="66">
        <f t="shared" si="41"/>
        <v>0</v>
      </c>
      <c r="Q146" s="66">
        <f t="shared" si="41"/>
        <v>161344</v>
      </c>
      <c r="R146" s="66">
        <f t="shared" si="41"/>
        <v>184961</v>
      </c>
      <c r="S146" s="74"/>
      <c r="T146" s="75"/>
      <c r="U146" s="76"/>
      <c r="V146" s="77"/>
      <c r="W146" s="17">
        <f t="shared" si="40"/>
        <v>0</v>
      </c>
      <c r="X146" s="17">
        <f t="shared" si="40"/>
        <v>488189</v>
      </c>
      <c r="Y146" s="17">
        <f t="shared" si="40"/>
        <v>141884</v>
      </c>
      <c r="Z146" s="17">
        <f t="shared" si="40"/>
        <v>144875</v>
      </c>
      <c r="AA146" s="17">
        <f t="shared" si="40"/>
        <v>144875</v>
      </c>
      <c r="AB146" s="17">
        <f t="shared" si="40"/>
        <v>83347.92</v>
      </c>
      <c r="AC146" s="17">
        <f t="shared" si="40"/>
        <v>0</v>
      </c>
      <c r="AD146" s="17">
        <f t="shared" si="38"/>
        <v>161344</v>
      </c>
      <c r="AE146" s="17">
        <f t="shared" si="23"/>
        <v>184961</v>
      </c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1:116" ht="9.75" customHeight="1" outlineLevel="4" thickBot="1" x14ac:dyDescent="0.2">
      <c r="A147" s="55" t="s">
        <v>29</v>
      </c>
      <c r="B147" s="5" t="s">
        <v>208</v>
      </c>
      <c r="C147" s="84" t="s">
        <v>29</v>
      </c>
      <c r="D147" s="71" t="s">
        <v>213</v>
      </c>
      <c r="E147" s="148" t="s">
        <v>68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50"/>
      <c r="W147" s="17">
        <f t="shared" si="40"/>
        <v>0</v>
      </c>
      <c r="X147" s="17">
        <f t="shared" si="40"/>
        <v>0</v>
      </c>
      <c r="Y147" s="17">
        <f t="shared" si="40"/>
        <v>0</v>
      </c>
      <c r="Z147" s="17">
        <f t="shared" si="40"/>
        <v>0</v>
      </c>
      <c r="AA147" s="17">
        <f t="shared" si="40"/>
        <v>0</v>
      </c>
      <c r="AB147" s="17">
        <f t="shared" si="40"/>
        <v>0</v>
      </c>
      <c r="AC147" s="17">
        <f t="shared" si="40"/>
        <v>0</v>
      </c>
      <c r="AD147" s="17">
        <f t="shared" si="38"/>
        <v>0</v>
      </c>
      <c r="AE147" s="17">
        <f t="shared" si="23"/>
        <v>0</v>
      </c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116" ht="14.25" customHeight="1" outlineLevel="4" x14ac:dyDescent="0.15">
      <c r="A148" s="160" t="s">
        <v>29</v>
      </c>
      <c r="B148" s="162" t="s">
        <v>208</v>
      </c>
      <c r="C148" s="164" t="s">
        <v>29</v>
      </c>
      <c r="D148" s="137" t="s">
        <v>213</v>
      </c>
      <c r="E148" s="140" t="s">
        <v>208</v>
      </c>
      <c r="F148" s="157" t="s">
        <v>110</v>
      </c>
      <c r="G148" s="154" t="s">
        <v>132</v>
      </c>
      <c r="H148" s="154" t="s">
        <v>265</v>
      </c>
      <c r="I148" s="154" t="s">
        <v>143</v>
      </c>
      <c r="J148" s="6" t="s">
        <v>50</v>
      </c>
      <c r="K148" s="49">
        <f>L148+Q148+R148</f>
        <v>13900</v>
      </c>
      <c r="L148" s="48">
        <v>3900</v>
      </c>
      <c r="M148" s="48">
        <v>3370</v>
      </c>
      <c r="N148" s="48">
        <v>3370</v>
      </c>
      <c r="O148" s="48"/>
      <c r="P148" s="48"/>
      <c r="Q148" s="48">
        <v>5000</v>
      </c>
      <c r="R148" s="48">
        <f>+Q148</f>
        <v>5000</v>
      </c>
      <c r="S148" s="157" t="s">
        <v>161</v>
      </c>
      <c r="T148" s="182" t="s">
        <v>253</v>
      </c>
      <c r="U148" s="143" t="s">
        <v>254</v>
      </c>
      <c r="V148" s="182" t="s">
        <v>254</v>
      </c>
      <c r="W148" s="17" t="str">
        <f t="shared" si="40"/>
        <v>SB</v>
      </c>
      <c r="X148" s="17">
        <f t="shared" si="40"/>
        <v>13900</v>
      </c>
      <c r="Y148" s="17">
        <f t="shared" si="40"/>
        <v>3900</v>
      </c>
      <c r="Z148" s="17">
        <f t="shared" si="40"/>
        <v>3370</v>
      </c>
      <c r="AA148" s="17">
        <f t="shared" si="40"/>
        <v>3370</v>
      </c>
      <c r="AB148" s="17">
        <f t="shared" si="40"/>
        <v>0</v>
      </c>
      <c r="AC148" s="17">
        <f t="shared" si="40"/>
        <v>0</v>
      </c>
      <c r="AD148" s="17">
        <f t="shared" si="38"/>
        <v>5000</v>
      </c>
      <c r="AE148" s="17">
        <f t="shared" si="38"/>
        <v>5000</v>
      </c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116" ht="14.25" customHeight="1" outlineLevel="4" x14ac:dyDescent="0.15">
      <c r="A149" s="161"/>
      <c r="B149" s="163"/>
      <c r="C149" s="165"/>
      <c r="D149" s="138"/>
      <c r="E149" s="141"/>
      <c r="F149" s="158"/>
      <c r="G149" s="155"/>
      <c r="H149" s="155"/>
      <c r="I149" s="155"/>
      <c r="J149" s="7" t="s">
        <v>51</v>
      </c>
      <c r="K149" s="46"/>
      <c r="L149" s="46"/>
      <c r="M149" s="49"/>
      <c r="N149" s="49"/>
      <c r="O149" s="49"/>
      <c r="P149" s="49"/>
      <c r="Q149" s="46"/>
      <c r="R149" s="46"/>
      <c r="S149" s="158"/>
      <c r="T149" s="183"/>
      <c r="U149" s="144"/>
      <c r="V149" s="183"/>
      <c r="W149" s="17" t="str">
        <f t="shared" si="40"/>
        <v>VB</v>
      </c>
      <c r="X149" s="17">
        <f t="shared" si="40"/>
        <v>0</v>
      </c>
      <c r="Y149" s="17">
        <f t="shared" si="40"/>
        <v>0</v>
      </c>
      <c r="Z149" s="17">
        <f t="shared" si="40"/>
        <v>0</v>
      </c>
      <c r="AA149" s="17">
        <f t="shared" si="40"/>
        <v>0</v>
      </c>
      <c r="AB149" s="17">
        <f t="shared" si="40"/>
        <v>0</v>
      </c>
      <c r="AC149" s="17">
        <f t="shared" si="40"/>
        <v>0</v>
      </c>
      <c r="AD149" s="17">
        <f t="shared" si="38"/>
        <v>0</v>
      </c>
      <c r="AE149" s="17">
        <f t="shared" si="38"/>
        <v>0</v>
      </c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116" ht="14.25" customHeight="1" outlineLevel="4" x14ac:dyDescent="0.15">
      <c r="A150" s="161"/>
      <c r="B150" s="163"/>
      <c r="C150" s="165"/>
      <c r="D150" s="138"/>
      <c r="E150" s="141"/>
      <c r="F150" s="158"/>
      <c r="G150" s="155"/>
      <c r="H150" s="155"/>
      <c r="I150" s="155"/>
      <c r="J150" s="7" t="s">
        <v>52</v>
      </c>
      <c r="K150" s="46"/>
      <c r="L150" s="46"/>
      <c r="M150" s="49"/>
      <c r="N150" s="49"/>
      <c r="O150" s="49"/>
      <c r="P150" s="49"/>
      <c r="Q150" s="46"/>
      <c r="R150" s="46"/>
      <c r="S150" s="158"/>
      <c r="T150" s="183"/>
      <c r="U150" s="144"/>
      <c r="V150" s="183"/>
      <c r="W150" s="17" t="str">
        <f t="shared" si="40"/>
        <v>ES</v>
      </c>
      <c r="X150" s="17">
        <f t="shared" si="40"/>
        <v>0</v>
      </c>
      <c r="Y150" s="17">
        <f t="shared" si="40"/>
        <v>0</v>
      </c>
      <c r="Z150" s="17">
        <f t="shared" si="40"/>
        <v>0</v>
      </c>
      <c r="AA150" s="17">
        <f t="shared" si="40"/>
        <v>0</v>
      </c>
      <c r="AB150" s="17">
        <f t="shared" si="40"/>
        <v>0</v>
      </c>
      <c r="AC150" s="17">
        <f t="shared" si="40"/>
        <v>0</v>
      </c>
      <c r="AD150" s="17">
        <f t="shared" si="38"/>
        <v>0</v>
      </c>
      <c r="AE150" s="17">
        <f t="shared" si="38"/>
        <v>0</v>
      </c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116" ht="14.25" customHeight="1" outlineLevel="4" x14ac:dyDescent="0.15">
      <c r="A151" s="161"/>
      <c r="B151" s="163"/>
      <c r="C151" s="165"/>
      <c r="D151" s="138"/>
      <c r="E151" s="141"/>
      <c r="F151" s="158"/>
      <c r="G151" s="155"/>
      <c r="H151" s="155"/>
      <c r="I151" s="155"/>
      <c r="J151" s="8" t="s">
        <v>53</v>
      </c>
      <c r="K151" s="50"/>
      <c r="L151" s="50"/>
      <c r="M151" s="50"/>
      <c r="N151" s="50"/>
      <c r="O151" s="50"/>
      <c r="P151" s="50"/>
      <c r="Q151" s="50"/>
      <c r="R151" s="50"/>
      <c r="S151" s="158"/>
      <c r="T151" s="183"/>
      <c r="U151" s="144"/>
      <c r="V151" s="183"/>
      <c r="W151" s="17" t="str">
        <f t="shared" si="40"/>
        <v>KT</v>
      </c>
      <c r="X151" s="17">
        <f t="shared" si="40"/>
        <v>0</v>
      </c>
      <c r="Y151" s="17">
        <f t="shared" si="40"/>
        <v>0</v>
      </c>
      <c r="Z151" s="17">
        <f t="shared" si="40"/>
        <v>0</v>
      </c>
      <c r="AA151" s="17">
        <f t="shared" si="40"/>
        <v>0</v>
      </c>
      <c r="AB151" s="17">
        <f t="shared" si="40"/>
        <v>0</v>
      </c>
      <c r="AC151" s="17">
        <f t="shared" si="40"/>
        <v>0</v>
      </c>
      <c r="AD151" s="17">
        <f t="shared" si="38"/>
        <v>0</v>
      </c>
      <c r="AE151" s="17">
        <f t="shared" si="38"/>
        <v>0</v>
      </c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116" ht="16.5" customHeight="1" outlineLevel="4" thickBot="1" x14ac:dyDescent="0.2">
      <c r="A152" s="237"/>
      <c r="B152" s="221"/>
      <c r="C152" s="185"/>
      <c r="D152" s="139"/>
      <c r="E152" s="142"/>
      <c r="F152" s="159"/>
      <c r="G152" s="156"/>
      <c r="H152" s="156"/>
      <c r="I152" s="156"/>
      <c r="J152" s="9" t="s">
        <v>86</v>
      </c>
      <c r="K152" s="51">
        <f>SUM(K148:K151)</f>
        <v>13900</v>
      </c>
      <c r="L152" s="51">
        <f>SUM(L148:L151)</f>
        <v>3900</v>
      </c>
      <c r="M152" s="51">
        <f t="shared" ref="M152:R152" si="42">SUM(M148:M151)</f>
        <v>3370</v>
      </c>
      <c r="N152" s="51">
        <f t="shared" si="42"/>
        <v>3370</v>
      </c>
      <c r="O152" s="51">
        <f t="shared" si="42"/>
        <v>0</v>
      </c>
      <c r="P152" s="51">
        <f t="shared" si="42"/>
        <v>0</v>
      </c>
      <c r="Q152" s="51">
        <f t="shared" si="42"/>
        <v>5000</v>
      </c>
      <c r="R152" s="51">
        <f t="shared" si="42"/>
        <v>5000</v>
      </c>
      <c r="S152" s="159"/>
      <c r="T152" s="184"/>
      <c r="U152" s="145"/>
      <c r="V152" s="184"/>
      <c r="W152" s="17" t="str">
        <f t="shared" si="40"/>
        <v>Iš viso:</v>
      </c>
      <c r="X152" s="17">
        <f t="shared" si="40"/>
        <v>13900</v>
      </c>
      <c r="Y152" s="17">
        <f t="shared" si="40"/>
        <v>3900</v>
      </c>
      <c r="Z152" s="17">
        <f t="shared" si="40"/>
        <v>3370</v>
      </c>
      <c r="AA152" s="17">
        <f t="shared" si="40"/>
        <v>3370</v>
      </c>
      <c r="AB152" s="17">
        <f t="shared" si="40"/>
        <v>0</v>
      </c>
      <c r="AC152" s="17">
        <f t="shared" si="40"/>
        <v>0</v>
      </c>
      <c r="AD152" s="17">
        <f t="shared" si="38"/>
        <v>5000</v>
      </c>
      <c r="AE152" s="17">
        <f t="shared" si="38"/>
        <v>5000</v>
      </c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116" ht="9.75" customHeight="1" outlineLevel="4" x14ac:dyDescent="0.15">
      <c r="A153" s="160" t="s">
        <v>29</v>
      </c>
      <c r="B153" s="162" t="s">
        <v>208</v>
      </c>
      <c r="C153" s="164" t="s">
        <v>29</v>
      </c>
      <c r="D153" s="137" t="s">
        <v>213</v>
      </c>
      <c r="E153" s="140" t="s">
        <v>29</v>
      </c>
      <c r="F153" s="157" t="s">
        <v>111</v>
      </c>
      <c r="G153" s="154" t="s">
        <v>132</v>
      </c>
      <c r="H153" s="154" t="s">
        <v>231</v>
      </c>
      <c r="I153" s="154" t="s">
        <v>143</v>
      </c>
      <c r="J153" s="6" t="s">
        <v>50</v>
      </c>
      <c r="K153" s="49">
        <f>L153+Q153+R153</f>
        <v>5355</v>
      </c>
      <c r="L153" s="49">
        <v>1785</v>
      </c>
      <c r="M153" s="130"/>
      <c r="N153" s="130"/>
      <c r="O153" s="49"/>
      <c r="P153" s="49"/>
      <c r="Q153" s="49">
        <f>+L153</f>
        <v>1785</v>
      </c>
      <c r="R153" s="49">
        <f>Q153</f>
        <v>1785</v>
      </c>
      <c r="S153" s="157" t="s">
        <v>179</v>
      </c>
      <c r="T153" s="143" t="s">
        <v>148</v>
      </c>
      <c r="U153" s="143" t="s">
        <v>148</v>
      </c>
      <c r="V153" s="143" t="s">
        <v>148</v>
      </c>
      <c r="W153" s="17" t="str">
        <f t="shared" si="40"/>
        <v>SB</v>
      </c>
      <c r="X153" s="17">
        <f t="shared" si="40"/>
        <v>5355</v>
      </c>
      <c r="Y153" s="17">
        <f t="shared" si="40"/>
        <v>1785</v>
      </c>
      <c r="Z153" s="17">
        <f t="shared" si="40"/>
        <v>0</v>
      </c>
      <c r="AA153" s="17">
        <f t="shared" si="40"/>
        <v>0</v>
      </c>
      <c r="AB153" s="17">
        <f t="shared" si="40"/>
        <v>0</v>
      </c>
      <c r="AC153" s="17">
        <f t="shared" si="40"/>
        <v>0</v>
      </c>
      <c r="AD153" s="17">
        <f t="shared" si="38"/>
        <v>1785</v>
      </c>
      <c r="AE153" s="17">
        <f t="shared" si="38"/>
        <v>1785</v>
      </c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116" ht="9.75" customHeight="1" outlineLevel="4" x14ac:dyDescent="0.15">
      <c r="A154" s="161"/>
      <c r="B154" s="163"/>
      <c r="C154" s="165"/>
      <c r="D154" s="138"/>
      <c r="E154" s="141"/>
      <c r="F154" s="158"/>
      <c r="G154" s="155"/>
      <c r="H154" s="155"/>
      <c r="I154" s="155"/>
      <c r="J154" s="7" t="s">
        <v>51</v>
      </c>
      <c r="K154" s="46"/>
      <c r="L154" s="46"/>
      <c r="M154" s="49"/>
      <c r="N154" s="49"/>
      <c r="O154" s="49"/>
      <c r="P154" s="49"/>
      <c r="Q154" s="46"/>
      <c r="R154" s="46"/>
      <c r="S154" s="158"/>
      <c r="T154" s="144"/>
      <c r="U154" s="144"/>
      <c r="V154" s="144"/>
      <c r="W154" s="17" t="str">
        <f t="shared" si="40"/>
        <v>VB</v>
      </c>
      <c r="X154" s="17">
        <f t="shared" si="40"/>
        <v>0</v>
      </c>
      <c r="Y154" s="17">
        <f t="shared" si="40"/>
        <v>0</v>
      </c>
      <c r="Z154" s="17">
        <f t="shared" si="40"/>
        <v>0</v>
      </c>
      <c r="AA154" s="17">
        <f t="shared" si="40"/>
        <v>0</v>
      </c>
      <c r="AB154" s="17">
        <f t="shared" si="40"/>
        <v>0</v>
      </c>
      <c r="AC154" s="17">
        <f t="shared" si="40"/>
        <v>0</v>
      </c>
      <c r="AD154" s="17">
        <f t="shared" si="38"/>
        <v>0</v>
      </c>
      <c r="AE154" s="17">
        <f t="shared" si="38"/>
        <v>0</v>
      </c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116" ht="9.75" customHeight="1" outlineLevel="4" x14ac:dyDescent="0.15">
      <c r="A155" s="161"/>
      <c r="B155" s="163"/>
      <c r="C155" s="165"/>
      <c r="D155" s="138"/>
      <c r="E155" s="141"/>
      <c r="F155" s="158"/>
      <c r="G155" s="155"/>
      <c r="H155" s="155"/>
      <c r="I155" s="155"/>
      <c r="J155" s="7" t="s">
        <v>52</v>
      </c>
      <c r="K155" s="46"/>
      <c r="L155" s="46"/>
      <c r="M155" s="49"/>
      <c r="N155" s="49"/>
      <c r="O155" s="49"/>
      <c r="P155" s="49"/>
      <c r="Q155" s="46"/>
      <c r="R155" s="46"/>
      <c r="S155" s="158"/>
      <c r="T155" s="144"/>
      <c r="U155" s="144"/>
      <c r="V155" s="144"/>
      <c r="W155" s="17" t="str">
        <f t="shared" si="40"/>
        <v>ES</v>
      </c>
      <c r="X155" s="17">
        <f t="shared" si="40"/>
        <v>0</v>
      </c>
      <c r="Y155" s="17">
        <f t="shared" si="40"/>
        <v>0</v>
      </c>
      <c r="Z155" s="17">
        <f t="shared" si="40"/>
        <v>0</v>
      </c>
      <c r="AA155" s="17">
        <f t="shared" si="40"/>
        <v>0</v>
      </c>
      <c r="AB155" s="17">
        <f t="shared" si="40"/>
        <v>0</v>
      </c>
      <c r="AC155" s="17">
        <f t="shared" si="40"/>
        <v>0</v>
      </c>
      <c r="AD155" s="17">
        <f t="shared" si="38"/>
        <v>0</v>
      </c>
      <c r="AE155" s="17">
        <f t="shared" si="38"/>
        <v>0</v>
      </c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116" ht="9.75" customHeight="1" outlineLevel="4" x14ac:dyDescent="0.15">
      <c r="A156" s="161"/>
      <c r="B156" s="163"/>
      <c r="C156" s="165"/>
      <c r="D156" s="138"/>
      <c r="E156" s="141"/>
      <c r="F156" s="158"/>
      <c r="G156" s="155"/>
      <c r="H156" s="155"/>
      <c r="I156" s="155"/>
      <c r="J156" s="8" t="s">
        <v>53</v>
      </c>
      <c r="K156" s="50"/>
      <c r="L156" s="50"/>
      <c r="M156" s="52"/>
      <c r="N156" s="52"/>
      <c r="O156" s="52"/>
      <c r="P156" s="52"/>
      <c r="Q156" s="50"/>
      <c r="R156" s="50"/>
      <c r="S156" s="158"/>
      <c r="T156" s="144"/>
      <c r="U156" s="144"/>
      <c r="V156" s="144"/>
      <c r="W156" s="17" t="str">
        <f t="shared" si="40"/>
        <v>KT</v>
      </c>
      <c r="X156" s="17">
        <f t="shared" si="40"/>
        <v>0</v>
      </c>
      <c r="Y156" s="17">
        <f t="shared" si="40"/>
        <v>0</v>
      </c>
      <c r="Z156" s="17">
        <f t="shared" si="40"/>
        <v>0</v>
      </c>
      <c r="AA156" s="17">
        <f t="shared" si="40"/>
        <v>0</v>
      </c>
      <c r="AB156" s="17">
        <f t="shared" si="40"/>
        <v>0</v>
      </c>
      <c r="AC156" s="17">
        <f t="shared" si="40"/>
        <v>0</v>
      </c>
      <c r="AD156" s="17">
        <f t="shared" si="38"/>
        <v>0</v>
      </c>
      <c r="AE156" s="17">
        <f t="shared" si="38"/>
        <v>0</v>
      </c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116" ht="9.75" customHeight="1" outlineLevel="4" thickBot="1" x14ac:dyDescent="0.2">
      <c r="A157" s="237"/>
      <c r="B157" s="221"/>
      <c r="C157" s="185"/>
      <c r="D157" s="139"/>
      <c r="E157" s="142"/>
      <c r="F157" s="159"/>
      <c r="G157" s="156"/>
      <c r="H157" s="156"/>
      <c r="I157" s="156"/>
      <c r="J157" s="9" t="s">
        <v>86</v>
      </c>
      <c r="K157" s="51">
        <f>SUM(K153:K156)</f>
        <v>5355</v>
      </c>
      <c r="L157" s="51">
        <f>SUM(L153:L156)</f>
        <v>1785</v>
      </c>
      <c r="M157" s="51">
        <f t="shared" ref="M157:R157" si="43">SUM(M153:M156)</f>
        <v>0</v>
      </c>
      <c r="N157" s="51">
        <f t="shared" si="43"/>
        <v>0</v>
      </c>
      <c r="O157" s="51">
        <f t="shared" si="43"/>
        <v>0</v>
      </c>
      <c r="P157" s="51">
        <f t="shared" si="43"/>
        <v>0</v>
      </c>
      <c r="Q157" s="51">
        <f t="shared" si="43"/>
        <v>1785</v>
      </c>
      <c r="R157" s="51">
        <f t="shared" si="43"/>
        <v>1785</v>
      </c>
      <c r="S157" s="159"/>
      <c r="T157" s="145"/>
      <c r="U157" s="145"/>
      <c r="V157" s="145"/>
      <c r="W157" s="17" t="str">
        <f t="shared" si="40"/>
        <v>Iš viso:</v>
      </c>
      <c r="X157" s="17">
        <f t="shared" si="40"/>
        <v>5355</v>
      </c>
      <c r="Y157" s="17">
        <f t="shared" si="40"/>
        <v>1785</v>
      </c>
      <c r="Z157" s="17">
        <f t="shared" si="40"/>
        <v>0</v>
      </c>
      <c r="AA157" s="17">
        <f t="shared" si="40"/>
        <v>0</v>
      </c>
      <c r="AB157" s="17">
        <f t="shared" si="40"/>
        <v>0</v>
      </c>
      <c r="AC157" s="17">
        <f t="shared" si="40"/>
        <v>0</v>
      </c>
      <c r="AD157" s="17">
        <f t="shared" si="38"/>
        <v>1785</v>
      </c>
      <c r="AE157" s="17">
        <f t="shared" si="38"/>
        <v>1785</v>
      </c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116" ht="9.75" customHeight="1" outlineLevel="4" x14ac:dyDescent="0.15">
      <c r="A158" s="160" t="s">
        <v>29</v>
      </c>
      <c r="B158" s="162" t="s">
        <v>208</v>
      </c>
      <c r="C158" s="164" t="s">
        <v>29</v>
      </c>
      <c r="D158" s="137" t="s">
        <v>213</v>
      </c>
      <c r="E158" s="140" t="s">
        <v>210</v>
      </c>
      <c r="F158" s="173" t="s">
        <v>219</v>
      </c>
      <c r="G158" s="154" t="s">
        <v>132</v>
      </c>
      <c r="H158" s="154" t="s">
        <v>28</v>
      </c>
      <c r="I158" s="168" t="s">
        <v>178</v>
      </c>
      <c r="J158" s="6" t="s">
        <v>50</v>
      </c>
      <c r="K158" s="49">
        <f>L158+Q158+R158</f>
        <v>2160</v>
      </c>
      <c r="L158" s="49">
        <v>720</v>
      </c>
      <c r="M158" s="49">
        <v>720</v>
      </c>
      <c r="N158" s="49">
        <v>720</v>
      </c>
      <c r="O158" s="49"/>
      <c r="P158" s="49"/>
      <c r="Q158" s="49">
        <f>+L158</f>
        <v>720</v>
      </c>
      <c r="R158" s="49">
        <f>Q158</f>
        <v>720</v>
      </c>
      <c r="S158" s="157" t="s">
        <v>162</v>
      </c>
      <c r="T158" s="151">
        <v>2</v>
      </c>
      <c r="U158" s="151">
        <v>2</v>
      </c>
      <c r="V158" s="151">
        <v>2</v>
      </c>
      <c r="W158" s="17" t="str">
        <f t="shared" si="40"/>
        <v>SB</v>
      </c>
      <c r="X158" s="17">
        <f t="shared" si="40"/>
        <v>2160</v>
      </c>
      <c r="Y158" s="17">
        <f t="shared" si="40"/>
        <v>720</v>
      </c>
      <c r="Z158" s="17">
        <f t="shared" si="40"/>
        <v>720</v>
      </c>
      <c r="AA158" s="17">
        <f t="shared" si="40"/>
        <v>720</v>
      </c>
      <c r="AB158" s="17">
        <f t="shared" si="40"/>
        <v>0</v>
      </c>
      <c r="AC158" s="17">
        <f t="shared" si="40"/>
        <v>0</v>
      </c>
      <c r="AD158" s="17">
        <f t="shared" si="38"/>
        <v>720</v>
      </c>
      <c r="AE158" s="17">
        <f t="shared" si="38"/>
        <v>720</v>
      </c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116" ht="9.75" customHeight="1" outlineLevel="4" x14ac:dyDescent="0.15">
      <c r="A159" s="161"/>
      <c r="B159" s="163"/>
      <c r="C159" s="165"/>
      <c r="D159" s="138"/>
      <c r="E159" s="141"/>
      <c r="F159" s="174"/>
      <c r="G159" s="155"/>
      <c r="H159" s="155"/>
      <c r="I159" s="169"/>
      <c r="J159" s="7" t="s">
        <v>51</v>
      </c>
      <c r="K159" s="46"/>
      <c r="L159" s="46"/>
      <c r="M159" s="49"/>
      <c r="N159" s="49"/>
      <c r="O159" s="49"/>
      <c r="P159" s="49"/>
      <c r="Q159" s="46"/>
      <c r="R159" s="46"/>
      <c r="S159" s="158"/>
      <c r="T159" s="152"/>
      <c r="U159" s="152"/>
      <c r="V159" s="152"/>
      <c r="W159" s="17" t="str">
        <f t="shared" si="40"/>
        <v>VB</v>
      </c>
      <c r="X159" s="17">
        <f t="shared" si="40"/>
        <v>0</v>
      </c>
      <c r="Y159" s="17">
        <f t="shared" si="40"/>
        <v>0</v>
      </c>
      <c r="Z159" s="17">
        <f t="shared" si="40"/>
        <v>0</v>
      </c>
      <c r="AA159" s="17">
        <f t="shared" si="40"/>
        <v>0</v>
      </c>
      <c r="AB159" s="17">
        <f t="shared" si="40"/>
        <v>0</v>
      </c>
      <c r="AC159" s="17">
        <f t="shared" si="40"/>
        <v>0</v>
      </c>
      <c r="AD159" s="17">
        <f t="shared" si="38"/>
        <v>0</v>
      </c>
      <c r="AE159" s="17">
        <f t="shared" si="38"/>
        <v>0</v>
      </c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116" ht="9.75" customHeight="1" outlineLevel="4" x14ac:dyDescent="0.15">
      <c r="A160" s="161"/>
      <c r="B160" s="163"/>
      <c r="C160" s="165"/>
      <c r="D160" s="138"/>
      <c r="E160" s="141"/>
      <c r="F160" s="174"/>
      <c r="G160" s="155"/>
      <c r="H160" s="155"/>
      <c r="I160" s="169"/>
      <c r="J160" s="7" t="s">
        <v>52</v>
      </c>
      <c r="K160" s="46"/>
      <c r="L160" s="46"/>
      <c r="M160" s="49"/>
      <c r="N160" s="49"/>
      <c r="O160" s="49"/>
      <c r="P160" s="49"/>
      <c r="Q160" s="46"/>
      <c r="R160" s="46"/>
      <c r="S160" s="158"/>
      <c r="T160" s="152"/>
      <c r="U160" s="152"/>
      <c r="V160" s="152"/>
      <c r="W160" s="17" t="str">
        <f t="shared" si="40"/>
        <v>ES</v>
      </c>
      <c r="X160" s="17">
        <f t="shared" si="40"/>
        <v>0</v>
      </c>
      <c r="Y160" s="17">
        <f t="shared" si="40"/>
        <v>0</v>
      </c>
      <c r="Z160" s="17">
        <f t="shared" si="40"/>
        <v>0</v>
      </c>
      <c r="AA160" s="17">
        <f t="shared" si="40"/>
        <v>0</v>
      </c>
      <c r="AB160" s="17">
        <f t="shared" si="40"/>
        <v>0</v>
      </c>
      <c r="AC160" s="17">
        <f t="shared" si="40"/>
        <v>0</v>
      </c>
      <c r="AD160" s="17">
        <f t="shared" si="38"/>
        <v>0</v>
      </c>
      <c r="AE160" s="17">
        <f t="shared" si="38"/>
        <v>0</v>
      </c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116" ht="9.75" customHeight="1" outlineLevel="4" x14ac:dyDescent="0.15">
      <c r="A161" s="161"/>
      <c r="B161" s="163"/>
      <c r="C161" s="165"/>
      <c r="D161" s="138"/>
      <c r="E161" s="141"/>
      <c r="F161" s="174"/>
      <c r="G161" s="155"/>
      <c r="H161" s="155"/>
      <c r="I161" s="169"/>
      <c r="J161" s="8" t="s">
        <v>53</v>
      </c>
      <c r="K161" s="50"/>
      <c r="L161" s="50"/>
      <c r="M161" s="52"/>
      <c r="N161" s="52"/>
      <c r="O161" s="52"/>
      <c r="P161" s="52"/>
      <c r="Q161" s="50"/>
      <c r="R161" s="50"/>
      <c r="S161" s="158"/>
      <c r="T161" s="152"/>
      <c r="U161" s="152"/>
      <c r="V161" s="152"/>
      <c r="W161" s="17" t="str">
        <f t="shared" si="40"/>
        <v>KT</v>
      </c>
      <c r="X161" s="17">
        <f t="shared" si="40"/>
        <v>0</v>
      </c>
      <c r="Y161" s="17">
        <f t="shared" si="40"/>
        <v>0</v>
      </c>
      <c r="Z161" s="17">
        <f t="shared" si="40"/>
        <v>0</v>
      </c>
      <c r="AA161" s="17">
        <f t="shared" si="40"/>
        <v>0</v>
      </c>
      <c r="AB161" s="17">
        <f t="shared" si="40"/>
        <v>0</v>
      </c>
      <c r="AC161" s="17">
        <f t="shared" si="40"/>
        <v>0</v>
      </c>
      <c r="AD161" s="17">
        <f t="shared" si="38"/>
        <v>0</v>
      </c>
      <c r="AE161" s="17">
        <f t="shared" si="38"/>
        <v>0</v>
      </c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116" ht="9.75" customHeight="1" outlineLevel="4" thickBot="1" x14ac:dyDescent="0.2">
      <c r="A162" s="237"/>
      <c r="B162" s="221"/>
      <c r="C162" s="185"/>
      <c r="D162" s="139"/>
      <c r="E162" s="142"/>
      <c r="F162" s="175"/>
      <c r="G162" s="156"/>
      <c r="H162" s="156"/>
      <c r="I162" s="222"/>
      <c r="J162" s="9" t="s">
        <v>86</v>
      </c>
      <c r="K162" s="51">
        <f>SUM(K158:K161)</f>
        <v>2160</v>
      </c>
      <c r="L162" s="51">
        <f>SUM(L158:L161)</f>
        <v>720</v>
      </c>
      <c r="M162" s="51">
        <f t="shared" ref="M162:R162" si="44">SUM(M158:M161)</f>
        <v>720</v>
      </c>
      <c r="N162" s="51">
        <f t="shared" si="44"/>
        <v>720</v>
      </c>
      <c r="O162" s="51">
        <f t="shared" si="44"/>
        <v>0</v>
      </c>
      <c r="P162" s="51">
        <f t="shared" si="44"/>
        <v>0</v>
      </c>
      <c r="Q162" s="51">
        <f t="shared" si="44"/>
        <v>720</v>
      </c>
      <c r="R162" s="51">
        <f t="shared" si="44"/>
        <v>720</v>
      </c>
      <c r="S162" s="159"/>
      <c r="T162" s="153"/>
      <c r="U162" s="153"/>
      <c r="V162" s="153"/>
      <c r="W162" s="17" t="str">
        <f t="shared" si="40"/>
        <v>Iš viso:</v>
      </c>
      <c r="X162" s="17">
        <f t="shared" si="40"/>
        <v>2160</v>
      </c>
      <c r="Y162" s="17">
        <f t="shared" si="40"/>
        <v>720</v>
      </c>
      <c r="Z162" s="17">
        <f t="shared" si="40"/>
        <v>720</v>
      </c>
      <c r="AA162" s="17">
        <f t="shared" si="40"/>
        <v>720</v>
      </c>
      <c r="AB162" s="17">
        <f t="shared" si="40"/>
        <v>0</v>
      </c>
      <c r="AC162" s="17">
        <f t="shared" si="40"/>
        <v>0</v>
      </c>
      <c r="AD162" s="17">
        <f t="shared" si="38"/>
        <v>720</v>
      </c>
      <c r="AE162" s="17">
        <f t="shared" si="38"/>
        <v>720</v>
      </c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116" ht="9.75" customHeight="1" outlineLevel="3" thickBot="1" x14ac:dyDescent="0.2">
      <c r="A163" s="58" t="s">
        <v>29</v>
      </c>
      <c r="B163" s="10" t="s">
        <v>208</v>
      </c>
      <c r="C163" s="85" t="s">
        <v>29</v>
      </c>
      <c r="D163" s="65" t="s">
        <v>213</v>
      </c>
      <c r="E163" s="170" t="s">
        <v>22</v>
      </c>
      <c r="F163" s="171"/>
      <c r="G163" s="171"/>
      <c r="H163" s="171"/>
      <c r="I163" s="171"/>
      <c r="J163" s="172"/>
      <c r="K163" s="66">
        <f>K152+K157+K162</f>
        <v>21415</v>
      </c>
      <c r="L163" s="66">
        <f t="shared" ref="L163:R163" si="45">L152+L157+L162</f>
        <v>6405</v>
      </c>
      <c r="M163" s="66">
        <f t="shared" si="45"/>
        <v>4090</v>
      </c>
      <c r="N163" s="66">
        <f t="shared" si="45"/>
        <v>4090</v>
      </c>
      <c r="O163" s="66">
        <f t="shared" si="45"/>
        <v>0</v>
      </c>
      <c r="P163" s="66">
        <f t="shared" si="45"/>
        <v>0</v>
      </c>
      <c r="Q163" s="66">
        <f t="shared" si="45"/>
        <v>7505</v>
      </c>
      <c r="R163" s="66">
        <f t="shared" si="45"/>
        <v>7505</v>
      </c>
      <c r="S163" s="74"/>
      <c r="T163" s="75"/>
      <c r="U163" s="76"/>
      <c r="V163" s="77"/>
      <c r="W163" s="17">
        <f t="shared" si="40"/>
        <v>0</v>
      </c>
      <c r="X163" s="17">
        <f t="shared" si="40"/>
        <v>21415</v>
      </c>
      <c r="Y163" s="17">
        <f t="shared" si="40"/>
        <v>6405</v>
      </c>
      <c r="Z163" s="17">
        <f t="shared" si="40"/>
        <v>4090</v>
      </c>
      <c r="AA163" s="17">
        <f t="shared" si="40"/>
        <v>4090</v>
      </c>
      <c r="AB163" s="17">
        <f t="shared" si="40"/>
        <v>0</v>
      </c>
      <c r="AC163" s="17">
        <f t="shared" si="40"/>
        <v>0</v>
      </c>
      <c r="AD163" s="17">
        <f t="shared" si="38"/>
        <v>7505</v>
      </c>
      <c r="AE163" s="17">
        <f t="shared" si="38"/>
        <v>7505</v>
      </c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1:116" ht="9.75" customHeight="1" outlineLevel="4" thickBot="1" x14ac:dyDescent="0.2">
      <c r="A164" s="55" t="s">
        <v>29</v>
      </c>
      <c r="B164" s="5" t="s">
        <v>208</v>
      </c>
      <c r="C164" s="84" t="s">
        <v>29</v>
      </c>
      <c r="D164" s="71" t="s">
        <v>214</v>
      </c>
      <c r="E164" s="148" t="s">
        <v>69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50"/>
      <c r="W164" s="17">
        <f t="shared" si="40"/>
        <v>0</v>
      </c>
      <c r="X164" s="17">
        <f t="shared" si="40"/>
        <v>0</v>
      </c>
      <c r="Y164" s="17">
        <f t="shared" si="40"/>
        <v>0</v>
      </c>
      <c r="Z164" s="17">
        <f t="shared" si="40"/>
        <v>0</v>
      </c>
      <c r="AA164" s="17">
        <f t="shared" si="40"/>
        <v>0</v>
      </c>
      <c r="AB164" s="17">
        <f t="shared" si="40"/>
        <v>0</v>
      </c>
      <c r="AC164" s="17">
        <f t="shared" si="40"/>
        <v>0</v>
      </c>
      <c r="AD164" s="17">
        <f t="shared" si="38"/>
        <v>0</v>
      </c>
      <c r="AE164" s="17">
        <f t="shared" si="38"/>
        <v>0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116" ht="9.75" customHeight="1" outlineLevel="4" x14ac:dyDescent="0.15">
      <c r="A165" s="160" t="s">
        <v>29</v>
      </c>
      <c r="B165" s="162" t="s">
        <v>208</v>
      </c>
      <c r="C165" s="164" t="s">
        <v>29</v>
      </c>
      <c r="D165" s="137" t="s">
        <v>214</v>
      </c>
      <c r="E165" s="140" t="s">
        <v>208</v>
      </c>
      <c r="F165" s="223" t="s">
        <v>92</v>
      </c>
      <c r="G165" s="154" t="s">
        <v>132</v>
      </c>
      <c r="H165" s="154" t="s">
        <v>227</v>
      </c>
      <c r="I165" s="168" t="s">
        <v>152</v>
      </c>
      <c r="J165" s="6" t="s">
        <v>50</v>
      </c>
      <c r="K165" s="49">
        <f>L165+Q165+R165</f>
        <v>30000</v>
      </c>
      <c r="L165" s="48">
        <v>10000</v>
      </c>
      <c r="M165" s="48">
        <v>8000</v>
      </c>
      <c r="N165" s="48">
        <v>8000</v>
      </c>
      <c r="O165" s="48"/>
      <c r="P165" s="48"/>
      <c r="Q165" s="48">
        <f>+L165</f>
        <v>10000</v>
      </c>
      <c r="R165" s="48">
        <f>+Q165</f>
        <v>10000</v>
      </c>
      <c r="S165" s="157" t="s">
        <v>93</v>
      </c>
      <c r="T165" s="277">
        <v>5</v>
      </c>
      <c r="U165" s="151">
        <v>5</v>
      </c>
      <c r="V165" s="151">
        <v>5</v>
      </c>
      <c r="W165" s="17" t="str">
        <f t="shared" si="40"/>
        <v>SB</v>
      </c>
      <c r="X165" s="17">
        <f t="shared" si="40"/>
        <v>30000</v>
      </c>
      <c r="Y165" s="17">
        <f t="shared" si="40"/>
        <v>10000</v>
      </c>
      <c r="Z165" s="17">
        <f t="shared" si="40"/>
        <v>8000</v>
      </c>
      <c r="AA165" s="17">
        <f t="shared" si="40"/>
        <v>8000</v>
      </c>
      <c r="AB165" s="17">
        <f t="shared" si="40"/>
        <v>0</v>
      </c>
      <c r="AC165" s="17">
        <f t="shared" si="40"/>
        <v>0</v>
      </c>
      <c r="AD165" s="17">
        <f t="shared" si="38"/>
        <v>10000</v>
      </c>
      <c r="AE165" s="17">
        <f t="shared" si="38"/>
        <v>10000</v>
      </c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116" ht="9.75" customHeight="1" outlineLevel="4" x14ac:dyDescent="0.15">
      <c r="A166" s="161"/>
      <c r="B166" s="163"/>
      <c r="C166" s="165"/>
      <c r="D166" s="138"/>
      <c r="E166" s="141"/>
      <c r="F166" s="224"/>
      <c r="G166" s="155"/>
      <c r="H166" s="155"/>
      <c r="I166" s="169"/>
      <c r="J166" s="7" t="s">
        <v>51</v>
      </c>
      <c r="K166" s="46"/>
      <c r="L166" s="46"/>
      <c r="M166" s="49"/>
      <c r="N166" s="49"/>
      <c r="O166" s="49"/>
      <c r="P166" s="49"/>
      <c r="Q166" s="46"/>
      <c r="R166" s="46"/>
      <c r="S166" s="158"/>
      <c r="T166" s="278"/>
      <c r="U166" s="152"/>
      <c r="V166" s="152"/>
      <c r="W166" s="17" t="str">
        <f t="shared" si="40"/>
        <v>VB</v>
      </c>
      <c r="X166" s="17">
        <f t="shared" si="40"/>
        <v>0</v>
      </c>
      <c r="Y166" s="17">
        <f t="shared" si="40"/>
        <v>0</v>
      </c>
      <c r="Z166" s="17">
        <f t="shared" si="40"/>
        <v>0</v>
      </c>
      <c r="AA166" s="17">
        <f t="shared" si="40"/>
        <v>0</v>
      </c>
      <c r="AB166" s="17">
        <f t="shared" si="40"/>
        <v>0</v>
      </c>
      <c r="AC166" s="17">
        <f t="shared" si="40"/>
        <v>0</v>
      </c>
      <c r="AD166" s="17">
        <f t="shared" si="38"/>
        <v>0</v>
      </c>
      <c r="AE166" s="17">
        <f t="shared" si="38"/>
        <v>0</v>
      </c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116" ht="9.75" customHeight="1" outlineLevel="4" x14ac:dyDescent="0.15">
      <c r="A167" s="161"/>
      <c r="B167" s="163"/>
      <c r="C167" s="165"/>
      <c r="D167" s="138"/>
      <c r="E167" s="141"/>
      <c r="F167" s="224"/>
      <c r="G167" s="155"/>
      <c r="H167" s="155"/>
      <c r="I167" s="169"/>
      <c r="J167" s="7" t="s">
        <v>52</v>
      </c>
      <c r="K167" s="46"/>
      <c r="L167" s="46"/>
      <c r="M167" s="49"/>
      <c r="N167" s="49"/>
      <c r="O167" s="49"/>
      <c r="P167" s="49"/>
      <c r="Q167" s="46"/>
      <c r="R167" s="46"/>
      <c r="S167" s="158"/>
      <c r="T167" s="278"/>
      <c r="U167" s="152"/>
      <c r="V167" s="152"/>
      <c r="W167" s="17" t="str">
        <f t="shared" si="40"/>
        <v>ES</v>
      </c>
      <c r="X167" s="17">
        <f t="shared" si="40"/>
        <v>0</v>
      </c>
      <c r="Y167" s="17">
        <f t="shared" si="40"/>
        <v>0</v>
      </c>
      <c r="Z167" s="17">
        <f t="shared" si="40"/>
        <v>0</v>
      </c>
      <c r="AA167" s="17">
        <f t="shared" si="40"/>
        <v>0</v>
      </c>
      <c r="AB167" s="17">
        <f t="shared" si="40"/>
        <v>0</v>
      </c>
      <c r="AC167" s="17">
        <f t="shared" si="40"/>
        <v>0</v>
      </c>
      <c r="AD167" s="17">
        <f t="shared" si="38"/>
        <v>0</v>
      </c>
      <c r="AE167" s="17">
        <f t="shared" si="38"/>
        <v>0</v>
      </c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116" ht="9.75" customHeight="1" outlineLevel="4" x14ac:dyDescent="0.15">
      <c r="A168" s="161"/>
      <c r="B168" s="163"/>
      <c r="C168" s="165"/>
      <c r="D168" s="138"/>
      <c r="E168" s="141"/>
      <c r="F168" s="224"/>
      <c r="G168" s="155"/>
      <c r="H168" s="155"/>
      <c r="I168" s="169"/>
      <c r="J168" s="8" t="s">
        <v>53</v>
      </c>
      <c r="K168" s="50"/>
      <c r="L168" s="50"/>
      <c r="M168" s="50"/>
      <c r="N168" s="50"/>
      <c r="O168" s="50"/>
      <c r="P168" s="50"/>
      <c r="Q168" s="50"/>
      <c r="R168" s="50"/>
      <c r="S168" s="158"/>
      <c r="T168" s="278"/>
      <c r="U168" s="152"/>
      <c r="V168" s="152"/>
      <c r="W168" s="17" t="str">
        <f t="shared" si="40"/>
        <v>KT</v>
      </c>
      <c r="X168" s="17">
        <f t="shared" si="40"/>
        <v>0</v>
      </c>
      <c r="Y168" s="17">
        <f t="shared" si="40"/>
        <v>0</v>
      </c>
      <c r="Z168" s="17">
        <f t="shared" si="40"/>
        <v>0</v>
      </c>
      <c r="AA168" s="17">
        <f t="shared" si="40"/>
        <v>0</v>
      </c>
      <c r="AB168" s="17">
        <f t="shared" si="40"/>
        <v>0</v>
      </c>
      <c r="AC168" s="17">
        <f t="shared" si="40"/>
        <v>0</v>
      </c>
      <c r="AD168" s="17">
        <f t="shared" si="38"/>
        <v>0</v>
      </c>
      <c r="AE168" s="17">
        <f t="shared" si="38"/>
        <v>0</v>
      </c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116" ht="9.75" customHeight="1" outlineLevel="4" thickBot="1" x14ac:dyDescent="0.2">
      <c r="A169" s="237"/>
      <c r="B169" s="221"/>
      <c r="C169" s="185"/>
      <c r="D169" s="139"/>
      <c r="E169" s="142"/>
      <c r="F169" s="225"/>
      <c r="G169" s="156"/>
      <c r="H169" s="156"/>
      <c r="I169" s="222"/>
      <c r="J169" s="9" t="s">
        <v>86</v>
      </c>
      <c r="K169" s="51">
        <f>SUM(K165:K168)</f>
        <v>30000</v>
      </c>
      <c r="L169" s="51">
        <f>SUM(L165:L168)</f>
        <v>10000</v>
      </c>
      <c r="M169" s="51">
        <f t="shared" ref="M169:R169" si="46">SUM(M165:M168)</f>
        <v>8000</v>
      </c>
      <c r="N169" s="51">
        <f t="shared" si="46"/>
        <v>8000</v>
      </c>
      <c r="O169" s="51">
        <f t="shared" si="46"/>
        <v>0</v>
      </c>
      <c r="P169" s="51">
        <f t="shared" si="46"/>
        <v>0</v>
      </c>
      <c r="Q169" s="51">
        <f t="shared" si="46"/>
        <v>10000</v>
      </c>
      <c r="R169" s="51">
        <f t="shared" si="46"/>
        <v>10000</v>
      </c>
      <c r="S169" s="159"/>
      <c r="T169" s="279"/>
      <c r="U169" s="153"/>
      <c r="V169" s="153"/>
      <c r="W169" s="17" t="str">
        <f t="shared" si="40"/>
        <v>Iš viso:</v>
      </c>
      <c r="X169" s="17">
        <f t="shared" si="40"/>
        <v>30000</v>
      </c>
      <c r="Y169" s="17">
        <f t="shared" si="40"/>
        <v>10000</v>
      </c>
      <c r="Z169" s="17">
        <f t="shared" si="40"/>
        <v>8000</v>
      </c>
      <c r="AA169" s="17">
        <f t="shared" si="40"/>
        <v>8000</v>
      </c>
      <c r="AB169" s="17">
        <f t="shared" si="40"/>
        <v>0</v>
      </c>
      <c r="AC169" s="17">
        <f t="shared" si="40"/>
        <v>0</v>
      </c>
      <c r="AD169" s="17">
        <f t="shared" si="38"/>
        <v>10000</v>
      </c>
      <c r="AE169" s="17">
        <f t="shared" si="38"/>
        <v>10000</v>
      </c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116" ht="9.75" customHeight="1" outlineLevel="3" thickBot="1" x14ac:dyDescent="0.2">
      <c r="A170" s="56" t="s">
        <v>29</v>
      </c>
      <c r="B170" s="10" t="s">
        <v>208</v>
      </c>
      <c r="C170" s="85" t="s">
        <v>29</v>
      </c>
      <c r="D170" s="65" t="s">
        <v>214</v>
      </c>
      <c r="E170" s="170" t="s">
        <v>22</v>
      </c>
      <c r="F170" s="171"/>
      <c r="G170" s="171"/>
      <c r="H170" s="171"/>
      <c r="I170" s="171"/>
      <c r="J170" s="172"/>
      <c r="K170" s="66">
        <f>K169</f>
        <v>30000</v>
      </c>
      <c r="L170" s="66">
        <f t="shared" ref="L170:R170" si="47">L169</f>
        <v>10000</v>
      </c>
      <c r="M170" s="66">
        <f t="shared" si="47"/>
        <v>8000</v>
      </c>
      <c r="N170" s="66">
        <f t="shared" si="47"/>
        <v>8000</v>
      </c>
      <c r="O170" s="66">
        <f t="shared" si="47"/>
        <v>0</v>
      </c>
      <c r="P170" s="66">
        <f t="shared" si="47"/>
        <v>0</v>
      </c>
      <c r="Q170" s="66">
        <f t="shared" si="47"/>
        <v>10000</v>
      </c>
      <c r="R170" s="66">
        <f t="shared" si="47"/>
        <v>10000</v>
      </c>
      <c r="S170" s="74"/>
      <c r="T170" s="75"/>
      <c r="U170" s="76"/>
      <c r="V170" s="77"/>
      <c r="W170" s="17">
        <f t="shared" si="40"/>
        <v>0</v>
      </c>
      <c r="X170" s="17">
        <f t="shared" si="40"/>
        <v>30000</v>
      </c>
      <c r="Y170" s="17">
        <f t="shared" si="40"/>
        <v>10000</v>
      </c>
      <c r="Z170" s="17">
        <f t="shared" si="40"/>
        <v>8000</v>
      </c>
      <c r="AA170" s="17">
        <f t="shared" si="40"/>
        <v>8000</v>
      </c>
      <c r="AB170" s="17">
        <f t="shared" si="40"/>
        <v>0</v>
      </c>
      <c r="AC170" s="17">
        <f t="shared" si="40"/>
        <v>0</v>
      </c>
      <c r="AD170" s="17">
        <f t="shared" si="38"/>
        <v>10000</v>
      </c>
      <c r="AE170" s="17">
        <f t="shared" si="38"/>
        <v>10000</v>
      </c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116" ht="9.75" customHeight="1" outlineLevel="4" thickBot="1" x14ac:dyDescent="0.2">
      <c r="A171" s="55" t="s">
        <v>29</v>
      </c>
      <c r="B171" s="5" t="s">
        <v>208</v>
      </c>
      <c r="C171" s="84" t="s">
        <v>29</v>
      </c>
      <c r="D171" s="71" t="s">
        <v>199</v>
      </c>
      <c r="E171" s="148" t="s">
        <v>70</v>
      </c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50"/>
      <c r="W171" s="17">
        <f t="shared" si="40"/>
        <v>0</v>
      </c>
      <c r="X171" s="17">
        <f t="shared" si="40"/>
        <v>0</v>
      </c>
      <c r="Y171" s="17">
        <f t="shared" si="40"/>
        <v>0</v>
      </c>
      <c r="Z171" s="17">
        <f t="shared" si="40"/>
        <v>0</v>
      </c>
      <c r="AA171" s="17">
        <f t="shared" si="40"/>
        <v>0</v>
      </c>
      <c r="AB171" s="17">
        <f t="shared" si="40"/>
        <v>0</v>
      </c>
      <c r="AC171" s="17">
        <f t="shared" si="40"/>
        <v>0</v>
      </c>
      <c r="AD171" s="17">
        <f t="shared" si="38"/>
        <v>0</v>
      </c>
      <c r="AE171" s="17">
        <f t="shared" si="38"/>
        <v>0</v>
      </c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116" ht="9.75" customHeight="1" outlineLevel="4" x14ac:dyDescent="0.15">
      <c r="A172" s="344" t="s">
        <v>29</v>
      </c>
      <c r="B172" s="347" t="s">
        <v>208</v>
      </c>
      <c r="C172" s="350" t="s">
        <v>29</v>
      </c>
      <c r="D172" s="179" t="s">
        <v>199</v>
      </c>
      <c r="E172" s="286" t="s">
        <v>208</v>
      </c>
      <c r="F172" s="192" t="s">
        <v>244</v>
      </c>
      <c r="G172" s="189" t="s">
        <v>135</v>
      </c>
      <c r="H172" s="189" t="s">
        <v>228</v>
      </c>
      <c r="I172" s="189" t="s">
        <v>81</v>
      </c>
      <c r="J172" s="112" t="s">
        <v>50</v>
      </c>
      <c r="K172" s="132">
        <f>L172+Q172+R172</f>
        <v>2833554</v>
      </c>
      <c r="L172" s="133">
        <v>944518</v>
      </c>
      <c r="M172" s="133">
        <v>986565</v>
      </c>
      <c r="N172" s="133">
        <f>M172</f>
        <v>986565</v>
      </c>
      <c r="O172" s="133">
        <f>868769+4900-1447.26</f>
        <v>872221.74</v>
      </c>
      <c r="P172" s="133"/>
      <c r="Q172" s="133">
        <f>L172</f>
        <v>944518</v>
      </c>
      <c r="R172" s="133">
        <f>Q172</f>
        <v>944518</v>
      </c>
      <c r="S172" s="192" t="s">
        <v>151</v>
      </c>
      <c r="T172" s="186">
        <v>26</v>
      </c>
      <c r="U172" s="186">
        <v>26</v>
      </c>
      <c r="V172" s="186">
        <v>26</v>
      </c>
      <c r="W172" s="17" t="str">
        <f t="shared" si="40"/>
        <v>SB</v>
      </c>
      <c r="X172" s="17">
        <f t="shared" si="40"/>
        <v>2833554</v>
      </c>
      <c r="Y172" s="17">
        <f t="shared" si="40"/>
        <v>944518</v>
      </c>
      <c r="Z172" s="17">
        <f t="shared" si="40"/>
        <v>986565</v>
      </c>
      <c r="AA172" s="17">
        <f t="shared" si="40"/>
        <v>986565</v>
      </c>
      <c r="AB172" s="17">
        <f t="shared" si="40"/>
        <v>872221.74</v>
      </c>
      <c r="AC172" s="17">
        <f t="shared" si="40"/>
        <v>0</v>
      </c>
      <c r="AD172" s="17">
        <f t="shared" si="38"/>
        <v>944518</v>
      </c>
      <c r="AE172" s="17">
        <f t="shared" si="38"/>
        <v>944518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116" ht="9.75" customHeight="1" outlineLevel="4" x14ac:dyDescent="0.15">
      <c r="A173" s="345"/>
      <c r="B173" s="348"/>
      <c r="C173" s="351"/>
      <c r="D173" s="180"/>
      <c r="E173" s="287"/>
      <c r="F173" s="193"/>
      <c r="G173" s="190"/>
      <c r="H173" s="190"/>
      <c r="I173" s="190"/>
      <c r="J173" s="115" t="s">
        <v>51</v>
      </c>
      <c r="K173" s="129">
        <f>L173+Q173+R173</f>
        <v>121800</v>
      </c>
      <c r="L173" s="132">
        <f>M173</f>
        <v>40600</v>
      </c>
      <c r="M173" s="132">
        <f>7000+33600</f>
        <v>40600</v>
      </c>
      <c r="N173" s="132">
        <f>7000+33600</f>
        <v>40600</v>
      </c>
      <c r="O173" s="132">
        <f>6900+33120</f>
        <v>40020</v>
      </c>
      <c r="P173" s="132"/>
      <c r="Q173" s="132">
        <f>L173</f>
        <v>40600</v>
      </c>
      <c r="R173" s="132">
        <f>Q173</f>
        <v>40600</v>
      </c>
      <c r="S173" s="193"/>
      <c r="T173" s="187"/>
      <c r="U173" s="187"/>
      <c r="V173" s="187"/>
      <c r="W173" s="17" t="str">
        <f t="shared" si="40"/>
        <v>VB</v>
      </c>
      <c r="X173" s="17">
        <f t="shared" si="40"/>
        <v>121800</v>
      </c>
      <c r="Y173" s="17">
        <f t="shared" si="40"/>
        <v>40600</v>
      </c>
      <c r="Z173" s="17">
        <f t="shared" si="40"/>
        <v>40600</v>
      </c>
      <c r="AA173" s="17">
        <f t="shared" si="40"/>
        <v>40600</v>
      </c>
      <c r="AB173" s="17">
        <f t="shared" si="40"/>
        <v>40020</v>
      </c>
      <c r="AC173" s="17">
        <f t="shared" si="40"/>
        <v>0</v>
      </c>
      <c r="AD173" s="17">
        <f t="shared" si="38"/>
        <v>40600</v>
      </c>
      <c r="AE173" s="17">
        <f t="shared" si="38"/>
        <v>40600</v>
      </c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116" ht="9.75" customHeight="1" outlineLevel="4" x14ac:dyDescent="0.15">
      <c r="A174" s="345"/>
      <c r="B174" s="348"/>
      <c r="C174" s="351"/>
      <c r="D174" s="180"/>
      <c r="E174" s="287"/>
      <c r="F174" s="193"/>
      <c r="G174" s="190"/>
      <c r="H174" s="190"/>
      <c r="I174" s="190"/>
      <c r="J174" s="115" t="s">
        <v>52</v>
      </c>
      <c r="K174" s="129"/>
      <c r="L174" s="132"/>
      <c r="M174" s="132"/>
      <c r="N174" s="132"/>
      <c r="O174" s="132"/>
      <c r="P174" s="132"/>
      <c r="Q174" s="132"/>
      <c r="R174" s="132"/>
      <c r="S174" s="193"/>
      <c r="T174" s="187"/>
      <c r="U174" s="187"/>
      <c r="V174" s="187"/>
      <c r="W174" s="17" t="str">
        <f t="shared" si="40"/>
        <v>ES</v>
      </c>
      <c r="X174" s="17">
        <f t="shared" si="40"/>
        <v>0</v>
      </c>
      <c r="Y174" s="17">
        <f t="shared" si="40"/>
        <v>0</v>
      </c>
      <c r="Z174" s="17">
        <f t="shared" si="40"/>
        <v>0</v>
      </c>
      <c r="AA174" s="17">
        <f t="shared" si="40"/>
        <v>0</v>
      </c>
      <c r="AB174" s="17">
        <f t="shared" si="40"/>
        <v>0</v>
      </c>
      <c r="AC174" s="17">
        <f t="shared" si="40"/>
        <v>0</v>
      </c>
      <c r="AD174" s="17">
        <f t="shared" si="38"/>
        <v>0</v>
      </c>
      <c r="AE174" s="17">
        <f t="shared" si="38"/>
        <v>0</v>
      </c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116" ht="9.75" customHeight="1" outlineLevel="4" x14ac:dyDescent="0.15">
      <c r="A175" s="345"/>
      <c r="B175" s="348"/>
      <c r="C175" s="351"/>
      <c r="D175" s="180"/>
      <c r="E175" s="287"/>
      <c r="F175" s="193"/>
      <c r="G175" s="190"/>
      <c r="H175" s="190"/>
      <c r="I175" s="190"/>
      <c r="J175" s="119" t="s">
        <v>53</v>
      </c>
      <c r="K175" s="129">
        <f>L175+Q175+R175</f>
        <v>123381</v>
      </c>
      <c r="L175" s="129">
        <v>41127</v>
      </c>
      <c r="M175" s="129">
        <f>37934.9+3767.57</f>
        <v>41702.47</v>
      </c>
      <c r="N175" s="129">
        <f>37434.9+3767.57</f>
        <v>41202.47</v>
      </c>
      <c r="O175" s="129">
        <f>16589+9434</f>
        <v>26023</v>
      </c>
      <c r="P175" s="129">
        <f>2000-1500</f>
        <v>500</v>
      </c>
      <c r="Q175" s="129">
        <f>L175</f>
        <v>41127</v>
      </c>
      <c r="R175" s="129">
        <f>Q175</f>
        <v>41127</v>
      </c>
      <c r="S175" s="193"/>
      <c r="T175" s="187"/>
      <c r="U175" s="187"/>
      <c r="V175" s="187"/>
      <c r="W175" s="17" t="str">
        <f t="shared" si="40"/>
        <v>KT</v>
      </c>
      <c r="X175" s="17">
        <f t="shared" si="40"/>
        <v>123381</v>
      </c>
      <c r="Y175" s="17">
        <f t="shared" si="40"/>
        <v>41127</v>
      </c>
      <c r="Z175" s="17">
        <f t="shared" si="40"/>
        <v>41702.47</v>
      </c>
      <c r="AA175" s="17">
        <f t="shared" si="40"/>
        <v>41202.47</v>
      </c>
      <c r="AB175" s="17">
        <f t="shared" si="40"/>
        <v>26023</v>
      </c>
      <c r="AC175" s="17">
        <f t="shared" si="40"/>
        <v>500</v>
      </c>
      <c r="AD175" s="17">
        <f t="shared" si="38"/>
        <v>41127</v>
      </c>
      <c r="AE175" s="17">
        <f t="shared" si="38"/>
        <v>41127</v>
      </c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116" ht="9.75" customHeight="1" outlineLevel="4" thickBot="1" x14ac:dyDescent="0.2">
      <c r="A176" s="346"/>
      <c r="B176" s="349"/>
      <c r="C176" s="352"/>
      <c r="D176" s="181"/>
      <c r="E176" s="288"/>
      <c r="F176" s="194"/>
      <c r="G176" s="191"/>
      <c r="H176" s="191"/>
      <c r="I176" s="191"/>
      <c r="J176" s="120" t="s">
        <v>86</v>
      </c>
      <c r="K176" s="121">
        <f>SUM(K172:K175)</f>
        <v>3078735</v>
      </c>
      <c r="L176" s="121">
        <f>SUM(L172:L175)</f>
        <v>1026245</v>
      </c>
      <c r="M176" s="121">
        <f t="shared" ref="M176:R176" si="48">SUM(M172:M175)</f>
        <v>1068867.47</v>
      </c>
      <c r="N176" s="121">
        <f t="shared" si="48"/>
        <v>1068367.47</v>
      </c>
      <c r="O176" s="121">
        <f t="shared" si="48"/>
        <v>938264.74</v>
      </c>
      <c r="P176" s="121">
        <f t="shared" si="48"/>
        <v>500</v>
      </c>
      <c r="Q176" s="121">
        <f t="shared" si="48"/>
        <v>1026245</v>
      </c>
      <c r="R176" s="121">
        <f t="shared" si="48"/>
        <v>1026245</v>
      </c>
      <c r="S176" s="194"/>
      <c r="T176" s="188"/>
      <c r="U176" s="188"/>
      <c r="V176" s="188"/>
      <c r="W176" s="17" t="str">
        <f t="shared" si="40"/>
        <v>Iš viso:</v>
      </c>
      <c r="X176" s="17">
        <f t="shared" si="40"/>
        <v>3078735</v>
      </c>
      <c r="Y176" s="17">
        <f t="shared" si="40"/>
        <v>1026245</v>
      </c>
      <c r="Z176" s="17">
        <f t="shared" si="40"/>
        <v>1068867.47</v>
      </c>
      <c r="AA176" s="17">
        <f t="shared" si="40"/>
        <v>1068367.47</v>
      </c>
      <c r="AB176" s="17">
        <f t="shared" si="40"/>
        <v>938264.74</v>
      </c>
      <c r="AC176" s="17">
        <f t="shared" si="40"/>
        <v>500</v>
      </c>
      <c r="AD176" s="17">
        <f t="shared" si="38"/>
        <v>1026245</v>
      </c>
      <c r="AE176" s="17">
        <f t="shared" si="38"/>
        <v>1026245</v>
      </c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ht="9.75" customHeight="1" outlineLevel="4" x14ac:dyDescent="0.15">
      <c r="A177" s="160"/>
      <c r="B177" s="162"/>
      <c r="C177" s="164"/>
      <c r="D177" s="137"/>
      <c r="E177" s="231"/>
      <c r="F177" s="157"/>
      <c r="G177" s="154"/>
      <c r="H177" s="154"/>
      <c r="I177" s="154"/>
      <c r="J177" s="112" t="s">
        <v>50</v>
      </c>
      <c r="K177" s="116"/>
      <c r="L177" s="122"/>
      <c r="M177" s="114"/>
      <c r="N177" s="114"/>
      <c r="O177" s="114"/>
      <c r="P177" s="114"/>
      <c r="Q177" s="122"/>
      <c r="R177" s="122"/>
      <c r="S177" s="291"/>
      <c r="T177" s="151"/>
      <c r="U177" s="151"/>
      <c r="V177" s="151"/>
      <c r="W177" s="17" t="str">
        <f t="shared" ref="W177:AC187" si="49">J177</f>
        <v>SB</v>
      </c>
      <c r="X177" s="17">
        <f t="shared" si="49"/>
        <v>0</v>
      </c>
      <c r="Y177" s="17">
        <f t="shared" si="49"/>
        <v>0</v>
      </c>
      <c r="Z177" s="17">
        <f t="shared" si="49"/>
        <v>0</v>
      </c>
      <c r="AA177" s="17">
        <f t="shared" si="49"/>
        <v>0</v>
      </c>
      <c r="AB177" s="17">
        <f t="shared" si="49"/>
        <v>0</v>
      </c>
      <c r="AC177" s="17">
        <f t="shared" si="49"/>
        <v>0</v>
      </c>
      <c r="AD177" s="17">
        <f t="shared" ref="AD177:AD187" si="50">Q177</f>
        <v>0</v>
      </c>
      <c r="AE177" s="17">
        <f t="shared" ref="AE177:AE187" si="51">R177</f>
        <v>0</v>
      </c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ht="9.75" customHeight="1" outlineLevel="4" x14ac:dyDescent="0.15">
      <c r="A178" s="161"/>
      <c r="B178" s="163"/>
      <c r="C178" s="165"/>
      <c r="D178" s="138"/>
      <c r="E178" s="232"/>
      <c r="F178" s="158"/>
      <c r="G178" s="155"/>
      <c r="H178" s="155"/>
      <c r="I178" s="155"/>
      <c r="J178" s="115" t="s">
        <v>51</v>
      </c>
      <c r="K178" s="116"/>
      <c r="L178" s="117"/>
      <c r="M178" s="113"/>
      <c r="N178" s="113"/>
      <c r="O178" s="113"/>
      <c r="P178" s="113"/>
      <c r="Q178" s="117"/>
      <c r="R178" s="117"/>
      <c r="S178" s="292"/>
      <c r="T178" s="152"/>
      <c r="U178" s="152"/>
      <c r="V178" s="152"/>
      <c r="W178" s="17" t="str">
        <f t="shared" si="49"/>
        <v>VB</v>
      </c>
      <c r="X178" s="17">
        <f t="shared" si="49"/>
        <v>0</v>
      </c>
      <c r="Y178" s="17">
        <f t="shared" si="49"/>
        <v>0</v>
      </c>
      <c r="Z178" s="17">
        <f t="shared" si="49"/>
        <v>0</v>
      </c>
      <c r="AA178" s="17">
        <f t="shared" si="49"/>
        <v>0</v>
      </c>
      <c r="AB178" s="17">
        <f t="shared" si="49"/>
        <v>0</v>
      </c>
      <c r="AC178" s="17">
        <f t="shared" si="49"/>
        <v>0</v>
      </c>
      <c r="AD178" s="17">
        <f t="shared" si="50"/>
        <v>0</v>
      </c>
      <c r="AE178" s="17">
        <f t="shared" si="51"/>
        <v>0</v>
      </c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ht="9.75" customHeight="1" outlineLevel="4" x14ac:dyDescent="0.15">
      <c r="A179" s="161"/>
      <c r="B179" s="163"/>
      <c r="C179" s="165"/>
      <c r="D179" s="138"/>
      <c r="E179" s="232"/>
      <c r="F179" s="158"/>
      <c r="G179" s="155"/>
      <c r="H179" s="155"/>
      <c r="I179" s="155"/>
      <c r="J179" s="115" t="s">
        <v>52</v>
      </c>
      <c r="K179" s="116"/>
      <c r="L179" s="117"/>
      <c r="M179" s="113"/>
      <c r="N179" s="113"/>
      <c r="O179" s="113"/>
      <c r="P179" s="113"/>
      <c r="Q179" s="117"/>
      <c r="R179" s="117"/>
      <c r="S179" s="292"/>
      <c r="T179" s="152"/>
      <c r="U179" s="152"/>
      <c r="V179" s="152"/>
      <c r="W179" s="17" t="str">
        <f t="shared" si="49"/>
        <v>ES</v>
      </c>
      <c r="X179" s="17">
        <f t="shared" si="49"/>
        <v>0</v>
      </c>
      <c r="Y179" s="17">
        <f t="shared" si="49"/>
        <v>0</v>
      </c>
      <c r="Z179" s="17">
        <f t="shared" si="49"/>
        <v>0</v>
      </c>
      <c r="AA179" s="17">
        <f t="shared" si="49"/>
        <v>0</v>
      </c>
      <c r="AB179" s="17">
        <f t="shared" si="49"/>
        <v>0</v>
      </c>
      <c r="AC179" s="17">
        <f t="shared" si="49"/>
        <v>0</v>
      </c>
      <c r="AD179" s="17">
        <f t="shared" si="50"/>
        <v>0</v>
      </c>
      <c r="AE179" s="17">
        <f t="shared" si="51"/>
        <v>0</v>
      </c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ht="9.75" customHeight="1" outlineLevel="4" x14ac:dyDescent="0.15">
      <c r="A180" s="161"/>
      <c r="B180" s="163"/>
      <c r="C180" s="165"/>
      <c r="D180" s="138"/>
      <c r="E180" s="232"/>
      <c r="F180" s="158"/>
      <c r="G180" s="155"/>
      <c r="H180" s="155"/>
      <c r="I180" s="155"/>
      <c r="J180" s="119" t="s">
        <v>53</v>
      </c>
      <c r="K180" s="113"/>
      <c r="L180" s="123"/>
      <c r="M180" s="124"/>
      <c r="N180" s="124"/>
      <c r="O180" s="123"/>
      <c r="P180" s="123"/>
      <c r="Q180" s="123"/>
      <c r="R180" s="123"/>
      <c r="S180" s="292"/>
      <c r="T180" s="152"/>
      <c r="U180" s="152"/>
      <c r="V180" s="152"/>
      <c r="W180" s="17" t="str">
        <f t="shared" si="49"/>
        <v>KT</v>
      </c>
      <c r="X180" s="17">
        <f t="shared" si="49"/>
        <v>0</v>
      </c>
      <c r="Y180" s="17">
        <f t="shared" si="49"/>
        <v>0</v>
      </c>
      <c r="Z180" s="17">
        <f t="shared" si="49"/>
        <v>0</v>
      </c>
      <c r="AA180" s="17">
        <f t="shared" si="49"/>
        <v>0</v>
      </c>
      <c r="AB180" s="17">
        <f t="shared" si="49"/>
        <v>0</v>
      </c>
      <c r="AC180" s="17">
        <f t="shared" si="49"/>
        <v>0</v>
      </c>
      <c r="AD180" s="17">
        <f t="shared" si="50"/>
        <v>0</v>
      </c>
      <c r="AE180" s="17">
        <f t="shared" si="51"/>
        <v>0</v>
      </c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9.75" customHeight="1" outlineLevel="4" thickBot="1" x14ac:dyDescent="0.2">
      <c r="A181" s="237"/>
      <c r="B181" s="221"/>
      <c r="C181" s="185"/>
      <c r="D181" s="139"/>
      <c r="E181" s="233"/>
      <c r="F181" s="159"/>
      <c r="G181" s="156"/>
      <c r="H181" s="156"/>
      <c r="I181" s="156"/>
      <c r="J181" s="120" t="s">
        <v>86</v>
      </c>
      <c r="K181" s="121">
        <f>SUM(K177:K180)</f>
        <v>0</v>
      </c>
      <c r="L181" s="121">
        <f>SUM(L177:L180)</f>
        <v>0</v>
      </c>
      <c r="M181" s="121">
        <f t="shared" ref="M181:R181" si="52">SUM(M177:M180)</f>
        <v>0</v>
      </c>
      <c r="N181" s="121">
        <f t="shared" si="52"/>
        <v>0</v>
      </c>
      <c r="O181" s="121">
        <f t="shared" si="52"/>
        <v>0</v>
      </c>
      <c r="P181" s="121">
        <f t="shared" si="52"/>
        <v>0</v>
      </c>
      <c r="Q181" s="121">
        <f t="shared" si="52"/>
        <v>0</v>
      </c>
      <c r="R181" s="121">
        <f t="shared" si="52"/>
        <v>0</v>
      </c>
      <c r="S181" s="293"/>
      <c r="T181" s="153"/>
      <c r="U181" s="153"/>
      <c r="V181" s="153"/>
      <c r="W181" s="17" t="str">
        <f t="shared" si="49"/>
        <v>Iš viso:</v>
      </c>
      <c r="X181" s="17">
        <f t="shared" si="49"/>
        <v>0</v>
      </c>
      <c r="Y181" s="17">
        <f t="shared" si="49"/>
        <v>0</v>
      </c>
      <c r="Z181" s="17">
        <f t="shared" si="49"/>
        <v>0</v>
      </c>
      <c r="AA181" s="17">
        <f t="shared" si="49"/>
        <v>0</v>
      </c>
      <c r="AB181" s="17">
        <f t="shared" si="49"/>
        <v>0</v>
      </c>
      <c r="AC181" s="17">
        <f t="shared" si="49"/>
        <v>0</v>
      </c>
      <c r="AD181" s="17">
        <f t="shared" si="50"/>
        <v>0</v>
      </c>
      <c r="AE181" s="17">
        <f t="shared" si="51"/>
        <v>0</v>
      </c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0.5" customHeight="1" outlineLevel="4" x14ac:dyDescent="0.15">
      <c r="A182" s="160" t="s">
        <v>29</v>
      </c>
      <c r="B182" s="162" t="s">
        <v>208</v>
      </c>
      <c r="C182" s="164" t="s">
        <v>29</v>
      </c>
      <c r="D182" s="137" t="s">
        <v>199</v>
      </c>
      <c r="E182" s="140" t="s">
        <v>29</v>
      </c>
      <c r="F182" s="157" t="s">
        <v>95</v>
      </c>
      <c r="G182" s="154" t="s">
        <v>135</v>
      </c>
      <c r="H182" s="154" t="s">
        <v>28</v>
      </c>
      <c r="I182" s="154" t="s">
        <v>81</v>
      </c>
      <c r="J182" s="112" t="s">
        <v>50</v>
      </c>
      <c r="K182" s="117"/>
      <c r="L182" s="117"/>
      <c r="M182" s="113"/>
      <c r="N182" s="113"/>
      <c r="O182" s="113"/>
      <c r="P182" s="113"/>
      <c r="Q182" s="117"/>
      <c r="R182" s="117"/>
      <c r="S182" s="157" t="s">
        <v>163</v>
      </c>
      <c r="T182" s="143" t="s">
        <v>239</v>
      </c>
      <c r="U182" s="143" t="s">
        <v>239</v>
      </c>
      <c r="V182" s="143" t="s">
        <v>239</v>
      </c>
      <c r="W182" s="17" t="str">
        <f t="shared" si="49"/>
        <v>SB</v>
      </c>
      <c r="X182" s="17">
        <f t="shared" si="49"/>
        <v>0</v>
      </c>
      <c r="Y182" s="17">
        <f t="shared" si="49"/>
        <v>0</v>
      </c>
      <c r="Z182" s="17">
        <f t="shared" si="49"/>
        <v>0</v>
      </c>
      <c r="AA182" s="17">
        <f t="shared" si="49"/>
        <v>0</v>
      </c>
      <c r="AB182" s="17">
        <f t="shared" si="49"/>
        <v>0</v>
      </c>
      <c r="AC182" s="17">
        <f t="shared" si="49"/>
        <v>0</v>
      </c>
      <c r="AD182" s="17">
        <f t="shared" si="50"/>
        <v>0</v>
      </c>
      <c r="AE182" s="17">
        <f t="shared" si="51"/>
        <v>0</v>
      </c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ht="10.5" customHeight="1" outlineLevel="4" x14ac:dyDescent="0.15">
      <c r="A183" s="161"/>
      <c r="B183" s="163"/>
      <c r="C183" s="165"/>
      <c r="D183" s="138"/>
      <c r="E183" s="141"/>
      <c r="F183" s="158"/>
      <c r="G183" s="155"/>
      <c r="H183" s="155"/>
      <c r="I183" s="155"/>
      <c r="J183" s="115" t="s">
        <v>51</v>
      </c>
      <c r="K183" s="117"/>
      <c r="L183" s="117"/>
      <c r="M183" s="113"/>
      <c r="N183" s="113"/>
      <c r="O183" s="113"/>
      <c r="P183" s="113"/>
      <c r="Q183" s="117"/>
      <c r="R183" s="117"/>
      <c r="S183" s="158"/>
      <c r="T183" s="144"/>
      <c r="U183" s="144"/>
      <c r="V183" s="289"/>
      <c r="W183" s="17" t="str">
        <f t="shared" si="49"/>
        <v>VB</v>
      </c>
      <c r="X183" s="17">
        <f t="shared" si="49"/>
        <v>0</v>
      </c>
      <c r="Y183" s="17">
        <f t="shared" si="49"/>
        <v>0</v>
      </c>
      <c r="Z183" s="17">
        <f t="shared" si="49"/>
        <v>0</v>
      </c>
      <c r="AA183" s="17">
        <f t="shared" si="49"/>
        <v>0</v>
      </c>
      <c r="AB183" s="17">
        <f t="shared" si="49"/>
        <v>0</v>
      </c>
      <c r="AC183" s="17">
        <f t="shared" si="49"/>
        <v>0</v>
      </c>
      <c r="AD183" s="17">
        <f t="shared" si="50"/>
        <v>0</v>
      </c>
      <c r="AE183" s="17">
        <f t="shared" si="51"/>
        <v>0</v>
      </c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0.5" customHeight="1" outlineLevel="4" x14ac:dyDescent="0.15">
      <c r="A184" s="161"/>
      <c r="B184" s="163"/>
      <c r="C184" s="165"/>
      <c r="D184" s="138"/>
      <c r="E184" s="141"/>
      <c r="F184" s="158"/>
      <c r="G184" s="155"/>
      <c r="H184" s="155"/>
      <c r="I184" s="155"/>
      <c r="J184" s="115" t="s">
        <v>52</v>
      </c>
      <c r="K184" s="113">
        <f>L184+Q184+R184</f>
        <v>407520</v>
      </c>
      <c r="L184" s="113">
        <v>135840</v>
      </c>
      <c r="M184" s="128">
        <v>135839.59</v>
      </c>
      <c r="N184" s="128">
        <f>M184</f>
        <v>135839.59</v>
      </c>
      <c r="O184" s="132">
        <v>2523</v>
      </c>
      <c r="P184" s="113"/>
      <c r="Q184" s="113">
        <f>L184</f>
        <v>135840</v>
      </c>
      <c r="R184" s="113">
        <f>Q184</f>
        <v>135840</v>
      </c>
      <c r="S184" s="158"/>
      <c r="T184" s="144"/>
      <c r="U184" s="144"/>
      <c r="V184" s="289"/>
      <c r="W184" s="17" t="str">
        <f t="shared" si="49"/>
        <v>ES</v>
      </c>
      <c r="X184" s="17">
        <f t="shared" si="49"/>
        <v>407520</v>
      </c>
      <c r="Y184" s="17">
        <f t="shared" si="49"/>
        <v>135840</v>
      </c>
      <c r="Z184" s="17">
        <f t="shared" si="49"/>
        <v>135839.59</v>
      </c>
      <c r="AA184" s="17">
        <f t="shared" si="49"/>
        <v>135839.59</v>
      </c>
      <c r="AB184" s="17">
        <f t="shared" si="49"/>
        <v>2523</v>
      </c>
      <c r="AC184" s="17">
        <f t="shared" si="49"/>
        <v>0</v>
      </c>
      <c r="AD184" s="17">
        <f t="shared" si="50"/>
        <v>135840</v>
      </c>
      <c r="AE184" s="17">
        <f t="shared" si="51"/>
        <v>135840</v>
      </c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ht="10.5" customHeight="1" outlineLevel="4" x14ac:dyDescent="0.15">
      <c r="A185" s="161"/>
      <c r="B185" s="163"/>
      <c r="C185" s="165"/>
      <c r="D185" s="138"/>
      <c r="E185" s="141"/>
      <c r="F185" s="158"/>
      <c r="G185" s="155"/>
      <c r="H185" s="155"/>
      <c r="I185" s="155"/>
      <c r="J185" s="119" t="s">
        <v>53</v>
      </c>
      <c r="K185" s="116"/>
      <c r="L185" s="116"/>
      <c r="M185" s="123"/>
      <c r="N185" s="123"/>
      <c r="O185" s="123"/>
      <c r="P185" s="123"/>
      <c r="Q185" s="116"/>
      <c r="R185" s="116"/>
      <c r="S185" s="158"/>
      <c r="T185" s="144"/>
      <c r="U185" s="144"/>
      <c r="V185" s="289"/>
      <c r="W185" s="17" t="str">
        <f t="shared" si="49"/>
        <v>KT</v>
      </c>
      <c r="X185" s="17">
        <f t="shared" si="49"/>
        <v>0</v>
      </c>
      <c r="Y185" s="17">
        <f t="shared" si="49"/>
        <v>0</v>
      </c>
      <c r="Z185" s="17">
        <f t="shared" si="49"/>
        <v>0</v>
      </c>
      <c r="AA185" s="17">
        <f t="shared" si="49"/>
        <v>0</v>
      </c>
      <c r="AB185" s="17">
        <f t="shared" si="49"/>
        <v>0</v>
      </c>
      <c r="AC185" s="17">
        <f t="shared" si="49"/>
        <v>0</v>
      </c>
      <c r="AD185" s="17">
        <f t="shared" si="50"/>
        <v>0</v>
      </c>
      <c r="AE185" s="17">
        <f t="shared" si="51"/>
        <v>0</v>
      </c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ht="10.5" customHeight="1" outlineLevel="4" thickBot="1" x14ac:dyDescent="0.2">
      <c r="A186" s="237"/>
      <c r="B186" s="221"/>
      <c r="C186" s="185"/>
      <c r="D186" s="139"/>
      <c r="E186" s="142"/>
      <c r="F186" s="159"/>
      <c r="G186" s="156"/>
      <c r="H186" s="156"/>
      <c r="I186" s="156"/>
      <c r="J186" s="120" t="s">
        <v>86</v>
      </c>
      <c r="K186" s="121">
        <f>SUM(K182:K185)</f>
        <v>407520</v>
      </c>
      <c r="L186" s="121">
        <f>SUM(L182:L185)</f>
        <v>135840</v>
      </c>
      <c r="M186" s="121">
        <f t="shared" ref="M186:R186" si="53">SUM(M182:M185)</f>
        <v>135839.59</v>
      </c>
      <c r="N186" s="121">
        <f t="shared" si="53"/>
        <v>135839.59</v>
      </c>
      <c r="O186" s="121">
        <f t="shared" si="53"/>
        <v>2523</v>
      </c>
      <c r="P186" s="121">
        <f t="shared" si="53"/>
        <v>0</v>
      </c>
      <c r="Q186" s="121">
        <f t="shared" si="53"/>
        <v>135840</v>
      </c>
      <c r="R186" s="121">
        <f t="shared" si="53"/>
        <v>135840</v>
      </c>
      <c r="S186" s="159"/>
      <c r="T186" s="145"/>
      <c r="U186" s="145"/>
      <c r="V186" s="290"/>
      <c r="W186" s="17" t="str">
        <f t="shared" si="49"/>
        <v>Iš viso:</v>
      </c>
      <c r="X186" s="17">
        <f t="shared" si="49"/>
        <v>407520</v>
      </c>
      <c r="Y186" s="17">
        <f t="shared" si="49"/>
        <v>135840</v>
      </c>
      <c r="Z186" s="17">
        <f t="shared" si="49"/>
        <v>135839.59</v>
      </c>
      <c r="AA186" s="17">
        <f t="shared" si="49"/>
        <v>135839.59</v>
      </c>
      <c r="AB186" s="17">
        <f t="shared" si="49"/>
        <v>2523</v>
      </c>
      <c r="AC186" s="17">
        <f t="shared" si="49"/>
        <v>0</v>
      </c>
      <c r="AD186" s="17">
        <f t="shared" si="50"/>
        <v>135840</v>
      </c>
      <c r="AE186" s="17">
        <f t="shared" si="51"/>
        <v>135840</v>
      </c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ht="9.75" customHeight="1" outlineLevel="3" thickBot="1" x14ac:dyDescent="0.2">
      <c r="A187" s="56" t="s">
        <v>29</v>
      </c>
      <c r="B187" s="10" t="s">
        <v>208</v>
      </c>
      <c r="C187" s="85" t="s">
        <v>29</v>
      </c>
      <c r="D187" s="65" t="s">
        <v>199</v>
      </c>
      <c r="E187" s="170" t="s">
        <v>22</v>
      </c>
      <c r="F187" s="171"/>
      <c r="G187" s="171"/>
      <c r="H187" s="171"/>
      <c r="I187" s="171"/>
      <c r="J187" s="172"/>
      <c r="K187" s="66">
        <f t="shared" ref="K187:R187" si="54">K176+K186+K181</f>
        <v>3486255</v>
      </c>
      <c r="L187" s="66">
        <f t="shared" si="54"/>
        <v>1162085</v>
      </c>
      <c r="M187" s="66">
        <f t="shared" si="54"/>
        <v>1204707.06</v>
      </c>
      <c r="N187" s="66">
        <f t="shared" si="54"/>
        <v>1204207.06</v>
      </c>
      <c r="O187" s="66">
        <f t="shared" si="54"/>
        <v>940787.74</v>
      </c>
      <c r="P187" s="66">
        <f t="shared" si="54"/>
        <v>500</v>
      </c>
      <c r="Q187" s="66">
        <f t="shared" si="54"/>
        <v>1162085</v>
      </c>
      <c r="R187" s="66">
        <f t="shared" si="54"/>
        <v>1162085</v>
      </c>
      <c r="S187" s="74"/>
      <c r="T187" s="75"/>
      <c r="U187" s="76"/>
      <c r="V187" s="77"/>
      <c r="W187" s="17">
        <f t="shared" si="49"/>
        <v>0</v>
      </c>
      <c r="X187" s="17">
        <f t="shared" si="49"/>
        <v>3486255</v>
      </c>
      <c r="Y187" s="17">
        <f t="shared" si="49"/>
        <v>1162085</v>
      </c>
      <c r="Z187" s="17">
        <f t="shared" si="49"/>
        <v>1204707.06</v>
      </c>
      <c r="AA187" s="17">
        <f t="shared" si="49"/>
        <v>1204207.06</v>
      </c>
      <c r="AB187" s="17">
        <f t="shared" si="49"/>
        <v>940787.74</v>
      </c>
      <c r="AC187" s="17">
        <f t="shared" si="49"/>
        <v>500</v>
      </c>
      <c r="AD187" s="17">
        <f t="shared" si="50"/>
        <v>1162085</v>
      </c>
      <c r="AE187" s="17">
        <f t="shared" si="51"/>
        <v>1162085</v>
      </c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ht="9.75" customHeight="1" outlineLevel="4" thickBot="1" x14ac:dyDescent="0.2">
      <c r="A188" s="55" t="s">
        <v>29</v>
      </c>
      <c r="B188" s="5" t="s">
        <v>208</v>
      </c>
      <c r="C188" s="84" t="s">
        <v>29</v>
      </c>
      <c r="D188" s="71" t="s">
        <v>25</v>
      </c>
      <c r="E188" s="148" t="s">
        <v>71</v>
      </c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50"/>
      <c r="W188" s="17">
        <f t="shared" ref="W188:AB250" si="55">J188</f>
        <v>0</v>
      </c>
      <c r="X188" s="17">
        <f t="shared" si="55"/>
        <v>0</v>
      </c>
      <c r="Y188" s="17">
        <f t="shared" si="55"/>
        <v>0</v>
      </c>
      <c r="Z188" s="17">
        <f t="shared" ref="Z188:AE237" si="56">M188</f>
        <v>0</v>
      </c>
      <c r="AA188" s="17">
        <f t="shared" si="56"/>
        <v>0</v>
      </c>
      <c r="AB188" s="17">
        <f t="shared" si="56"/>
        <v>0</v>
      </c>
      <c r="AC188" s="17">
        <f t="shared" si="56"/>
        <v>0</v>
      </c>
      <c r="AD188" s="17">
        <f t="shared" si="38"/>
        <v>0</v>
      </c>
      <c r="AE188" s="17">
        <f t="shared" si="38"/>
        <v>0</v>
      </c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9.75" customHeight="1" outlineLevel="4" x14ac:dyDescent="0.15">
      <c r="A189" s="160" t="s">
        <v>29</v>
      </c>
      <c r="B189" s="162" t="s">
        <v>208</v>
      </c>
      <c r="C189" s="164" t="s">
        <v>29</v>
      </c>
      <c r="D189" s="137" t="s">
        <v>25</v>
      </c>
      <c r="E189" s="140" t="s">
        <v>208</v>
      </c>
      <c r="F189" s="223" t="s">
        <v>116</v>
      </c>
      <c r="G189" s="154"/>
      <c r="H189" s="154" t="s">
        <v>28</v>
      </c>
      <c r="I189" s="154"/>
      <c r="J189" s="6" t="s">
        <v>50</v>
      </c>
      <c r="K189" s="22"/>
      <c r="L189" s="22"/>
      <c r="M189" s="23"/>
      <c r="N189" s="23"/>
      <c r="O189" s="23"/>
      <c r="P189" s="23"/>
      <c r="Q189" s="22"/>
      <c r="R189" s="22"/>
      <c r="S189" s="157" t="s">
        <v>117</v>
      </c>
      <c r="T189" s="151">
        <v>6</v>
      </c>
      <c r="U189" s="151">
        <v>6</v>
      </c>
      <c r="V189" s="151">
        <v>6</v>
      </c>
      <c r="W189" s="17" t="str">
        <f t="shared" si="55"/>
        <v>SB</v>
      </c>
      <c r="X189" s="17">
        <f t="shared" si="55"/>
        <v>0</v>
      </c>
      <c r="Y189" s="17">
        <f t="shared" si="55"/>
        <v>0</v>
      </c>
      <c r="Z189" s="17">
        <f t="shared" si="56"/>
        <v>0</v>
      </c>
      <c r="AA189" s="17">
        <f t="shared" si="56"/>
        <v>0</v>
      </c>
      <c r="AB189" s="17">
        <f t="shared" si="56"/>
        <v>0</v>
      </c>
      <c r="AC189" s="17">
        <f t="shared" si="56"/>
        <v>0</v>
      </c>
      <c r="AD189" s="17">
        <f t="shared" si="38"/>
        <v>0</v>
      </c>
      <c r="AE189" s="17">
        <f t="shared" si="38"/>
        <v>0</v>
      </c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ht="9.75" customHeight="1" outlineLevel="4" x14ac:dyDescent="0.15">
      <c r="A190" s="161"/>
      <c r="B190" s="163"/>
      <c r="C190" s="165"/>
      <c r="D190" s="138"/>
      <c r="E190" s="141"/>
      <c r="F190" s="224"/>
      <c r="G190" s="155"/>
      <c r="H190" s="155"/>
      <c r="I190" s="155"/>
      <c r="J190" s="7" t="s">
        <v>51</v>
      </c>
      <c r="K190" s="24"/>
      <c r="L190" s="24"/>
      <c r="M190" s="25"/>
      <c r="N190" s="25"/>
      <c r="O190" s="25"/>
      <c r="P190" s="25"/>
      <c r="Q190" s="24"/>
      <c r="R190" s="24"/>
      <c r="S190" s="158"/>
      <c r="T190" s="152"/>
      <c r="U190" s="152"/>
      <c r="V190" s="152"/>
      <c r="W190" s="17" t="str">
        <f t="shared" si="55"/>
        <v>VB</v>
      </c>
      <c r="X190" s="17">
        <f t="shared" si="55"/>
        <v>0</v>
      </c>
      <c r="Y190" s="17">
        <f t="shared" si="55"/>
        <v>0</v>
      </c>
      <c r="Z190" s="17">
        <f t="shared" si="56"/>
        <v>0</v>
      </c>
      <c r="AA190" s="17">
        <f t="shared" si="56"/>
        <v>0</v>
      </c>
      <c r="AB190" s="17">
        <f t="shared" si="56"/>
        <v>0</v>
      </c>
      <c r="AC190" s="17">
        <f t="shared" si="56"/>
        <v>0</v>
      </c>
      <c r="AD190" s="17">
        <f t="shared" si="38"/>
        <v>0</v>
      </c>
      <c r="AE190" s="17">
        <f t="shared" si="38"/>
        <v>0</v>
      </c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9.75" customHeight="1" outlineLevel="4" x14ac:dyDescent="0.15">
      <c r="A191" s="161"/>
      <c r="B191" s="163"/>
      <c r="C191" s="165"/>
      <c r="D191" s="138"/>
      <c r="E191" s="141"/>
      <c r="F191" s="224"/>
      <c r="G191" s="155"/>
      <c r="H191" s="155"/>
      <c r="I191" s="155"/>
      <c r="J191" s="7" t="s">
        <v>52</v>
      </c>
      <c r="K191" s="24"/>
      <c r="L191" s="24"/>
      <c r="M191" s="25"/>
      <c r="N191" s="25"/>
      <c r="O191" s="25"/>
      <c r="P191" s="25"/>
      <c r="Q191" s="24"/>
      <c r="R191" s="24"/>
      <c r="S191" s="158"/>
      <c r="T191" s="152"/>
      <c r="U191" s="152"/>
      <c r="V191" s="152"/>
      <c r="W191" s="17" t="str">
        <f t="shared" si="55"/>
        <v>ES</v>
      </c>
      <c r="X191" s="17">
        <f t="shared" si="55"/>
        <v>0</v>
      </c>
      <c r="Y191" s="17">
        <f t="shared" si="55"/>
        <v>0</v>
      </c>
      <c r="Z191" s="17">
        <f t="shared" si="56"/>
        <v>0</v>
      </c>
      <c r="AA191" s="17">
        <f t="shared" si="56"/>
        <v>0</v>
      </c>
      <c r="AB191" s="17">
        <f t="shared" si="56"/>
        <v>0</v>
      </c>
      <c r="AC191" s="17">
        <f t="shared" si="56"/>
        <v>0</v>
      </c>
      <c r="AD191" s="17">
        <f t="shared" si="38"/>
        <v>0</v>
      </c>
      <c r="AE191" s="17">
        <f t="shared" si="38"/>
        <v>0</v>
      </c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ht="9.75" customHeight="1" outlineLevel="4" x14ac:dyDescent="0.15">
      <c r="A192" s="161"/>
      <c r="B192" s="163"/>
      <c r="C192" s="165"/>
      <c r="D192" s="138"/>
      <c r="E192" s="141"/>
      <c r="F192" s="224"/>
      <c r="G192" s="155"/>
      <c r="H192" s="155"/>
      <c r="I192" s="155"/>
      <c r="J192" s="8" t="s">
        <v>53</v>
      </c>
      <c r="K192" s="26"/>
      <c r="L192" s="26"/>
      <c r="M192" s="26"/>
      <c r="N192" s="26"/>
      <c r="O192" s="26"/>
      <c r="P192" s="26"/>
      <c r="Q192" s="26"/>
      <c r="R192" s="26"/>
      <c r="S192" s="158"/>
      <c r="T192" s="152"/>
      <c r="U192" s="152"/>
      <c r="V192" s="152"/>
      <c r="W192" s="17" t="str">
        <f t="shared" si="55"/>
        <v>KT</v>
      </c>
      <c r="X192" s="17">
        <f t="shared" si="55"/>
        <v>0</v>
      </c>
      <c r="Y192" s="17">
        <f t="shared" si="55"/>
        <v>0</v>
      </c>
      <c r="Z192" s="17">
        <f t="shared" si="56"/>
        <v>0</v>
      </c>
      <c r="AA192" s="17">
        <f t="shared" si="56"/>
        <v>0</v>
      </c>
      <c r="AB192" s="17">
        <f t="shared" si="56"/>
        <v>0</v>
      </c>
      <c r="AC192" s="17">
        <f t="shared" si="56"/>
        <v>0</v>
      </c>
      <c r="AD192" s="17">
        <f t="shared" si="38"/>
        <v>0</v>
      </c>
      <c r="AE192" s="17">
        <f t="shared" si="38"/>
        <v>0</v>
      </c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ht="9.75" customHeight="1" outlineLevel="4" thickBot="1" x14ac:dyDescent="0.2">
      <c r="A193" s="237"/>
      <c r="B193" s="221"/>
      <c r="C193" s="185"/>
      <c r="D193" s="139"/>
      <c r="E193" s="142"/>
      <c r="F193" s="225"/>
      <c r="G193" s="156"/>
      <c r="H193" s="156"/>
      <c r="I193" s="156"/>
      <c r="J193" s="9" t="s">
        <v>86</v>
      </c>
      <c r="K193" s="27">
        <f>SUM(K189:K192)</f>
        <v>0</v>
      </c>
      <c r="L193" s="27">
        <f>SUM(L189:L192)</f>
        <v>0</v>
      </c>
      <c r="M193" s="27">
        <f t="shared" ref="M193:R193" si="57">SUM(M189:M192)</f>
        <v>0</v>
      </c>
      <c r="N193" s="27">
        <f t="shared" si="57"/>
        <v>0</v>
      </c>
      <c r="O193" s="27">
        <f t="shared" si="57"/>
        <v>0</v>
      </c>
      <c r="P193" s="27">
        <f t="shared" si="57"/>
        <v>0</v>
      </c>
      <c r="Q193" s="27">
        <f t="shared" si="57"/>
        <v>0</v>
      </c>
      <c r="R193" s="27">
        <f t="shared" si="57"/>
        <v>0</v>
      </c>
      <c r="S193" s="159"/>
      <c r="T193" s="153"/>
      <c r="U193" s="153"/>
      <c r="V193" s="153"/>
      <c r="W193" s="17" t="str">
        <f t="shared" si="55"/>
        <v>Iš viso:</v>
      </c>
      <c r="X193" s="17">
        <f t="shared" si="55"/>
        <v>0</v>
      </c>
      <c r="Y193" s="17">
        <f t="shared" si="55"/>
        <v>0</v>
      </c>
      <c r="Z193" s="17">
        <f t="shared" si="56"/>
        <v>0</v>
      </c>
      <c r="AA193" s="17">
        <f t="shared" si="56"/>
        <v>0</v>
      </c>
      <c r="AB193" s="17">
        <f t="shared" si="56"/>
        <v>0</v>
      </c>
      <c r="AC193" s="17">
        <f t="shared" si="56"/>
        <v>0</v>
      </c>
      <c r="AD193" s="17">
        <f t="shared" si="38"/>
        <v>0</v>
      </c>
      <c r="AE193" s="17">
        <f t="shared" si="38"/>
        <v>0</v>
      </c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ht="9.75" customHeight="1" outlineLevel="4" x14ac:dyDescent="0.15">
      <c r="A194" s="160" t="s">
        <v>29</v>
      </c>
      <c r="B194" s="162" t="s">
        <v>208</v>
      </c>
      <c r="C194" s="164" t="s">
        <v>29</v>
      </c>
      <c r="D194" s="137" t="s">
        <v>25</v>
      </c>
      <c r="E194" s="140" t="s">
        <v>261</v>
      </c>
      <c r="F194" s="173" t="s">
        <v>118</v>
      </c>
      <c r="G194" s="154"/>
      <c r="H194" s="154" t="s">
        <v>28</v>
      </c>
      <c r="I194" s="154"/>
      <c r="J194" s="6" t="s">
        <v>50</v>
      </c>
      <c r="K194" s="24"/>
      <c r="L194" s="24"/>
      <c r="M194" s="25"/>
      <c r="N194" s="25"/>
      <c r="O194" s="25"/>
      <c r="P194" s="25"/>
      <c r="Q194" s="24"/>
      <c r="R194" s="24"/>
      <c r="S194" s="157" t="s">
        <v>99</v>
      </c>
      <c r="T194" s="151">
        <v>1</v>
      </c>
      <c r="U194" s="151">
        <v>1</v>
      </c>
      <c r="V194" s="151">
        <v>1</v>
      </c>
      <c r="W194" s="17" t="str">
        <f t="shared" si="55"/>
        <v>SB</v>
      </c>
      <c r="X194" s="17">
        <f t="shared" si="55"/>
        <v>0</v>
      </c>
      <c r="Y194" s="17">
        <f t="shared" si="55"/>
        <v>0</v>
      </c>
      <c r="Z194" s="17">
        <f t="shared" si="56"/>
        <v>0</v>
      </c>
      <c r="AA194" s="17">
        <f t="shared" si="56"/>
        <v>0</v>
      </c>
      <c r="AB194" s="17">
        <f t="shared" si="56"/>
        <v>0</v>
      </c>
      <c r="AC194" s="17">
        <f t="shared" si="56"/>
        <v>0</v>
      </c>
      <c r="AD194" s="17">
        <f t="shared" si="38"/>
        <v>0</v>
      </c>
      <c r="AE194" s="17">
        <f t="shared" si="38"/>
        <v>0</v>
      </c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ht="9.75" customHeight="1" outlineLevel="4" x14ac:dyDescent="0.15">
      <c r="A195" s="161"/>
      <c r="B195" s="163"/>
      <c r="C195" s="165"/>
      <c r="D195" s="138"/>
      <c r="E195" s="141"/>
      <c r="F195" s="174"/>
      <c r="G195" s="155"/>
      <c r="H195" s="155"/>
      <c r="I195" s="155"/>
      <c r="J195" s="7" t="s">
        <v>51</v>
      </c>
      <c r="K195" s="24"/>
      <c r="L195" s="24"/>
      <c r="M195" s="25"/>
      <c r="N195" s="25"/>
      <c r="O195" s="25"/>
      <c r="P195" s="25"/>
      <c r="Q195" s="24"/>
      <c r="R195" s="24"/>
      <c r="S195" s="158"/>
      <c r="T195" s="152"/>
      <c r="U195" s="152"/>
      <c r="V195" s="152"/>
      <c r="W195" s="17" t="str">
        <f t="shared" si="55"/>
        <v>VB</v>
      </c>
      <c r="X195" s="17">
        <f t="shared" si="55"/>
        <v>0</v>
      </c>
      <c r="Y195" s="17">
        <f t="shared" si="55"/>
        <v>0</v>
      </c>
      <c r="Z195" s="17">
        <f t="shared" si="56"/>
        <v>0</v>
      </c>
      <c r="AA195" s="17">
        <f t="shared" si="56"/>
        <v>0</v>
      </c>
      <c r="AB195" s="17">
        <f t="shared" si="56"/>
        <v>0</v>
      </c>
      <c r="AC195" s="17">
        <f t="shared" si="56"/>
        <v>0</v>
      </c>
      <c r="AD195" s="17">
        <f t="shared" si="38"/>
        <v>0</v>
      </c>
      <c r="AE195" s="17">
        <f t="shared" si="38"/>
        <v>0</v>
      </c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ht="9.75" customHeight="1" outlineLevel="4" x14ac:dyDescent="0.15">
      <c r="A196" s="161"/>
      <c r="B196" s="163"/>
      <c r="C196" s="165"/>
      <c r="D196" s="138"/>
      <c r="E196" s="141"/>
      <c r="F196" s="174"/>
      <c r="G196" s="155"/>
      <c r="H196" s="155"/>
      <c r="I196" s="155"/>
      <c r="J196" s="7" t="s">
        <v>52</v>
      </c>
      <c r="K196" s="24"/>
      <c r="L196" s="24"/>
      <c r="M196" s="25"/>
      <c r="N196" s="25"/>
      <c r="O196" s="25"/>
      <c r="P196" s="25"/>
      <c r="Q196" s="24"/>
      <c r="R196" s="24"/>
      <c r="S196" s="158"/>
      <c r="T196" s="152"/>
      <c r="U196" s="152"/>
      <c r="V196" s="152"/>
      <c r="W196" s="17" t="str">
        <f t="shared" si="55"/>
        <v>ES</v>
      </c>
      <c r="X196" s="17">
        <f t="shared" si="55"/>
        <v>0</v>
      </c>
      <c r="Y196" s="17">
        <f t="shared" si="55"/>
        <v>0</v>
      </c>
      <c r="Z196" s="17">
        <f t="shared" si="56"/>
        <v>0</v>
      </c>
      <c r="AA196" s="17">
        <f t="shared" si="56"/>
        <v>0</v>
      </c>
      <c r="AB196" s="17">
        <f t="shared" si="56"/>
        <v>0</v>
      </c>
      <c r="AC196" s="17">
        <f t="shared" si="56"/>
        <v>0</v>
      </c>
      <c r="AD196" s="17">
        <f t="shared" si="38"/>
        <v>0</v>
      </c>
      <c r="AE196" s="17">
        <f t="shared" si="38"/>
        <v>0</v>
      </c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ht="9.75" customHeight="1" outlineLevel="4" x14ac:dyDescent="0.15">
      <c r="A197" s="161"/>
      <c r="B197" s="163"/>
      <c r="C197" s="165"/>
      <c r="D197" s="138"/>
      <c r="E197" s="141"/>
      <c r="F197" s="174"/>
      <c r="G197" s="155"/>
      <c r="H197" s="155"/>
      <c r="I197" s="155"/>
      <c r="J197" s="8" t="s">
        <v>53</v>
      </c>
      <c r="K197" s="26"/>
      <c r="L197" s="26"/>
      <c r="M197" s="28"/>
      <c r="N197" s="28"/>
      <c r="O197" s="28"/>
      <c r="P197" s="28"/>
      <c r="Q197" s="26"/>
      <c r="R197" s="26"/>
      <c r="S197" s="158"/>
      <c r="T197" s="152"/>
      <c r="U197" s="152"/>
      <c r="V197" s="152"/>
      <c r="W197" s="17" t="str">
        <f t="shared" si="55"/>
        <v>KT</v>
      </c>
      <c r="X197" s="17">
        <f t="shared" si="55"/>
        <v>0</v>
      </c>
      <c r="Y197" s="17">
        <f t="shared" si="55"/>
        <v>0</v>
      </c>
      <c r="Z197" s="17">
        <f t="shared" si="56"/>
        <v>0</v>
      </c>
      <c r="AA197" s="17">
        <f t="shared" si="56"/>
        <v>0</v>
      </c>
      <c r="AB197" s="17">
        <f t="shared" si="56"/>
        <v>0</v>
      </c>
      <c r="AC197" s="17">
        <f t="shared" si="56"/>
        <v>0</v>
      </c>
      <c r="AD197" s="17">
        <f t="shared" si="38"/>
        <v>0</v>
      </c>
      <c r="AE197" s="17">
        <f t="shared" si="38"/>
        <v>0</v>
      </c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ht="9.75" customHeight="1" outlineLevel="4" thickBot="1" x14ac:dyDescent="0.2">
      <c r="A198" s="237"/>
      <c r="B198" s="221"/>
      <c r="C198" s="185"/>
      <c r="D198" s="139"/>
      <c r="E198" s="142"/>
      <c r="F198" s="175"/>
      <c r="G198" s="156"/>
      <c r="H198" s="156"/>
      <c r="I198" s="156"/>
      <c r="J198" s="9" t="s">
        <v>86</v>
      </c>
      <c r="K198" s="27">
        <f>SUM(K194:K197)</f>
        <v>0</v>
      </c>
      <c r="L198" s="27">
        <f>SUM(L194:L197)</f>
        <v>0</v>
      </c>
      <c r="M198" s="27">
        <f t="shared" ref="M198:R198" si="58">SUM(M194:M197)</f>
        <v>0</v>
      </c>
      <c r="N198" s="27">
        <f t="shared" si="58"/>
        <v>0</v>
      </c>
      <c r="O198" s="27">
        <f t="shared" si="58"/>
        <v>0</v>
      </c>
      <c r="P198" s="27">
        <f t="shared" si="58"/>
        <v>0</v>
      </c>
      <c r="Q198" s="27">
        <f t="shared" si="58"/>
        <v>0</v>
      </c>
      <c r="R198" s="27">
        <f t="shared" si="58"/>
        <v>0</v>
      </c>
      <c r="S198" s="159"/>
      <c r="T198" s="153"/>
      <c r="U198" s="153"/>
      <c r="V198" s="153"/>
      <c r="W198" s="17" t="str">
        <f t="shared" si="55"/>
        <v>Iš viso:</v>
      </c>
      <c r="X198" s="17">
        <f t="shared" si="55"/>
        <v>0</v>
      </c>
      <c r="Y198" s="17">
        <f t="shared" si="55"/>
        <v>0</v>
      </c>
      <c r="Z198" s="17">
        <f t="shared" si="56"/>
        <v>0</v>
      </c>
      <c r="AA198" s="17">
        <f t="shared" si="56"/>
        <v>0</v>
      </c>
      <c r="AB198" s="17">
        <f t="shared" si="56"/>
        <v>0</v>
      </c>
      <c r="AC198" s="17">
        <f t="shared" si="56"/>
        <v>0</v>
      </c>
      <c r="AD198" s="17">
        <f t="shared" si="38"/>
        <v>0</v>
      </c>
      <c r="AE198" s="17">
        <f t="shared" si="38"/>
        <v>0</v>
      </c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9.75" customHeight="1" outlineLevel="3" thickBot="1" x14ac:dyDescent="0.2">
      <c r="A199" s="56" t="s">
        <v>29</v>
      </c>
      <c r="B199" s="10" t="s">
        <v>208</v>
      </c>
      <c r="C199" s="85" t="s">
        <v>29</v>
      </c>
      <c r="D199" s="65">
        <v>10</v>
      </c>
      <c r="E199" s="170" t="s">
        <v>22</v>
      </c>
      <c r="F199" s="171"/>
      <c r="G199" s="171"/>
      <c r="H199" s="171"/>
      <c r="I199" s="171"/>
      <c r="J199" s="171"/>
      <c r="K199" s="72">
        <f>K193+K198</f>
        <v>0</v>
      </c>
      <c r="L199" s="72">
        <f>L193+L198</f>
        <v>0</v>
      </c>
      <c r="M199" s="72">
        <f t="shared" ref="M199:R199" si="59">M193+M198</f>
        <v>0</v>
      </c>
      <c r="N199" s="72">
        <f t="shared" si="59"/>
        <v>0</v>
      </c>
      <c r="O199" s="72">
        <f t="shared" si="59"/>
        <v>0</v>
      </c>
      <c r="P199" s="72">
        <f t="shared" si="59"/>
        <v>0</v>
      </c>
      <c r="Q199" s="72">
        <f t="shared" si="59"/>
        <v>0</v>
      </c>
      <c r="R199" s="72">
        <f t="shared" si="59"/>
        <v>0</v>
      </c>
      <c r="S199" s="74"/>
      <c r="T199" s="75"/>
      <c r="U199" s="76"/>
      <c r="V199" s="77"/>
      <c r="W199" s="17">
        <f t="shared" si="55"/>
        <v>0</v>
      </c>
      <c r="X199" s="17">
        <f t="shared" si="55"/>
        <v>0</v>
      </c>
      <c r="Y199" s="17">
        <f t="shared" si="55"/>
        <v>0</v>
      </c>
      <c r="Z199" s="17">
        <f t="shared" si="56"/>
        <v>0</v>
      </c>
      <c r="AA199" s="17">
        <f t="shared" si="56"/>
        <v>0</v>
      </c>
      <c r="AB199" s="17">
        <f t="shared" si="56"/>
        <v>0</v>
      </c>
      <c r="AC199" s="17">
        <f t="shared" si="56"/>
        <v>0</v>
      </c>
      <c r="AD199" s="17">
        <f t="shared" si="38"/>
        <v>0</v>
      </c>
      <c r="AE199" s="17">
        <f t="shared" si="38"/>
        <v>0</v>
      </c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9.75" customHeight="1" outlineLevel="4" thickBot="1" x14ac:dyDescent="0.2">
      <c r="A200" s="55" t="s">
        <v>29</v>
      </c>
      <c r="B200" s="5" t="s">
        <v>208</v>
      </c>
      <c r="C200" s="84" t="s">
        <v>29</v>
      </c>
      <c r="D200" s="71">
        <v>11</v>
      </c>
      <c r="E200" s="148" t="s">
        <v>72</v>
      </c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50"/>
      <c r="W200" s="17">
        <f t="shared" si="55"/>
        <v>0</v>
      </c>
      <c r="X200" s="17">
        <f t="shared" si="55"/>
        <v>0</v>
      </c>
      <c r="Y200" s="17">
        <f t="shared" si="55"/>
        <v>0</v>
      </c>
      <c r="Z200" s="17">
        <f t="shared" si="56"/>
        <v>0</v>
      </c>
      <c r="AA200" s="17">
        <f t="shared" si="56"/>
        <v>0</v>
      </c>
      <c r="AB200" s="17">
        <f t="shared" si="56"/>
        <v>0</v>
      </c>
      <c r="AC200" s="17">
        <f t="shared" si="56"/>
        <v>0</v>
      </c>
      <c r="AD200" s="17">
        <f t="shared" si="38"/>
        <v>0</v>
      </c>
      <c r="AE200" s="17">
        <f t="shared" si="38"/>
        <v>0</v>
      </c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9.75" customHeight="1" outlineLevel="4" x14ac:dyDescent="0.15">
      <c r="A201" s="160" t="s">
        <v>29</v>
      </c>
      <c r="B201" s="162" t="s">
        <v>208</v>
      </c>
      <c r="C201" s="164" t="s">
        <v>29</v>
      </c>
      <c r="D201" s="137" t="s">
        <v>26</v>
      </c>
      <c r="E201" s="140" t="s">
        <v>208</v>
      </c>
      <c r="F201" s="223" t="s">
        <v>119</v>
      </c>
      <c r="G201" s="154"/>
      <c r="H201" s="154" t="s">
        <v>28</v>
      </c>
      <c r="I201" s="154"/>
      <c r="J201" s="6" t="s">
        <v>50</v>
      </c>
      <c r="K201" s="22"/>
      <c r="L201" s="22"/>
      <c r="M201" s="23"/>
      <c r="N201" s="23"/>
      <c r="O201" s="23"/>
      <c r="P201" s="23"/>
      <c r="Q201" s="22"/>
      <c r="R201" s="22"/>
      <c r="S201" s="157" t="s">
        <v>185</v>
      </c>
      <c r="T201" s="151">
        <v>1</v>
      </c>
      <c r="U201" s="182">
        <v>1</v>
      </c>
      <c r="V201" s="182">
        <v>1</v>
      </c>
      <c r="W201" s="17" t="str">
        <f t="shared" si="55"/>
        <v>SB</v>
      </c>
      <c r="X201" s="17">
        <f t="shared" si="55"/>
        <v>0</v>
      </c>
      <c r="Y201" s="17">
        <f t="shared" si="55"/>
        <v>0</v>
      </c>
      <c r="Z201" s="17">
        <f t="shared" si="56"/>
        <v>0</v>
      </c>
      <c r="AA201" s="17">
        <f t="shared" si="56"/>
        <v>0</v>
      </c>
      <c r="AB201" s="17">
        <f t="shared" si="56"/>
        <v>0</v>
      </c>
      <c r="AC201" s="17">
        <f t="shared" si="56"/>
        <v>0</v>
      </c>
      <c r="AD201" s="17">
        <f t="shared" si="38"/>
        <v>0</v>
      </c>
      <c r="AE201" s="17">
        <f t="shared" si="38"/>
        <v>0</v>
      </c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9.75" customHeight="1" outlineLevel="4" x14ac:dyDescent="0.15">
      <c r="A202" s="161"/>
      <c r="B202" s="163"/>
      <c r="C202" s="165"/>
      <c r="D202" s="138"/>
      <c r="E202" s="141"/>
      <c r="F202" s="224"/>
      <c r="G202" s="155"/>
      <c r="H202" s="155"/>
      <c r="I202" s="155"/>
      <c r="J202" s="7" t="s">
        <v>51</v>
      </c>
      <c r="K202" s="24"/>
      <c r="L202" s="24"/>
      <c r="M202" s="25"/>
      <c r="N202" s="25"/>
      <c r="O202" s="25"/>
      <c r="P202" s="25"/>
      <c r="Q202" s="24"/>
      <c r="R202" s="24"/>
      <c r="S202" s="158"/>
      <c r="T202" s="152"/>
      <c r="U202" s="183"/>
      <c r="V202" s="183"/>
      <c r="W202" s="17" t="str">
        <f t="shared" si="55"/>
        <v>VB</v>
      </c>
      <c r="X202" s="17">
        <f t="shared" si="55"/>
        <v>0</v>
      </c>
      <c r="Y202" s="17">
        <f t="shared" si="55"/>
        <v>0</v>
      </c>
      <c r="Z202" s="17">
        <f t="shared" si="56"/>
        <v>0</v>
      </c>
      <c r="AA202" s="17">
        <f t="shared" si="56"/>
        <v>0</v>
      </c>
      <c r="AB202" s="17">
        <f t="shared" si="56"/>
        <v>0</v>
      </c>
      <c r="AC202" s="17">
        <f t="shared" si="56"/>
        <v>0</v>
      </c>
      <c r="AD202" s="17">
        <f t="shared" si="38"/>
        <v>0</v>
      </c>
      <c r="AE202" s="17">
        <f t="shared" si="38"/>
        <v>0</v>
      </c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9.75" customHeight="1" outlineLevel="4" x14ac:dyDescent="0.15">
      <c r="A203" s="161"/>
      <c r="B203" s="163"/>
      <c r="C203" s="165"/>
      <c r="D203" s="138"/>
      <c r="E203" s="141"/>
      <c r="F203" s="224"/>
      <c r="G203" s="155"/>
      <c r="H203" s="155"/>
      <c r="I203" s="155"/>
      <c r="J203" s="7" t="s">
        <v>52</v>
      </c>
      <c r="K203" s="24"/>
      <c r="L203" s="24"/>
      <c r="M203" s="25"/>
      <c r="N203" s="25"/>
      <c r="O203" s="25"/>
      <c r="P203" s="25"/>
      <c r="Q203" s="24"/>
      <c r="R203" s="24"/>
      <c r="S203" s="158"/>
      <c r="T203" s="152"/>
      <c r="U203" s="183"/>
      <c r="V203" s="183"/>
      <c r="W203" s="17" t="str">
        <f t="shared" si="55"/>
        <v>ES</v>
      </c>
      <c r="X203" s="17">
        <f t="shared" si="55"/>
        <v>0</v>
      </c>
      <c r="Y203" s="17">
        <f t="shared" si="55"/>
        <v>0</v>
      </c>
      <c r="Z203" s="17">
        <f t="shared" si="56"/>
        <v>0</v>
      </c>
      <c r="AA203" s="17">
        <f t="shared" si="56"/>
        <v>0</v>
      </c>
      <c r="AB203" s="17">
        <f t="shared" si="56"/>
        <v>0</v>
      </c>
      <c r="AC203" s="17">
        <f t="shared" si="56"/>
        <v>0</v>
      </c>
      <c r="AD203" s="17">
        <f t="shared" si="38"/>
        <v>0</v>
      </c>
      <c r="AE203" s="17">
        <f t="shared" si="38"/>
        <v>0</v>
      </c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9.75" customHeight="1" outlineLevel="4" x14ac:dyDescent="0.15">
      <c r="A204" s="161"/>
      <c r="B204" s="163"/>
      <c r="C204" s="165"/>
      <c r="D204" s="138"/>
      <c r="E204" s="141"/>
      <c r="F204" s="224"/>
      <c r="G204" s="155"/>
      <c r="H204" s="155"/>
      <c r="I204" s="155"/>
      <c r="J204" s="8" t="s">
        <v>53</v>
      </c>
      <c r="K204" s="26"/>
      <c r="L204" s="26"/>
      <c r="M204" s="26"/>
      <c r="N204" s="26"/>
      <c r="O204" s="26"/>
      <c r="P204" s="26"/>
      <c r="Q204" s="26"/>
      <c r="R204" s="26"/>
      <c r="S204" s="158"/>
      <c r="T204" s="152"/>
      <c r="U204" s="183"/>
      <c r="V204" s="183"/>
      <c r="W204" s="17" t="str">
        <f t="shared" si="55"/>
        <v>KT</v>
      </c>
      <c r="X204" s="17">
        <f t="shared" si="55"/>
        <v>0</v>
      </c>
      <c r="Y204" s="17">
        <f t="shared" si="55"/>
        <v>0</v>
      </c>
      <c r="Z204" s="17">
        <f t="shared" si="56"/>
        <v>0</v>
      </c>
      <c r="AA204" s="17">
        <f t="shared" si="56"/>
        <v>0</v>
      </c>
      <c r="AB204" s="17">
        <f t="shared" si="56"/>
        <v>0</v>
      </c>
      <c r="AC204" s="17">
        <f t="shared" si="56"/>
        <v>0</v>
      </c>
      <c r="AD204" s="17">
        <f t="shared" si="38"/>
        <v>0</v>
      </c>
      <c r="AE204" s="17">
        <f t="shared" si="38"/>
        <v>0</v>
      </c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9.75" customHeight="1" outlineLevel="4" thickBot="1" x14ac:dyDescent="0.2">
      <c r="A205" s="237"/>
      <c r="B205" s="221"/>
      <c r="C205" s="185"/>
      <c r="D205" s="139"/>
      <c r="E205" s="142"/>
      <c r="F205" s="225"/>
      <c r="G205" s="156"/>
      <c r="H205" s="156"/>
      <c r="I205" s="156"/>
      <c r="J205" s="9" t="s">
        <v>86</v>
      </c>
      <c r="K205" s="27">
        <f>SUM(K201:K204)</f>
        <v>0</v>
      </c>
      <c r="L205" s="27">
        <f>SUM(L201:L204)</f>
        <v>0</v>
      </c>
      <c r="M205" s="27">
        <f t="shared" ref="M205:R205" si="60">SUM(M201:M204)</f>
        <v>0</v>
      </c>
      <c r="N205" s="27">
        <f t="shared" si="60"/>
        <v>0</v>
      </c>
      <c r="O205" s="27">
        <f t="shared" si="60"/>
        <v>0</v>
      </c>
      <c r="P205" s="27">
        <f t="shared" si="60"/>
        <v>0</v>
      </c>
      <c r="Q205" s="27">
        <f t="shared" si="60"/>
        <v>0</v>
      </c>
      <c r="R205" s="27">
        <f t="shared" si="60"/>
        <v>0</v>
      </c>
      <c r="S205" s="159"/>
      <c r="T205" s="153"/>
      <c r="U205" s="184"/>
      <c r="V205" s="184"/>
      <c r="W205" s="17" t="str">
        <f t="shared" si="55"/>
        <v>Iš viso:</v>
      </c>
      <c r="X205" s="17">
        <f t="shared" si="55"/>
        <v>0</v>
      </c>
      <c r="Y205" s="17">
        <f t="shared" si="55"/>
        <v>0</v>
      </c>
      <c r="Z205" s="17">
        <f t="shared" si="56"/>
        <v>0</v>
      </c>
      <c r="AA205" s="17">
        <f t="shared" si="56"/>
        <v>0</v>
      </c>
      <c r="AB205" s="17">
        <f t="shared" si="56"/>
        <v>0</v>
      </c>
      <c r="AC205" s="17">
        <f t="shared" si="56"/>
        <v>0</v>
      </c>
      <c r="AD205" s="17">
        <f t="shared" si="38"/>
        <v>0</v>
      </c>
      <c r="AE205" s="17">
        <f t="shared" si="38"/>
        <v>0</v>
      </c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9.75" customHeight="1" outlineLevel="3" thickBot="1" x14ac:dyDescent="0.2">
      <c r="A206" s="56" t="s">
        <v>29</v>
      </c>
      <c r="B206" s="10" t="s">
        <v>208</v>
      </c>
      <c r="C206" s="85" t="s">
        <v>29</v>
      </c>
      <c r="D206" s="65">
        <v>11</v>
      </c>
      <c r="E206" s="170" t="s">
        <v>22</v>
      </c>
      <c r="F206" s="171"/>
      <c r="G206" s="171"/>
      <c r="H206" s="171"/>
      <c r="I206" s="171"/>
      <c r="J206" s="172"/>
      <c r="K206" s="72">
        <f>K205</f>
        <v>0</v>
      </c>
      <c r="L206" s="72">
        <f t="shared" ref="L206:R206" si="61">L205</f>
        <v>0</v>
      </c>
      <c r="M206" s="72">
        <f t="shared" si="61"/>
        <v>0</v>
      </c>
      <c r="N206" s="72">
        <f t="shared" si="61"/>
        <v>0</v>
      </c>
      <c r="O206" s="72">
        <f t="shared" si="61"/>
        <v>0</v>
      </c>
      <c r="P206" s="72">
        <f t="shared" si="61"/>
        <v>0</v>
      </c>
      <c r="Q206" s="72">
        <f t="shared" si="61"/>
        <v>0</v>
      </c>
      <c r="R206" s="72">
        <f t="shared" si="61"/>
        <v>0</v>
      </c>
      <c r="S206" s="74"/>
      <c r="T206" s="75"/>
      <c r="U206" s="76"/>
      <c r="V206" s="77"/>
      <c r="W206" s="17">
        <f t="shared" si="55"/>
        <v>0</v>
      </c>
      <c r="X206" s="17">
        <f t="shared" si="55"/>
        <v>0</v>
      </c>
      <c r="Y206" s="17">
        <f t="shared" si="55"/>
        <v>0</v>
      </c>
      <c r="Z206" s="17">
        <f t="shared" si="56"/>
        <v>0</v>
      </c>
      <c r="AA206" s="17">
        <f t="shared" si="56"/>
        <v>0</v>
      </c>
      <c r="AB206" s="17">
        <f t="shared" si="56"/>
        <v>0</v>
      </c>
      <c r="AC206" s="17">
        <f t="shared" si="56"/>
        <v>0</v>
      </c>
      <c r="AD206" s="17">
        <f t="shared" si="38"/>
        <v>0</v>
      </c>
      <c r="AE206" s="17">
        <f t="shared" si="38"/>
        <v>0</v>
      </c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9.75" customHeight="1" outlineLevel="4" thickBot="1" x14ac:dyDescent="0.2">
      <c r="A207" s="55" t="s">
        <v>29</v>
      </c>
      <c r="B207" s="5" t="s">
        <v>208</v>
      </c>
      <c r="C207" s="84" t="s">
        <v>29</v>
      </c>
      <c r="D207" s="71">
        <v>12</v>
      </c>
      <c r="E207" s="148" t="s">
        <v>73</v>
      </c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50"/>
      <c r="W207" s="17">
        <f t="shared" si="55"/>
        <v>0</v>
      </c>
      <c r="X207" s="17">
        <f t="shared" si="55"/>
        <v>0</v>
      </c>
      <c r="Y207" s="17">
        <f t="shared" si="55"/>
        <v>0</v>
      </c>
      <c r="Z207" s="17">
        <f t="shared" si="56"/>
        <v>0</v>
      </c>
      <c r="AA207" s="17">
        <f t="shared" si="56"/>
        <v>0</v>
      </c>
      <c r="AB207" s="17">
        <f t="shared" si="56"/>
        <v>0</v>
      </c>
      <c r="AC207" s="17">
        <f t="shared" si="56"/>
        <v>0</v>
      </c>
      <c r="AD207" s="17">
        <f t="shared" si="38"/>
        <v>0</v>
      </c>
      <c r="AE207" s="17">
        <f t="shared" si="38"/>
        <v>0</v>
      </c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3.5" customHeight="1" outlineLevel="4" x14ac:dyDescent="0.15">
      <c r="A208" s="160" t="s">
        <v>29</v>
      </c>
      <c r="B208" s="162" t="s">
        <v>208</v>
      </c>
      <c r="C208" s="164" t="s">
        <v>29</v>
      </c>
      <c r="D208" s="137" t="s">
        <v>23</v>
      </c>
      <c r="E208" s="231" t="s">
        <v>208</v>
      </c>
      <c r="F208" s="223" t="s">
        <v>153</v>
      </c>
      <c r="G208" s="154" t="s">
        <v>130</v>
      </c>
      <c r="H208" s="154" t="s">
        <v>232</v>
      </c>
      <c r="I208" s="168" t="s">
        <v>143</v>
      </c>
      <c r="J208" s="6" t="s">
        <v>50</v>
      </c>
      <c r="K208" s="92"/>
      <c r="L208" s="125"/>
      <c r="M208" s="125"/>
      <c r="N208" s="125"/>
      <c r="O208" s="125"/>
      <c r="P208" s="125"/>
      <c r="Q208" s="125"/>
      <c r="R208" s="125"/>
      <c r="S208" s="157" t="s">
        <v>96</v>
      </c>
      <c r="T208" s="151">
        <v>2</v>
      </c>
      <c r="U208" s="151">
        <v>1</v>
      </c>
      <c r="V208" s="151">
        <v>1</v>
      </c>
      <c r="W208" s="17" t="str">
        <f t="shared" si="55"/>
        <v>SB</v>
      </c>
      <c r="X208" s="17">
        <f t="shared" si="55"/>
        <v>0</v>
      </c>
      <c r="Y208" s="17">
        <f t="shared" si="55"/>
        <v>0</v>
      </c>
      <c r="Z208" s="17">
        <f t="shared" si="56"/>
        <v>0</v>
      </c>
      <c r="AA208" s="17">
        <f t="shared" si="56"/>
        <v>0</v>
      </c>
      <c r="AB208" s="17">
        <f t="shared" si="56"/>
        <v>0</v>
      </c>
      <c r="AC208" s="17">
        <f t="shared" si="56"/>
        <v>0</v>
      </c>
      <c r="AD208" s="17">
        <f t="shared" si="38"/>
        <v>0</v>
      </c>
      <c r="AE208" s="17">
        <f t="shared" si="38"/>
        <v>0</v>
      </c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3.5" customHeight="1" outlineLevel="4" x14ac:dyDescent="0.15">
      <c r="A209" s="161"/>
      <c r="B209" s="163"/>
      <c r="C209" s="165"/>
      <c r="D209" s="138"/>
      <c r="E209" s="232"/>
      <c r="F209" s="224"/>
      <c r="G209" s="155"/>
      <c r="H209" s="155"/>
      <c r="I209" s="169"/>
      <c r="J209" s="7" t="s">
        <v>51</v>
      </c>
      <c r="K209" s="46"/>
      <c r="L209" s="46"/>
      <c r="M209" s="49"/>
      <c r="N209" s="49"/>
      <c r="O209" s="49"/>
      <c r="P209" s="49"/>
      <c r="Q209" s="46"/>
      <c r="R209" s="46"/>
      <c r="S209" s="158"/>
      <c r="T209" s="152"/>
      <c r="U209" s="152"/>
      <c r="V209" s="152"/>
      <c r="W209" s="17" t="str">
        <f t="shared" si="55"/>
        <v>VB</v>
      </c>
      <c r="X209" s="17">
        <f t="shared" si="55"/>
        <v>0</v>
      </c>
      <c r="Y209" s="17">
        <f t="shared" si="55"/>
        <v>0</v>
      </c>
      <c r="Z209" s="17">
        <f t="shared" si="56"/>
        <v>0</v>
      </c>
      <c r="AA209" s="17">
        <f t="shared" si="56"/>
        <v>0</v>
      </c>
      <c r="AB209" s="17">
        <f t="shared" si="56"/>
        <v>0</v>
      </c>
      <c r="AC209" s="17">
        <f t="shared" si="56"/>
        <v>0</v>
      </c>
      <c r="AD209" s="17">
        <f t="shared" si="38"/>
        <v>0</v>
      </c>
      <c r="AE209" s="17">
        <f t="shared" si="38"/>
        <v>0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3.5" customHeight="1" outlineLevel="4" x14ac:dyDescent="0.15">
      <c r="A210" s="161"/>
      <c r="B210" s="163"/>
      <c r="C210" s="165"/>
      <c r="D210" s="138"/>
      <c r="E210" s="232"/>
      <c r="F210" s="224"/>
      <c r="G210" s="155"/>
      <c r="H210" s="155"/>
      <c r="I210" s="169"/>
      <c r="J210" s="7" t="s">
        <v>52</v>
      </c>
      <c r="K210" s="46"/>
      <c r="L210" s="46"/>
      <c r="M210" s="49"/>
      <c r="N210" s="49"/>
      <c r="O210" s="49"/>
      <c r="P210" s="49"/>
      <c r="Q210" s="46"/>
      <c r="R210" s="46"/>
      <c r="S210" s="158"/>
      <c r="T210" s="152"/>
      <c r="U210" s="152"/>
      <c r="V210" s="152"/>
      <c r="W210" s="17" t="str">
        <f t="shared" si="55"/>
        <v>ES</v>
      </c>
      <c r="X210" s="17">
        <f t="shared" si="55"/>
        <v>0</v>
      </c>
      <c r="Y210" s="17">
        <f t="shared" si="55"/>
        <v>0</v>
      </c>
      <c r="Z210" s="17">
        <f t="shared" si="56"/>
        <v>0</v>
      </c>
      <c r="AA210" s="17">
        <f t="shared" si="56"/>
        <v>0</v>
      </c>
      <c r="AB210" s="17">
        <f t="shared" si="56"/>
        <v>0</v>
      </c>
      <c r="AC210" s="17">
        <f t="shared" si="56"/>
        <v>0</v>
      </c>
      <c r="AD210" s="17">
        <f t="shared" si="38"/>
        <v>0</v>
      </c>
      <c r="AE210" s="17">
        <f t="shared" si="38"/>
        <v>0</v>
      </c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3.5" customHeight="1" outlineLevel="4" x14ac:dyDescent="0.15">
      <c r="A211" s="161"/>
      <c r="B211" s="163"/>
      <c r="C211" s="165"/>
      <c r="D211" s="138"/>
      <c r="E211" s="232"/>
      <c r="F211" s="224"/>
      <c r="G211" s="155"/>
      <c r="H211" s="155"/>
      <c r="I211" s="169"/>
      <c r="J211" s="8" t="s">
        <v>53</v>
      </c>
      <c r="K211" s="50"/>
      <c r="L211" s="50"/>
      <c r="M211" s="50"/>
      <c r="N211" s="50"/>
      <c r="O211" s="50"/>
      <c r="P211" s="50"/>
      <c r="Q211" s="50"/>
      <c r="R211" s="50"/>
      <c r="S211" s="158"/>
      <c r="T211" s="152"/>
      <c r="U211" s="152"/>
      <c r="V211" s="152"/>
      <c r="W211" s="17" t="str">
        <f t="shared" si="55"/>
        <v>KT</v>
      </c>
      <c r="X211" s="17">
        <f t="shared" si="55"/>
        <v>0</v>
      </c>
      <c r="Y211" s="17">
        <f t="shared" si="55"/>
        <v>0</v>
      </c>
      <c r="Z211" s="17">
        <f t="shared" si="56"/>
        <v>0</v>
      </c>
      <c r="AA211" s="17">
        <f t="shared" si="56"/>
        <v>0</v>
      </c>
      <c r="AB211" s="17">
        <f t="shared" si="56"/>
        <v>0</v>
      </c>
      <c r="AC211" s="17">
        <f t="shared" si="56"/>
        <v>0</v>
      </c>
      <c r="AD211" s="17">
        <f t="shared" si="38"/>
        <v>0</v>
      </c>
      <c r="AE211" s="17">
        <f t="shared" si="38"/>
        <v>0</v>
      </c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3.5" customHeight="1" outlineLevel="4" thickBot="1" x14ac:dyDescent="0.2">
      <c r="A212" s="237"/>
      <c r="B212" s="221"/>
      <c r="C212" s="185"/>
      <c r="D212" s="139"/>
      <c r="E212" s="233"/>
      <c r="F212" s="225"/>
      <c r="G212" s="156"/>
      <c r="H212" s="156"/>
      <c r="I212" s="222"/>
      <c r="J212" s="9" t="s">
        <v>86</v>
      </c>
      <c r="K212" s="51">
        <f>SUM(K208:K211)</f>
        <v>0</v>
      </c>
      <c r="L212" s="51">
        <f>SUM(L208:L211)</f>
        <v>0</v>
      </c>
      <c r="M212" s="51">
        <f t="shared" ref="M212:R212" si="62">SUM(M208:M211)</f>
        <v>0</v>
      </c>
      <c r="N212" s="51">
        <f t="shared" si="62"/>
        <v>0</v>
      </c>
      <c r="O212" s="51">
        <f t="shared" si="62"/>
        <v>0</v>
      </c>
      <c r="P212" s="51">
        <f t="shared" si="62"/>
        <v>0</v>
      </c>
      <c r="Q212" s="51">
        <f t="shared" si="62"/>
        <v>0</v>
      </c>
      <c r="R212" s="51">
        <f t="shared" si="62"/>
        <v>0</v>
      </c>
      <c r="S212" s="159"/>
      <c r="T212" s="153"/>
      <c r="U212" s="153"/>
      <c r="V212" s="153"/>
      <c r="W212" s="17" t="str">
        <f t="shared" si="55"/>
        <v>Iš viso:</v>
      </c>
      <c r="X212" s="17">
        <f t="shared" si="55"/>
        <v>0</v>
      </c>
      <c r="Y212" s="17">
        <f t="shared" si="55"/>
        <v>0</v>
      </c>
      <c r="Z212" s="17">
        <f t="shared" si="56"/>
        <v>0</v>
      </c>
      <c r="AA212" s="17">
        <f t="shared" si="56"/>
        <v>0</v>
      </c>
      <c r="AB212" s="17">
        <f t="shared" si="56"/>
        <v>0</v>
      </c>
      <c r="AC212" s="17">
        <f t="shared" si="56"/>
        <v>0</v>
      </c>
      <c r="AD212" s="17">
        <f t="shared" si="38"/>
        <v>0</v>
      </c>
      <c r="AE212" s="17">
        <f t="shared" si="38"/>
        <v>0</v>
      </c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9.75" customHeight="1" outlineLevel="3" thickBot="1" x14ac:dyDescent="0.2">
      <c r="A213" s="56" t="s">
        <v>29</v>
      </c>
      <c r="B213" s="10" t="s">
        <v>208</v>
      </c>
      <c r="C213" s="85" t="s">
        <v>29</v>
      </c>
      <c r="D213" s="65">
        <v>12</v>
      </c>
      <c r="E213" s="170" t="s">
        <v>22</v>
      </c>
      <c r="F213" s="171"/>
      <c r="G213" s="171"/>
      <c r="H213" s="171"/>
      <c r="I213" s="171"/>
      <c r="J213" s="172"/>
      <c r="K213" s="66">
        <f>K212</f>
        <v>0</v>
      </c>
      <c r="L213" s="66">
        <f t="shared" ref="L213:R213" si="63">L212</f>
        <v>0</v>
      </c>
      <c r="M213" s="66">
        <f t="shared" si="63"/>
        <v>0</v>
      </c>
      <c r="N213" s="66">
        <f t="shared" si="63"/>
        <v>0</v>
      </c>
      <c r="O213" s="66">
        <f t="shared" si="63"/>
        <v>0</v>
      </c>
      <c r="P213" s="66">
        <f t="shared" si="63"/>
        <v>0</v>
      </c>
      <c r="Q213" s="66">
        <f t="shared" si="63"/>
        <v>0</v>
      </c>
      <c r="R213" s="66">
        <f t="shared" si="63"/>
        <v>0</v>
      </c>
      <c r="S213" s="74"/>
      <c r="T213" s="75"/>
      <c r="U213" s="76"/>
      <c r="V213" s="77"/>
      <c r="W213" s="17">
        <f t="shared" si="55"/>
        <v>0</v>
      </c>
      <c r="X213" s="17">
        <f t="shared" si="55"/>
        <v>0</v>
      </c>
      <c r="Y213" s="17">
        <f t="shared" si="55"/>
        <v>0</v>
      </c>
      <c r="Z213" s="17">
        <f t="shared" si="56"/>
        <v>0</v>
      </c>
      <c r="AA213" s="17">
        <f t="shared" si="56"/>
        <v>0</v>
      </c>
      <c r="AB213" s="17">
        <f t="shared" si="56"/>
        <v>0</v>
      </c>
      <c r="AC213" s="17">
        <f t="shared" si="56"/>
        <v>0</v>
      </c>
      <c r="AD213" s="17">
        <f t="shared" si="56"/>
        <v>0</v>
      </c>
      <c r="AE213" s="17">
        <f t="shared" si="56"/>
        <v>0</v>
      </c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9.75" customHeight="1" outlineLevel="4" thickBot="1" x14ac:dyDescent="0.2">
      <c r="A214" s="55" t="s">
        <v>29</v>
      </c>
      <c r="B214" s="5" t="s">
        <v>208</v>
      </c>
      <c r="C214" s="84" t="s">
        <v>29</v>
      </c>
      <c r="D214" s="71">
        <v>13</v>
      </c>
      <c r="E214" s="148" t="s">
        <v>75</v>
      </c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50"/>
      <c r="W214" s="17">
        <f t="shared" si="55"/>
        <v>0</v>
      </c>
      <c r="X214" s="17">
        <f t="shared" si="55"/>
        <v>0</v>
      </c>
      <c r="Y214" s="17">
        <f t="shared" si="55"/>
        <v>0</v>
      </c>
      <c r="Z214" s="17">
        <f t="shared" si="56"/>
        <v>0</v>
      </c>
      <c r="AA214" s="17">
        <f t="shared" si="56"/>
        <v>0</v>
      </c>
      <c r="AB214" s="17">
        <f t="shared" si="56"/>
        <v>0</v>
      </c>
      <c r="AC214" s="17">
        <f t="shared" si="56"/>
        <v>0</v>
      </c>
      <c r="AD214" s="17">
        <f t="shared" si="56"/>
        <v>0</v>
      </c>
      <c r="AE214" s="17">
        <f t="shared" si="56"/>
        <v>0</v>
      </c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16.5" customHeight="1" outlineLevel="4" x14ac:dyDescent="0.15">
      <c r="A215" s="160" t="s">
        <v>29</v>
      </c>
      <c r="B215" s="162" t="s">
        <v>208</v>
      </c>
      <c r="C215" s="164" t="s">
        <v>29</v>
      </c>
      <c r="D215" s="137" t="s">
        <v>27</v>
      </c>
      <c r="E215" s="140" t="s">
        <v>208</v>
      </c>
      <c r="F215" s="223" t="s">
        <v>186</v>
      </c>
      <c r="G215" s="154"/>
      <c r="H215" s="154" t="s">
        <v>28</v>
      </c>
      <c r="I215" s="154"/>
      <c r="J215" s="6" t="s">
        <v>50</v>
      </c>
      <c r="K215" s="47"/>
      <c r="L215" s="47"/>
      <c r="M215" s="48"/>
      <c r="N215" s="48"/>
      <c r="O215" s="48"/>
      <c r="P215" s="48"/>
      <c r="Q215" s="47"/>
      <c r="R215" s="47"/>
      <c r="S215" s="157" t="s">
        <v>164</v>
      </c>
      <c r="T215" s="151">
        <v>1</v>
      </c>
      <c r="U215" s="151">
        <v>1</v>
      </c>
      <c r="V215" s="151">
        <v>1</v>
      </c>
      <c r="W215" s="17" t="str">
        <f t="shared" si="55"/>
        <v>SB</v>
      </c>
      <c r="X215" s="17">
        <f t="shared" si="55"/>
        <v>0</v>
      </c>
      <c r="Y215" s="17">
        <f t="shared" si="55"/>
        <v>0</v>
      </c>
      <c r="Z215" s="17">
        <f t="shared" si="56"/>
        <v>0</v>
      </c>
      <c r="AA215" s="17">
        <f t="shared" si="56"/>
        <v>0</v>
      </c>
      <c r="AB215" s="17">
        <f t="shared" si="56"/>
        <v>0</v>
      </c>
      <c r="AC215" s="17">
        <f t="shared" si="56"/>
        <v>0</v>
      </c>
      <c r="AD215" s="17">
        <f t="shared" si="56"/>
        <v>0</v>
      </c>
      <c r="AE215" s="17">
        <f t="shared" si="56"/>
        <v>0</v>
      </c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6.5" customHeight="1" outlineLevel="4" x14ac:dyDescent="0.15">
      <c r="A216" s="161"/>
      <c r="B216" s="163"/>
      <c r="C216" s="165"/>
      <c r="D216" s="138"/>
      <c r="E216" s="141"/>
      <c r="F216" s="224"/>
      <c r="G216" s="155"/>
      <c r="H216" s="155"/>
      <c r="I216" s="155"/>
      <c r="J216" s="7" t="s">
        <v>51</v>
      </c>
      <c r="K216" s="46"/>
      <c r="L216" s="46"/>
      <c r="M216" s="49"/>
      <c r="N216" s="49"/>
      <c r="O216" s="49"/>
      <c r="P216" s="49"/>
      <c r="Q216" s="46"/>
      <c r="R216" s="46"/>
      <c r="S216" s="158"/>
      <c r="T216" s="152"/>
      <c r="U216" s="152"/>
      <c r="V216" s="152"/>
      <c r="W216" s="17" t="str">
        <f t="shared" si="55"/>
        <v>VB</v>
      </c>
      <c r="X216" s="17">
        <f t="shared" si="55"/>
        <v>0</v>
      </c>
      <c r="Y216" s="17">
        <f t="shared" si="55"/>
        <v>0</v>
      </c>
      <c r="Z216" s="17">
        <f t="shared" si="56"/>
        <v>0</v>
      </c>
      <c r="AA216" s="17">
        <f t="shared" si="56"/>
        <v>0</v>
      </c>
      <c r="AB216" s="17">
        <f t="shared" si="56"/>
        <v>0</v>
      </c>
      <c r="AC216" s="17">
        <f t="shared" si="56"/>
        <v>0</v>
      </c>
      <c r="AD216" s="17">
        <f t="shared" si="56"/>
        <v>0</v>
      </c>
      <c r="AE216" s="17">
        <f t="shared" si="56"/>
        <v>0</v>
      </c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16.5" customHeight="1" outlineLevel="4" x14ac:dyDescent="0.15">
      <c r="A217" s="161"/>
      <c r="B217" s="163"/>
      <c r="C217" s="165"/>
      <c r="D217" s="138"/>
      <c r="E217" s="141"/>
      <c r="F217" s="224"/>
      <c r="G217" s="155"/>
      <c r="H217" s="155"/>
      <c r="I217" s="155"/>
      <c r="J217" s="7" t="s">
        <v>52</v>
      </c>
      <c r="K217" s="46"/>
      <c r="L217" s="46"/>
      <c r="M217" s="49"/>
      <c r="N217" s="49"/>
      <c r="O217" s="49"/>
      <c r="P217" s="49"/>
      <c r="Q217" s="46"/>
      <c r="R217" s="46"/>
      <c r="S217" s="158"/>
      <c r="T217" s="152"/>
      <c r="U217" s="152"/>
      <c r="V217" s="152"/>
      <c r="W217" s="17" t="str">
        <f t="shared" si="55"/>
        <v>ES</v>
      </c>
      <c r="X217" s="17">
        <f t="shared" si="55"/>
        <v>0</v>
      </c>
      <c r="Y217" s="17">
        <f t="shared" si="55"/>
        <v>0</v>
      </c>
      <c r="Z217" s="17">
        <f t="shared" si="56"/>
        <v>0</v>
      </c>
      <c r="AA217" s="17">
        <f t="shared" si="56"/>
        <v>0</v>
      </c>
      <c r="AB217" s="17">
        <f t="shared" si="56"/>
        <v>0</v>
      </c>
      <c r="AC217" s="17">
        <f t="shared" si="56"/>
        <v>0</v>
      </c>
      <c r="AD217" s="17">
        <f t="shared" si="56"/>
        <v>0</v>
      </c>
      <c r="AE217" s="17">
        <f t="shared" si="56"/>
        <v>0</v>
      </c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16.5" customHeight="1" outlineLevel="4" x14ac:dyDescent="0.15">
      <c r="A218" s="161"/>
      <c r="B218" s="163"/>
      <c r="C218" s="165"/>
      <c r="D218" s="138"/>
      <c r="E218" s="141"/>
      <c r="F218" s="224"/>
      <c r="G218" s="155"/>
      <c r="H218" s="155"/>
      <c r="I218" s="155"/>
      <c r="J218" s="8" t="s">
        <v>53</v>
      </c>
      <c r="K218" s="50"/>
      <c r="L218" s="50"/>
      <c r="M218" s="50"/>
      <c r="N218" s="50"/>
      <c r="O218" s="50"/>
      <c r="P218" s="50"/>
      <c r="Q218" s="50"/>
      <c r="R218" s="50"/>
      <c r="S218" s="158"/>
      <c r="T218" s="152"/>
      <c r="U218" s="152"/>
      <c r="V218" s="152"/>
      <c r="W218" s="17" t="str">
        <f t="shared" si="55"/>
        <v>KT</v>
      </c>
      <c r="X218" s="17">
        <f t="shared" si="55"/>
        <v>0</v>
      </c>
      <c r="Y218" s="17">
        <f t="shared" si="55"/>
        <v>0</v>
      </c>
      <c r="Z218" s="17">
        <f t="shared" si="56"/>
        <v>0</v>
      </c>
      <c r="AA218" s="17">
        <f t="shared" si="56"/>
        <v>0</v>
      </c>
      <c r="AB218" s="17">
        <f t="shared" si="56"/>
        <v>0</v>
      </c>
      <c r="AC218" s="17">
        <f t="shared" si="56"/>
        <v>0</v>
      </c>
      <c r="AD218" s="17">
        <f t="shared" si="56"/>
        <v>0</v>
      </c>
      <c r="AE218" s="17">
        <f t="shared" si="56"/>
        <v>0</v>
      </c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16.5" customHeight="1" outlineLevel="4" thickBot="1" x14ac:dyDescent="0.2">
      <c r="A219" s="237"/>
      <c r="B219" s="221"/>
      <c r="C219" s="185"/>
      <c r="D219" s="139"/>
      <c r="E219" s="142"/>
      <c r="F219" s="225"/>
      <c r="G219" s="156"/>
      <c r="H219" s="156"/>
      <c r="I219" s="156"/>
      <c r="J219" s="9" t="s">
        <v>86</v>
      </c>
      <c r="K219" s="51">
        <f>SUM(K215:K218)</f>
        <v>0</v>
      </c>
      <c r="L219" s="51">
        <f>SUM(L215:L218)</f>
        <v>0</v>
      </c>
      <c r="M219" s="51">
        <f t="shared" ref="M219:R219" si="64">SUM(M215:M218)</f>
        <v>0</v>
      </c>
      <c r="N219" s="51">
        <f t="shared" si="64"/>
        <v>0</v>
      </c>
      <c r="O219" s="51">
        <f t="shared" si="64"/>
        <v>0</v>
      </c>
      <c r="P219" s="51">
        <f t="shared" si="64"/>
        <v>0</v>
      </c>
      <c r="Q219" s="51">
        <f t="shared" si="64"/>
        <v>0</v>
      </c>
      <c r="R219" s="51">
        <f t="shared" si="64"/>
        <v>0</v>
      </c>
      <c r="S219" s="159"/>
      <c r="T219" s="153"/>
      <c r="U219" s="153"/>
      <c r="V219" s="153"/>
      <c r="W219" s="17" t="str">
        <f t="shared" si="55"/>
        <v>Iš viso:</v>
      </c>
      <c r="X219" s="17">
        <f t="shared" si="55"/>
        <v>0</v>
      </c>
      <c r="Y219" s="17">
        <f t="shared" si="55"/>
        <v>0</v>
      </c>
      <c r="Z219" s="17">
        <f t="shared" si="56"/>
        <v>0</v>
      </c>
      <c r="AA219" s="17">
        <f t="shared" si="56"/>
        <v>0</v>
      </c>
      <c r="AB219" s="17">
        <f t="shared" si="56"/>
        <v>0</v>
      </c>
      <c r="AC219" s="17">
        <f t="shared" si="56"/>
        <v>0</v>
      </c>
      <c r="AD219" s="17">
        <f t="shared" si="56"/>
        <v>0</v>
      </c>
      <c r="AE219" s="17">
        <f t="shared" si="56"/>
        <v>0</v>
      </c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9.75" customHeight="1" outlineLevel="3" thickBot="1" x14ac:dyDescent="0.2">
      <c r="A220" s="56" t="s">
        <v>29</v>
      </c>
      <c r="B220" s="10" t="s">
        <v>208</v>
      </c>
      <c r="C220" s="85" t="s">
        <v>29</v>
      </c>
      <c r="D220" s="65">
        <v>13</v>
      </c>
      <c r="E220" s="170" t="s">
        <v>22</v>
      </c>
      <c r="F220" s="171"/>
      <c r="G220" s="171"/>
      <c r="H220" s="171"/>
      <c r="I220" s="171"/>
      <c r="J220" s="172"/>
      <c r="K220" s="66">
        <f>K219</f>
        <v>0</v>
      </c>
      <c r="L220" s="66">
        <f t="shared" ref="L220:R220" si="65">L219</f>
        <v>0</v>
      </c>
      <c r="M220" s="66">
        <f t="shared" si="65"/>
        <v>0</v>
      </c>
      <c r="N220" s="66">
        <f t="shared" si="65"/>
        <v>0</v>
      </c>
      <c r="O220" s="66">
        <f t="shared" si="65"/>
        <v>0</v>
      </c>
      <c r="P220" s="66">
        <f t="shared" si="65"/>
        <v>0</v>
      </c>
      <c r="Q220" s="66">
        <f t="shared" si="65"/>
        <v>0</v>
      </c>
      <c r="R220" s="66">
        <f t="shared" si="65"/>
        <v>0</v>
      </c>
      <c r="S220" s="74"/>
      <c r="T220" s="75"/>
      <c r="U220" s="76"/>
      <c r="V220" s="77"/>
      <c r="W220" s="17">
        <f t="shared" si="55"/>
        <v>0</v>
      </c>
      <c r="X220" s="17">
        <f t="shared" si="55"/>
        <v>0</v>
      </c>
      <c r="Y220" s="17">
        <f t="shared" si="55"/>
        <v>0</v>
      </c>
      <c r="Z220" s="17">
        <f t="shared" si="56"/>
        <v>0</v>
      </c>
      <c r="AA220" s="17">
        <f t="shared" si="56"/>
        <v>0</v>
      </c>
      <c r="AB220" s="17">
        <f t="shared" si="56"/>
        <v>0</v>
      </c>
      <c r="AC220" s="17">
        <f t="shared" si="56"/>
        <v>0</v>
      </c>
      <c r="AD220" s="17">
        <f t="shared" si="56"/>
        <v>0</v>
      </c>
      <c r="AE220" s="17">
        <f t="shared" si="56"/>
        <v>0</v>
      </c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9.75" customHeight="1" outlineLevel="2" thickBot="1" x14ac:dyDescent="0.2">
      <c r="A221" s="57" t="s">
        <v>29</v>
      </c>
      <c r="B221" s="11" t="s">
        <v>208</v>
      </c>
      <c r="C221" s="78" t="s">
        <v>29</v>
      </c>
      <c r="D221" s="241" t="s">
        <v>13</v>
      </c>
      <c r="E221" s="242"/>
      <c r="F221" s="242"/>
      <c r="G221" s="242"/>
      <c r="H221" s="242"/>
      <c r="I221" s="242"/>
      <c r="J221" s="242"/>
      <c r="K221" s="79">
        <f t="shared" ref="K221:R221" si="66">K220+K213+K206+K199+K187+K170+K163+K146+K114+K102+K90+K73+K66</f>
        <v>4053059</v>
      </c>
      <c r="L221" s="79">
        <f t="shared" si="66"/>
        <v>1323974</v>
      </c>
      <c r="M221" s="79">
        <f t="shared" si="66"/>
        <v>1364752.06</v>
      </c>
      <c r="N221" s="79">
        <f t="shared" si="66"/>
        <v>1364252.06</v>
      </c>
      <c r="O221" s="79">
        <f t="shared" si="66"/>
        <v>1024135.66</v>
      </c>
      <c r="P221" s="79">
        <f t="shared" si="66"/>
        <v>500</v>
      </c>
      <c r="Q221" s="79">
        <f t="shared" si="66"/>
        <v>1352734</v>
      </c>
      <c r="R221" s="79">
        <f t="shared" si="66"/>
        <v>1376351</v>
      </c>
      <c r="S221" s="80"/>
      <c r="T221" s="81"/>
      <c r="U221" s="82"/>
      <c r="V221" s="83"/>
      <c r="W221" s="17">
        <f t="shared" si="55"/>
        <v>0</v>
      </c>
      <c r="X221" s="17">
        <f t="shared" si="55"/>
        <v>4053059</v>
      </c>
      <c r="Y221" s="17">
        <f t="shared" si="55"/>
        <v>1323974</v>
      </c>
      <c r="Z221" s="17">
        <f t="shared" si="56"/>
        <v>1364752.06</v>
      </c>
      <c r="AA221" s="17">
        <f t="shared" si="56"/>
        <v>1364252.06</v>
      </c>
      <c r="AB221" s="17">
        <f t="shared" si="56"/>
        <v>1024135.66</v>
      </c>
      <c r="AC221" s="17">
        <f t="shared" si="56"/>
        <v>500</v>
      </c>
      <c r="AD221" s="17">
        <f t="shared" si="56"/>
        <v>1352734</v>
      </c>
      <c r="AE221" s="17">
        <f t="shared" si="56"/>
        <v>1376351</v>
      </c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9.75" customHeight="1" outlineLevel="3" thickBot="1" x14ac:dyDescent="0.2">
      <c r="A222" s="54" t="s">
        <v>29</v>
      </c>
      <c r="B222" s="4" t="s">
        <v>208</v>
      </c>
      <c r="C222" s="78" t="s">
        <v>210</v>
      </c>
      <c r="D222" s="226" t="s">
        <v>36</v>
      </c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8"/>
      <c r="W222" s="17">
        <f t="shared" si="55"/>
        <v>0</v>
      </c>
      <c r="X222" s="17">
        <f t="shared" si="55"/>
        <v>0</v>
      </c>
      <c r="Y222" s="17">
        <f t="shared" si="55"/>
        <v>0</v>
      </c>
      <c r="Z222" s="17">
        <f t="shared" si="56"/>
        <v>0</v>
      </c>
      <c r="AA222" s="17">
        <f t="shared" si="56"/>
        <v>0</v>
      </c>
      <c r="AB222" s="17">
        <f t="shared" si="56"/>
        <v>0</v>
      </c>
      <c r="AC222" s="17">
        <f t="shared" si="56"/>
        <v>0</v>
      </c>
      <c r="AD222" s="17">
        <f t="shared" si="56"/>
        <v>0</v>
      </c>
      <c r="AE222" s="17">
        <f t="shared" si="56"/>
        <v>0</v>
      </c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9.75" customHeight="1" outlineLevel="4" thickBot="1" x14ac:dyDescent="0.2">
      <c r="A223" s="55" t="s">
        <v>29</v>
      </c>
      <c r="B223" s="5" t="s">
        <v>208</v>
      </c>
      <c r="C223" s="84" t="s">
        <v>210</v>
      </c>
      <c r="D223" s="71" t="s">
        <v>208</v>
      </c>
      <c r="E223" s="148" t="s">
        <v>37</v>
      </c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50"/>
      <c r="W223" s="17">
        <f t="shared" si="55"/>
        <v>0</v>
      </c>
      <c r="X223" s="17">
        <f t="shared" si="55"/>
        <v>0</v>
      </c>
      <c r="Y223" s="17">
        <f t="shared" si="55"/>
        <v>0</v>
      </c>
      <c r="Z223" s="17">
        <f t="shared" si="56"/>
        <v>0</v>
      </c>
      <c r="AA223" s="17">
        <f t="shared" si="56"/>
        <v>0</v>
      </c>
      <c r="AB223" s="17">
        <f t="shared" si="56"/>
        <v>0</v>
      </c>
      <c r="AC223" s="17">
        <f t="shared" si="56"/>
        <v>0</v>
      </c>
      <c r="AD223" s="17">
        <f t="shared" si="56"/>
        <v>0</v>
      </c>
      <c r="AE223" s="17">
        <f t="shared" si="56"/>
        <v>0</v>
      </c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11.25" customHeight="1" outlineLevel="4" x14ac:dyDescent="0.15">
      <c r="A224" s="160" t="s">
        <v>29</v>
      </c>
      <c r="B224" s="162" t="s">
        <v>208</v>
      </c>
      <c r="C224" s="164" t="s">
        <v>210</v>
      </c>
      <c r="D224" s="137" t="s">
        <v>208</v>
      </c>
      <c r="E224" s="140" t="s">
        <v>208</v>
      </c>
      <c r="F224" s="157" t="s">
        <v>140</v>
      </c>
      <c r="G224" s="154" t="s">
        <v>136</v>
      </c>
      <c r="H224" s="154" t="s">
        <v>230</v>
      </c>
      <c r="I224" s="168" t="s">
        <v>79</v>
      </c>
      <c r="J224" s="6" t="s">
        <v>50</v>
      </c>
      <c r="K224" s="49">
        <f>L224+Q224+R224</f>
        <v>325923</v>
      </c>
      <c r="L224" s="48">
        <v>108641</v>
      </c>
      <c r="M224" s="48">
        <v>78457</v>
      </c>
      <c r="N224" s="48">
        <f>M224</f>
        <v>78457</v>
      </c>
      <c r="O224" s="48">
        <v>69912</v>
      </c>
      <c r="P224" s="48"/>
      <c r="Q224" s="48">
        <f>L224</f>
        <v>108641</v>
      </c>
      <c r="R224" s="48">
        <f>Q224</f>
        <v>108641</v>
      </c>
      <c r="S224" s="157" t="s">
        <v>189</v>
      </c>
      <c r="T224" s="143" t="s">
        <v>149</v>
      </c>
      <c r="U224" s="143" t="s">
        <v>149</v>
      </c>
      <c r="V224" s="143" t="s">
        <v>149</v>
      </c>
      <c r="W224" s="17" t="str">
        <f t="shared" si="55"/>
        <v>SB</v>
      </c>
      <c r="X224" s="17">
        <f t="shared" si="55"/>
        <v>325923</v>
      </c>
      <c r="Y224" s="17">
        <f t="shared" si="55"/>
        <v>108641</v>
      </c>
      <c r="Z224" s="17">
        <f t="shared" si="56"/>
        <v>78457</v>
      </c>
      <c r="AA224" s="17">
        <f t="shared" si="56"/>
        <v>78457</v>
      </c>
      <c r="AB224" s="17">
        <f t="shared" si="56"/>
        <v>69912</v>
      </c>
      <c r="AC224" s="17">
        <f t="shared" si="56"/>
        <v>0</v>
      </c>
      <c r="AD224" s="17">
        <f t="shared" si="56"/>
        <v>108641</v>
      </c>
      <c r="AE224" s="17">
        <f t="shared" si="56"/>
        <v>108641</v>
      </c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11.25" customHeight="1" outlineLevel="4" x14ac:dyDescent="0.15">
      <c r="A225" s="161"/>
      <c r="B225" s="163"/>
      <c r="C225" s="165"/>
      <c r="D225" s="138"/>
      <c r="E225" s="141"/>
      <c r="F225" s="158"/>
      <c r="G225" s="155"/>
      <c r="H225" s="155"/>
      <c r="I225" s="169"/>
      <c r="J225" s="7" t="s">
        <v>51</v>
      </c>
      <c r="K225" s="46"/>
      <c r="L225" s="46"/>
      <c r="M225" s="49"/>
      <c r="N225" s="49"/>
      <c r="O225" s="49"/>
      <c r="P225" s="49"/>
      <c r="Q225" s="46"/>
      <c r="R225" s="46"/>
      <c r="S225" s="158"/>
      <c r="T225" s="144"/>
      <c r="U225" s="144"/>
      <c r="V225" s="144"/>
      <c r="W225" s="17" t="str">
        <f t="shared" si="55"/>
        <v>VB</v>
      </c>
      <c r="X225" s="17">
        <f t="shared" si="55"/>
        <v>0</v>
      </c>
      <c r="Y225" s="17">
        <f t="shared" si="55"/>
        <v>0</v>
      </c>
      <c r="Z225" s="17">
        <f t="shared" si="56"/>
        <v>0</v>
      </c>
      <c r="AA225" s="17">
        <f t="shared" si="56"/>
        <v>0</v>
      </c>
      <c r="AB225" s="17">
        <f t="shared" si="56"/>
        <v>0</v>
      </c>
      <c r="AC225" s="17">
        <f t="shared" si="56"/>
        <v>0</v>
      </c>
      <c r="AD225" s="17">
        <f t="shared" si="56"/>
        <v>0</v>
      </c>
      <c r="AE225" s="17">
        <f t="shared" si="56"/>
        <v>0</v>
      </c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11.25" customHeight="1" outlineLevel="4" x14ac:dyDescent="0.15">
      <c r="A226" s="161"/>
      <c r="B226" s="163"/>
      <c r="C226" s="165"/>
      <c r="D226" s="138"/>
      <c r="E226" s="141"/>
      <c r="F226" s="158"/>
      <c r="G226" s="155"/>
      <c r="H226" s="155"/>
      <c r="I226" s="169"/>
      <c r="J226" s="7" t="s">
        <v>52</v>
      </c>
      <c r="K226" s="49"/>
      <c r="L226" s="49"/>
      <c r="M226" s="49"/>
      <c r="N226" s="49"/>
      <c r="O226" s="49"/>
      <c r="P226" s="49"/>
      <c r="Q226" s="49"/>
      <c r="R226" s="49"/>
      <c r="S226" s="158"/>
      <c r="T226" s="144"/>
      <c r="U226" s="144"/>
      <c r="V226" s="144"/>
      <c r="W226" s="17" t="str">
        <f t="shared" si="55"/>
        <v>ES</v>
      </c>
      <c r="X226" s="17">
        <f t="shared" si="55"/>
        <v>0</v>
      </c>
      <c r="Y226" s="17">
        <f t="shared" si="55"/>
        <v>0</v>
      </c>
      <c r="Z226" s="17">
        <f t="shared" si="56"/>
        <v>0</v>
      </c>
      <c r="AA226" s="17">
        <f t="shared" si="56"/>
        <v>0</v>
      </c>
      <c r="AB226" s="17">
        <f t="shared" si="56"/>
        <v>0</v>
      </c>
      <c r="AC226" s="17">
        <f t="shared" si="56"/>
        <v>0</v>
      </c>
      <c r="AD226" s="17">
        <f t="shared" si="56"/>
        <v>0</v>
      </c>
      <c r="AE226" s="17">
        <f t="shared" si="56"/>
        <v>0</v>
      </c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1.25" customHeight="1" outlineLevel="4" x14ac:dyDescent="0.15">
      <c r="A227" s="161"/>
      <c r="B227" s="163"/>
      <c r="C227" s="165"/>
      <c r="D227" s="138"/>
      <c r="E227" s="141"/>
      <c r="F227" s="158"/>
      <c r="G227" s="155"/>
      <c r="H227" s="155"/>
      <c r="I227" s="169"/>
      <c r="J227" s="8" t="s">
        <v>53</v>
      </c>
      <c r="K227" s="49">
        <f>L227+Q227+R227</f>
        <v>35811</v>
      </c>
      <c r="L227" s="52">
        <v>11937</v>
      </c>
      <c r="M227" s="52">
        <f>2336.89+4050</f>
        <v>6386.8899999999994</v>
      </c>
      <c r="N227" s="52">
        <f>M227</f>
        <v>6386.8899999999994</v>
      </c>
      <c r="O227" s="52"/>
      <c r="P227" s="52"/>
      <c r="Q227" s="52">
        <f>L227</f>
        <v>11937</v>
      </c>
      <c r="R227" s="52">
        <f>+Q227</f>
        <v>11937</v>
      </c>
      <c r="S227" s="158"/>
      <c r="T227" s="144"/>
      <c r="U227" s="144"/>
      <c r="V227" s="144"/>
      <c r="W227" s="17" t="str">
        <f t="shared" si="55"/>
        <v>KT</v>
      </c>
      <c r="X227" s="17">
        <f t="shared" si="55"/>
        <v>35811</v>
      </c>
      <c r="Y227" s="17">
        <f t="shared" si="55"/>
        <v>11937</v>
      </c>
      <c r="Z227" s="17">
        <f t="shared" si="56"/>
        <v>6386.8899999999994</v>
      </c>
      <c r="AA227" s="17">
        <f t="shared" si="56"/>
        <v>6386.8899999999994</v>
      </c>
      <c r="AB227" s="17">
        <f t="shared" si="56"/>
        <v>0</v>
      </c>
      <c r="AC227" s="17">
        <f t="shared" si="56"/>
        <v>0</v>
      </c>
      <c r="AD227" s="17">
        <f t="shared" si="56"/>
        <v>11937</v>
      </c>
      <c r="AE227" s="17">
        <f t="shared" si="56"/>
        <v>11937</v>
      </c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1.25" customHeight="1" outlineLevel="4" thickBot="1" x14ac:dyDescent="0.2">
      <c r="A228" s="237"/>
      <c r="B228" s="221"/>
      <c r="C228" s="185"/>
      <c r="D228" s="139"/>
      <c r="E228" s="142"/>
      <c r="F228" s="159"/>
      <c r="G228" s="156"/>
      <c r="H228" s="156"/>
      <c r="I228" s="222"/>
      <c r="J228" s="9" t="s">
        <v>86</v>
      </c>
      <c r="K228" s="51">
        <f>SUM(K224:K227)</f>
        <v>361734</v>
      </c>
      <c r="L228" s="51">
        <f>SUM(L224:L227)</f>
        <v>120578</v>
      </c>
      <c r="M228" s="51">
        <f t="shared" ref="M228:R228" si="67">SUM(M224:M227)</f>
        <v>84843.89</v>
      </c>
      <c r="N228" s="51">
        <f t="shared" si="67"/>
        <v>84843.89</v>
      </c>
      <c r="O228" s="51">
        <f t="shared" si="67"/>
        <v>69912</v>
      </c>
      <c r="P228" s="51">
        <f t="shared" si="67"/>
        <v>0</v>
      </c>
      <c r="Q228" s="51">
        <f t="shared" si="67"/>
        <v>120578</v>
      </c>
      <c r="R228" s="51">
        <f t="shared" si="67"/>
        <v>120578</v>
      </c>
      <c r="S228" s="159"/>
      <c r="T228" s="145"/>
      <c r="U228" s="145"/>
      <c r="V228" s="145"/>
      <c r="W228" s="17" t="str">
        <f t="shared" si="55"/>
        <v>Iš viso:</v>
      </c>
      <c r="X228" s="17">
        <f t="shared" si="55"/>
        <v>361734</v>
      </c>
      <c r="Y228" s="17">
        <f t="shared" si="55"/>
        <v>120578</v>
      </c>
      <c r="Z228" s="17">
        <f t="shared" si="56"/>
        <v>84843.89</v>
      </c>
      <c r="AA228" s="17">
        <f t="shared" si="56"/>
        <v>84843.89</v>
      </c>
      <c r="AB228" s="17">
        <f t="shared" si="56"/>
        <v>69912</v>
      </c>
      <c r="AC228" s="17">
        <f t="shared" si="56"/>
        <v>0</v>
      </c>
      <c r="AD228" s="17">
        <f t="shared" si="56"/>
        <v>120578</v>
      </c>
      <c r="AE228" s="17">
        <f t="shared" si="56"/>
        <v>120578</v>
      </c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9.75" customHeight="1" outlineLevel="4" x14ac:dyDescent="0.15">
      <c r="A229" s="160" t="s">
        <v>29</v>
      </c>
      <c r="B229" s="162" t="s">
        <v>208</v>
      </c>
      <c r="C229" s="164" t="s">
        <v>210</v>
      </c>
      <c r="D229" s="137" t="s">
        <v>208</v>
      </c>
      <c r="E229" s="231" t="s">
        <v>29</v>
      </c>
      <c r="F229" s="223" t="s">
        <v>154</v>
      </c>
      <c r="G229" s="154" t="s">
        <v>136</v>
      </c>
      <c r="H229" s="154" t="s">
        <v>255</v>
      </c>
      <c r="I229" s="168" t="s">
        <v>180</v>
      </c>
      <c r="J229" s="6" t="s">
        <v>50</v>
      </c>
      <c r="K229" s="49">
        <f>L229+Q229+R229</f>
        <v>24000</v>
      </c>
      <c r="L229" s="49">
        <v>8000</v>
      </c>
      <c r="M229" s="49"/>
      <c r="N229" s="49"/>
      <c r="O229" s="49"/>
      <c r="P229" s="49"/>
      <c r="Q229" s="49">
        <f>+L229</f>
        <v>8000</v>
      </c>
      <c r="R229" s="49">
        <f>+Q229</f>
        <v>8000</v>
      </c>
      <c r="S229" s="291" t="s">
        <v>94</v>
      </c>
      <c r="T229" s="151">
        <v>2</v>
      </c>
      <c r="U229" s="151">
        <v>2</v>
      </c>
      <c r="V229" s="151">
        <v>2</v>
      </c>
      <c r="W229" s="17" t="str">
        <f t="shared" si="55"/>
        <v>SB</v>
      </c>
      <c r="X229" s="17">
        <f t="shared" si="55"/>
        <v>24000</v>
      </c>
      <c r="Y229" s="17">
        <f t="shared" si="55"/>
        <v>8000</v>
      </c>
      <c r="Z229" s="17">
        <f t="shared" si="56"/>
        <v>0</v>
      </c>
      <c r="AA229" s="17">
        <f t="shared" si="56"/>
        <v>0</v>
      </c>
      <c r="AB229" s="17">
        <f t="shared" si="56"/>
        <v>0</v>
      </c>
      <c r="AC229" s="17">
        <f t="shared" si="56"/>
        <v>0</v>
      </c>
      <c r="AD229" s="17">
        <f t="shared" si="56"/>
        <v>8000</v>
      </c>
      <c r="AE229" s="17">
        <f t="shared" si="56"/>
        <v>8000</v>
      </c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9.75" customHeight="1" outlineLevel="4" x14ac:dyDescent="0.15">
      <c r="A230" s="161"/>
      <c r="B230" s="163"/>
      <c r="C230" s="165"/>
      <c r="D230" s="138"/>
      <c r="E230" s="232"/>
      <c r="F230" s="224"/>
      <c r="G230" s="155"/>
      <c r="H230" s="229"/>
      <c r="I230" s="169"/>
      <c r="J230" s="7" t="s">
        <v>51</v>
      </c>
      <c r="K230" s="46"/>
      <c r="L230" s="46"/>
      <c r="M230" s="49"/>
      <c r="N230" s="49"/>
      <c r="O230" s="49"/>
      <c r="P230" s="49"/>
      <c r="Q230" s="46"/>
      <c r="R230" s="46"/>
      <c r="S230" s="292"/>
      <c r="T230" s="152"/>
      <c r="U230" s="152"/>
      <c r="V230" s="152"/>
      <c r="W230" s="17" t="str">
        <f t="shared" si="55"/>
        <v>VB</v>
      </c>
      <c r="X230" s="17">
        <f t="shared" si="55"/>
        <v>0</v>
      </c>
      <c r="Y230" s="17">
        <f t="shared" si="55"/>
        <v>0</v>
      </c>
      <c r="Z230" s="17">
        <f t="shared" si="56"/>
        <v>0</v>
      </c>
      <c r="AA230" s="17">
        <f t="shared" si="56"/>
        <v>0</v>
      </c>
      <c r="AB230" s="17">
        <f t="shared" si="56"/>
        <v>0</v>
      </c>
      <c r="AC230" s="17">
        <f t="shared" si="56"/>
        <v>0</v>
      </c>
      <c r="AD230" s="17">
        <f t="shared" si="56"/>
        <v>0</v>
      </c>
      <c r="AE230" s="17">
        <f t="shared" si="56"/>
        <v>0</v>
      </c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9.75" customHeight="1" outlineLevel="4" x14ac:dyDescent="0.15">
      <c r="A231" s="161"/>
      <c r="B231" s="163"/>
      <c r="C231" s="165"/>
      <c r="D231" s="138"/>
      <c r="E231" s="232"/>
      <c r="F231" s="224"/>
      <c r="G231" s="155"/>
      <c r="H231" s="229"/>
      <c r="I231" s="169"/>
      <c r="J231" s="7" t="s">
        <v>52</v>
      </c>
      <c r="K231" s="46"/>
      <c r="L231" s="46"/>
      <c r="M231" s="49"/>
      <c r="N231" s="49"/>
      <c r="O231" s="49"/>
      <c r="P231" s="49"/>
      <c r="Q231" s="46"/>
      <c r="R231" s="46"/>
      <c r="S231" s="292"/>
      <c r="T231" s="152"/>
      <c r="U231" s="152"/>
      <c r="V231" s="152"/>
      <c r="W231" s="17" t="str">
        <f t="shared" si="55"/>
        <v>ES</v>
      </c>
      <c r="X231" s="17">
        <f t="shared" si="55"/>
        <v>0</v>
      </c>
      <c r="Y231" s="17">
        <f t="shared" si="55"/>
        <v>0</v>
      </c>
      <c r="Z231" s="17">
        <f t="shared" si="56"/>
        <v>0</v>
      </c>
      <c r="AA231" s="17">
        <f t="shared" si="56"/>
        <v>0</v>
      </c>
      <c r="AB231" s="17">
        <f t="shared" si="56"/>
        <v>0</v>
      </c>
      <c r="AC231" s="17">
        <f t="shared" si="56"/>
        <v>0</v>
      </c>
      <c r="AD231" s="17">
        <f t="shared" si="56"/>
        <v>0</v>
      </c>
      <c r="AE231" s="17">
        <f t="shared" si="56"/>
        <v>0</v>
      </c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9.75" customHeight="1" outlineLevel="4" x14ac:dyDescent="0.15">
      <c r="A232" s="161"/>
      <c r="B232" s="163"/>
      <c r="C232" s="165"/>
      <c r="D232" s="138"/>
      <c r="E232" s="232"/>
      <c r="F232" s="224"/>
      <c r="G232" s="155"/>
      <c r="H232" s="229"/>
      <c r="I232" s="169"/>
      <c r="J232" s="8" t="s">
        <v>53</v>
      </c>
      <c r="K232" s="50"/>
      <c r="L232" s="50"/>
      <c r="M232" s="52"/>
      <c r="N232" s="52"/>
      <c r="O232" s="52"/>
      <c r="P232" s="52"/>
      <c r="Q232" s="50"/>
      <c r="R232" s="50"/>
      <c r="S232" s="292"/>
      <c r="T232" s="152"/>
      <c r="U232" s="152"/>
      <c r="V232" s="152"/>
      <c r="W232" s="17" t="str">
        <f t="shared" si="55"/>
        <v>KT</v>
      </c>
      <c r="X232" s="17">
        <f t="shared" si="55"/>
        <v>0</v>
      </c>
      <c r="Y232" s="17">
        <f t="shared" si="55"/>
        <v>0</v>
      </c>
      <c r="Z232" s="17">
        <f t="shared" si="56"/>
        <v>0</v>
      </c>
      <c r="AA232" s="17">
        <f t="shared" si="56"/>
        <v>0</v>
      </c>
      <c r="AB232" s="17">
        <f t="shared" si="56"/>
        <v>0</v>
      </c>
      <c r="AC232" s="17">
        <f t="shared" si="56"/>
        <v>0</v>
      </c>
      <c r="AD232" s="17">
        <f t="shared" si="56"/>
        <v>0</v>
      </c>
      <c r="AE232" s="17">
        <f t="shared" si="56"/>
        <v>0</v>
      </c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9.75" customHeight="1" outlineLevel="4" thickBot="1" x14ac:dyDescent="0.2">
      <c r="A233" s="237"/>
      <c r="B233" s="221"/>
      <c r="C233" s="185"/>
      <c r="D233" s="139"/>
      <c r="E233" s="233"/>
      <c r="F233" s="225"/>
      <c r="G233" s="156"/>
      <c r="H233" s="230"/>
      <c r="I233" s="222"/>
      <c r="J233" s="9" t="s">
        <v>86</v>
      </c>
      <c r="K233" s="51">
        <f>SUM(K229:K232)</f>
        <v>24000</v>
      </c>
      <c r="L233" s="51">
        <f>SUM(L229:L232)</f>
        <v>8000</v>
      </c>
      <c r="M233" s="51">
        <f t="shared" ref="M233:R233" si="68">SUM(M229:M232)</f>
        <v>0</v>
      </c>
      <c r="N233" s="51">
        <f t="shared" si="68"/>
        <v>0</v>
      </c>
      <c r="O233" s="51">
        <f t="shared" si="68"/>
        <v>0</v>
      </c>
      <c r="P233" s="51">
        <f t="shared" si="68"/>
        <v>0</v>
      </c>
      <c r="Q233" s="51">
        <f t="shared" si="68"/>
        <v>8000</v>
      </c>
      <c r="R233" s="51">
        <f t="shared" si="68"/>
        <v>8000</v>
      </c>
      <c r="S233" s="293"/>
      <c r="T233" s="153"/>
      <c r="U233" s="153"/>
      <c r="V233" s="153"/>
      <c r="W233" s="17" t="str">
        <f t="shared" si="55"/>
        <v>Iš viso:</v>
      </c>
      <c r="X233" s="17">
        <f t="shared" si="55"/>
        <v>24000</v>
      </c>
      <c r="Y233" s="17">
        <f t="shared" si="55"/>
        <v>8000</v>
      </c>
      <c r="Z233" s="17">
        <f t="shared" si="56"/>
        <v>0</v>
      </c>
      <c r="AA233" s="17">
        <f t="shared" si="56"/>
        <v>0</v>
      </c>
      <c r="AB233" s="17">
        <f t="shared" si="56"/>
        <v>0</v>
      </c>
      <c r="AC233" s="17">
        <f t="shared" si="56"/>
        <v>0</v>
      </c>
      <c r="AD233" s="17">
        <f t="shared" si="56"/>
        <v>8000</v>
      </c>
      <c r="AE233" s="17">
        <f t="shared" si="56"/>
        <v>8000</v>
      </c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9.75" customHeight="1" outlineLevel="3" thickBot="1" x14ac:dyDescent="0.2">
      <c r="A234" s="56" t="s">
        <v>29</v>
      </c>
      <c r="B234" s="10" t="s">
        <v>208</v>
      </c>
      <c r="C234" s="85" t="s">
        <v>210</v>
      </c>
      <c r="D234" s="65" t="s">
        <v>208</v>
      </c>
      <c r="E234" s="170" t="s">
        <v>22</v>
      </c>
      <c r="F234" s="171"/>
      <c r="G234" s="171"/>
      <c r="H234" s="171"/>
      <c r="I234" s="171"/>
      <c r="J234" s="172"/>
      <c r="K234" s="66">
        <f>K228+K233</f>
        <v>385734</v>
      </c>
      <c r="L234" s="66">
        <f t="shared" ref="L234:R234" si="69">L228+L233</f>
        <v>128578</v>
      </c>
      <c r="M234" s="66">
        <f t="shared" si="69"/>
        <v>84843.89</v>
      </c>
      <c r="N234" s="66">
        <f t="shared" si="69"/>
        <v>84843.89</v>
      </c>
      <c r="O234" s="66">
        <f t="shared" si="69"/>
        <v>69912</v>
      </c>
      <c r="P234" s="66">
        <f t="shared" si="69"/>
        <v>0</v>
      </c>
      <c r="Q234" s="66">
        <f t="shared" si="69"/>
        <v>128578</v>
      </c>
      <c r="R234" s="66">
        <f t="shared" si="69"/>
        <v>128578</v>
      </c>
      <c r="S234" s="74"/>
      <c r="T234" s="75"/>
      <c r="U234" s="76"/>
      <c r="V234" s="77"/>
      <c r="W234" s="17">
        <f t="shared" si="55"/>
        <v>0</v>
      </c>
      <c r="X234" s="17">
        <f t="shared" si="55"/>
        <v>385734</v>
      </c>
      <c r="Y234" s="17">
        <f t="shared" si="55"/>
        <v>128578</v>
      </c>
      <c r="Z234" s="17">
        <f t="shared" si="56"/>
        <v>84843.89</v>
      </c>
      <c r="AA234" s="17">
        <f t="shared" si="56"/>
        <v>84843.89</v>
      </c>
      <c r="AB234" s="17">
        <f t="shared" si="56"/>
        <v>69912</v>
      </c>
      <c r="AC234" s="17">
        <f t="shared" si="56"/>
        <v>0</v>
      </c>
      <c r="AD234" s="17">
        <f t="shared" si="56"/>
        <v>128578</v>
      </c>
      <c r="AE234" s="17">
        <f t="shared" si="56"/>
        <v>128578</v>
      </c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9.75" customHeight="1" outlineLevel="4" thickBot="1" x14ac:dyDescent="0.2">
      <c r="A235" s="55" t="s">
        <v>29</v>
      </c>
      <c r="B235" s="5" t="s">
        <v>208</v>
      </c>
      <c r="C235" s="84" t="s">
        <v>210</v>
      </c>
      <c r="D235" s="71" t="s">
        <v>29</v>
      </c>
      <c r="E235" s="148" t="s">
        <v>38</v>
      </c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50"/>
      <c r="W235" s="17">
        <f t="shared" si="55"/>
        <v>0</v>
      </c>
      <c r="X235" s="17">
        <f t="shared" si="55"/>
        <v>0</v>
      </c>
      <c r="Y235" s="17">
        <f t="shared" si="55"/>
        <v>0</v>
      </c>
      <c r="Z235" s="17">
        <f t="shared" si="56"/>
        <v>0</v>
      </c>
      <c r="AA235" s="17">
        <f t="shared" si="56"/>
        <v>0</v>
      </c>
      <c r="AB235" s="17">
        <f t="shared" si="56"/>
        <v>0</v>
      </c>
      <c r="AC235" s="17">
        <f t="shared" si="56"/>
        <v>0</v>
      </c>
      <c r="AD235" s="17">
        <f t="shared" si="56"/>
        <v>0</v>
      </c>
      <c r="AE235" s="17">
        <f t="shared" si="56"/>
        <v>0</v>
      </c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9.75" customHeight="1" outlineLevel="4" x14ac:dyDescent="0.15">
      <c r="A236" s="160" t="s">
        <v>29</v>
      </c>
      <c r="B236" s="162" t="s">
        <v>208</v>
      </c>
      <c r="C236" s="164" t="s">
        <v>210</v>
      </c>
      <c r="D236" s="137" t="s">
        <v>29</v>
      </c>
      <c r="E236" s="140" t="s">
        <v>208</v>
      </c>
      <c r="F236" s="223" t="s">
        <v>181</v>
      </c>
      <c r="G236" s="154" t="s">
        <v>136</v>
      </c>
      <c r="H236" s="154" t="s">
        <v>230</v>
      </c>
      <c r="I236" s="154" t="s">
        <v>79</v>
      </c>
      <c r="J236" s="6" t="s">
        <v>50</v>
      </c>
      <c r="K236" s="49">
        <f>L236+Q236+R236</f>
        <v>21980</v>
      </c>
      <c r="L236" s="48"/>
      <c r="M236" s="48"/>
      <c r="N236" s="48"/>
      <c r="O236" s="48"/>
      <c r="P236" s="48"/>
      <c r="Q236" s="48">
        <f>500+10490</f>
        <v>10990</v>
      </c>
      <c r="R236" s="48">
        <f>+Q236</f>
        <v>10990</v>
      </c>
      <c r="S236" s="157" t="s">
        <v>165</v>
      </c>
      <c r="T236" s="143"/>
      <c r="U236" s="151">
        <v>30</v>
      </c>
      <c r="V236" s="151">
        <v>30</v>
      </c>
      <c r="W236" s="17" t="str">
        <f t="shared" si="55"/>
        <v>SB</v>
      </c>
      <c r="X236" s="17">
        <f t="shared" si="55"/>
        <v>21980</v>
      </c>
      <c r="Y236" s="17">
        <f t="shared" si="55"/>
        <v>0</v>
      </c>
      <c r="Z236" s="17">
        <f t="shared" si="56"/>
        <v>0</v>
      </c>
      <c r="AA236" s="17">
        <f t="shared" si="56"/>
        <v>0</v>
      </c>
      <c r="AB236" s="17">
        <f t="shared" si="56"/>
        <v>0</v>
      </c>
      <c r="AC236" s="17">
        <f t="shared" si="56"/>
        <v>0</v>
      </c>
      <c r="AD236" s="17">
        <f t="shared" si="56"/>
        <v>10990</v>
      </c>
      <c r="AE236" s="17">
        <f t="shared" si="56"/>
        <v>10990</v>
      </c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9.75" customHeight="1" outlineLevel="4" x14ac:dyDescent="0.15">
      <c r="A237" s="161"/>
      <c r="B237" s="163"/>
      <c r="C237" s="165"/>
      <c r="D237" s="138"/>
      <c r="E237" s="141"/>
      <c r="F237" s="224"/>
      <c r="G237" s="155"/>
      <c r="H237" s="155"/>
      <c r="I237" s="155"/>
      <c r="J237" s="7" t="s">
        <v>51</v>
      </c>
      <c r="K237" s="46"/>
      <c r="L237" s="46"/>
      <c r="M237" s="49"/>
      <c r="N237" s="49"/>
      <c r="O237" s="49"/>
      <c r="P237" s="49"/>
      <c r="Q237" s="46"/>
      <c r="R237" s="46"/>
      <c r="S237" s="158"/>
      <c r="T237" s="144"/>
      <c r="U237" s="152"/>
      <c r="V237" s="152"/>
      <c r="W237" s="17" t="str">
        <f t="shared" si="55"/>
        <v>VB</v>
      </c>
      <c r="X237" s="17">
        <f t="shared" si="55"/>
        <v>0</v>
      </c>
      <c r="Y237" s="17">
        <f t="shared" si="55"/>
        <v>0</v>
      </c>
      <c r="Z237" s="17">
        <f t="shared" si="56"/>
        <v>0</v>
      </c>
      <c r="AA237" s="17">
        <f t="shared" si="56"/>
        <v>0</v>
      </c>
      <c r="AB237" s="17">
        <f t="shared" si="56"/>
        <v>0</v>
      </c>
      <c r="AC237" s="17">
        <f t="shared" ref="AC237:AE300" si="70">P237</f>
        <v>0</v>
      </c>
      <c r="AD237" s="17">
        <f t="shared" si="70"/>
        <v>0</v>
      </c>
      <c r="AE237" s="17">
        <f t="shared" si="70"/>
        <v>0</v>
      </c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9.75" customHeight="1" outlineLevel="4" x14ac:dyDescent="0.15">
      <c r="A238" s="161"/>
      <c r="B238" s="163"/>
      <c r="C238" s="165"/>
      <c r="D238" s="138"/>
      <c r="E238" s="141"/>
      <c r="F238" s="224"/>
      <c r="G238" s="155"/>
      <c r="H238" s="155"/>
      <c r="I238" s="155"/>
      <c r="J238" s="7" t="s">
        <v>52</v>
      </c>
      <c r="K238" s="46"/>
      <c r="L238" s="46"/>
      <c r="M238" s="49"/>
      <c r="N238" s="49"/>
      <c r="O238" s="49"/>
      <c r="P238" s="49"/>
      <c r="Q238" s="46"/>
      <c r="R238" s="46"/>
      <c r="S238" s="158"/>
      <c r="T238" s="144"/>
      <c r="U238" s="152"/>
      <c r="V238" s="152"/>
      <c r="W238" s="17" t="str">
        <f t="shared" si="55"/>
        <v>ES</v>
      </c>
      <c r="X238" s="17">
        <f t="shared" si="55"/>
        <v>0</v>
      </c>
      <c r="Y238" s="17">
        <f t="shared" si="55"/>
        <v>0</v>
      </c>
      <c r="Z238" s="17">
        <f t="shared" si="55"/>
        <v>0</v>
      </c>
      <c r="AA238" s="17">
        <f t="shared" si="55"/>
        <v>0</v>
      </c>
      <c r="AB238" s="17">
        <f t="shared" si="55"/>
        <v>0</v>
      </c>
      <c r="AC238" s="17">
        <f t="shared" si="70"/>
        <v>0</v>
      </c>
      <c r="AD238" s="17">
        <f t="shared" si="70"/>
        <v>0</v>
      </c>
      <c r="AE238" s="17">
        <f t="shared" si="70"/>
        <v>0</v>
      </c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9.75" customHeight="1" outlineLevel="4" x14ac:dyDescent="0.15">
      <c r="A239" s="161"/>
      <c r="B239" s="163"/>
      <c r="C239" s="165"/>
      <c r="D239" s="138"/>
      <c r="E239" s="141"/>
      <c r="F239" s="224"/>
      <c r="G239" s="155"/>
      <c r="H239" s="155"/>
      <c r="I239" s="155"/>
      <c r="J239" s="8" t="s">
        <v>53</v>
      </c>
      <c r="K239" s="50"/>
      <c r="L239" s="50"/>
      <c r="M239" s="50"/>
      <c r="N239" s="50"/>
      <c r="O239" s="50"/>
      <c r="P239" s="50"/>
      <c r="Q239" s="50"/>
      <c r="R239" s="50"/>
      <c r="S239" s="158"/>
      <c r="T239" s="144"/>
      <c r="U239" s="152"/>
      <c r="V239" s="152"/>
      <c r="W239" s="17" t="str">
        <f t="shared" si="55"/>
        <v>KT</v>
      </c>
      <c r="X239" s="17">
        <f t="shared" si="55"/>
        <v>0</v>
      </c>
      <c r="Y239" s="17">
        <f t="shared" si="55"/>
        <v>0</v>
      </c>
      <c r="Z239" s="17">
        <f t="shared" si="55"/>
        <v>0</v>
      </c>
      <c r="AA239" s="17">
        <f t="shared" si="55"/>
        <v>0</v>
      </c>
      <c r="AB239" s="17">
        <f t="shared" si="55"/>
        <v>0</v>
      </c>
      <c r="AC239" s="17">
        <f t="shared" si="70"/>
        <v>0</v>
      </c>
      <c r="AD239" s="17">
        <f t="shared" si="70"/>
        <v>0</v>
      </c>
      <c r="AE239" s="17">
        <f t="shared" si="70"/>
        <v>0</v>
      </c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9.75" customHeight="1" outlineLevel="4" thickBot="1" x14ac:dyDescent="0.2">
      <c r="A240" s="237"/>
      <c r="B240" s="221"/>
      <c r="C240" s="185"/>
      <c r="D240" s="139"/>
      <c r="E240" s="142"/>
      <c r="F240" s="225"/>
      <c r="G240" s="156"/>
      <c r="H240" s="156"/>
      <c r="I240" s="156"/>
      <c r="J240" s="9" t="s">
        <v>86</v>
      </c>
      <c r="K240" s="51">
        <f>SUM(K236:K239)</f>
        <v>21980</v>
      </c>
      <c r="L240" s="51">
        <f>SUM(L236:L239)</f>
        <v>0</v>
      </c>
      <c r="M240" s="51">
        <f t="shared" ref="M240:R240" si="71">SUM(M236:M239)</f>
        <v>0</v>
      </c>
      <c r="N240" s="51">
        <f t="shared" si="71"/>
        <v>0</v>
      </c>
      <c r="O240" s="51">
        <f t="shared" si="71"/>
        <v>0</v>
      </c>
      <c r="P240" s="51">
        <f t="shared" si="71"/>
        <v>0</v>
      </c>
      <c r="Q240" s="51">
        <f t="shared" si="71"/>
        <v>10990</v>
      </c>
      <c r="R240" s="51">
        <f t="shared" si="71"/>
        <v>10990</v>
      </c>
      <c r="S240" s="159"/>
      <c r="T240" s="145"/>
      <c r="U240" s="153"/>
      <c r="V240" s="153"/>
      <c r="W240" s="17" t="str">
        <f t="shared" si="55"/>
        <v>Iš viso:</v>
      </c>
      <c r="X240" s="17">
        <f t="shared" si="55"/>
        <v>21980</v>
      </c>
      <c r="Y240" s="17">
        <f t="shared" si="55"/>
        <v>0</v>
      </c>
      <c r="Z240" s="17">
        <f t="shared" si="55"/>
        <v>0</v>
      </c>
      <c r="AA240" s="17">
        <f t="shared" si="55"/>
        <v>0</v>
      </c>
      <c r="AB240" s="17">
        <f t="shared" si="55"/>
        <v>0</v>
      </c>
      <c r="AC240" s="17">
        <f t="shared" si="70"/>
        <v>0</v>
      </c>
      <c r="AD240" s="17">
        <f t="shared" si="70"/>
        <v>10990</v>
      </c>
      <c r="AE240" s="17">
        <f t="shared" si="70"/>
        <v>10990</v>
      </c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9.75" customHeight="1" outlineLevel="3" thickBot="1" x14ac:dyDescent="0.2">
      <c r="A241" s="56" t="s">
        <v>29</v>
      </c>
      <c r="B241" s="10" t="s">
        <v>208</v>
      </c>
      <c r="C241" s="85" t="s">
        <v>210</v>
      </c>
      <c r="D241" s="65" t="s">
        <v>29</v>
      </c>
      <c r="E241" s="170" t="s">
        <v>22</v>
      </c>
      <c r="F241" s="171"/>
      <c r="G241" s="171"/>
      <c r="H241" s="171"/>
      <c r="I241" s="171"/>
      <c r="J241" s="171"/>
      <c r="K241" s="72">
        <f>+K240</f>
        <v>21980</v>
      </c>
      <c r="L241" s="72">
        <f t="shared" ref="L241:R241" si="72">+L240</f>
        <v>0</v>
      </c>
      <c r="M241" s="72">
        <f t="shared" si="72"/>
        <v>0</v>
      </c>
      <c r="N241" s="72">
        <f t="shared" si="72"/>
        <v>0</v>
      </c>
      <c r="O241" s="72">
        <f t="shared" si="72"/>
        <v>0</v>
      </c>
      <c r="P241" s="72">
        <f t="shared" si="72"/>
        <v>0</v>
      </c>
      <c r="Q241" s="72">
        <f t="shared" si="72"/>
        <v>10990</v>
      </c>
      <c r="R241" s="72">
        <f t="shared" si="72"/>
        <v>10990</v>
      </c>
      <c r="S241" s="74"/>
      <c r="T241" s="75"/>
      <c r="U241" s="76"/>
      <c r="V241" s="77"/>
      <c r="W241" s="17">
        <f t="shared" si="55"/>
        <v>0</v>
      </c>
      <c r="X241" s="17">
        <f t="shared" si="55"/>
        <v>21980</v>
      </c>
      <c r="Y241" s="17">
        <f t="shared" si="55"/>
        <v>0</v>
      </c>
      <c r="Z241" s="17">
        <f t="shared" si="55"/>
        <v>0</v>
      </c>
      <c r="AA241" s="17">
        <f t="shared" si="55"/>
        <v>0</v>
      </c>
      <c r="AB241" s="17">
        <f t="shared" si="55"/>
        <v>0</v>
      </c>
      <c r="AC241" s="17">
        <f t="shared" si="70"/>
        <v>0</v>
      </c>
      <c r="AD241" s="17">
        <f t="shared" si="70"/>
        <v>10990</v>
      </c>
      <c r="AE241" s="17">
        <f t="shared" si="70"/>
        <v>10990</v>
      </c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9.75" customHeight="1" outlineLevel="4" thickBot="1" x14ac:dyDescent="0.2">
      <c r="A242" s="55" t="s">
        <v>29</v>
      </c>
      <c r="B242" s="5" t="s">
        <v>208</v>
      </c>
      <c r="C242" s="84" t="s">
        <v>210</v>
      </c>
      <c r="D242" s="71" t="s">
        <v>210</v>
      </c>
      <c r="E242" s="148" t="s">
        <v>39</v>
      </c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50"/>
      <c r="W242" s="17">
        <f t="shared" si="55"/>
        <v>0</v>
      </c>
      <c r="X242" s="17">
        <f t="shared" si="55"/>
        <v>0</v>
      </c>
      <c r="Y242" s="17">
        <f t="shared" si="55"/>
        <v>0</v>
      </c>
      <c r="Z242" s="17">
        <f t="shared" si="55"/>
        <v>0</v>
      </c>
      <c r="AA242" s="17">
        <f t="shared" si="55"/>
        <v>0</v>
      </c>
      <c r="AB242" s="17">
        <f t="shared" si="55"/>
        <v>0</v>
      </c>
      <c r="AC242" s="17">
        <f t="shared" si="70"/>
        <v>0</v>
      </c>
      <c r="AD242" s="17">
        <f t="shared" si="70"/>
        <v>0</v>
      </c>
      <c r="AE242" s="17">
        <f t="shared" si="70"/>
        <v>0</v>
      </c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9.75" customHeight="1" outlineLevel="4" x14ac:dyDescent="0.15">
      <c r="A243" s="160" t="s">
        <v>29</v>
      </c>
      <c r="B243" s="353" t="s">
        <v>208</v>
      </c>
      <c r="C243" s="164" t="s">
        <v>210</v>
      </c>
      <c r="D243" s="137" t="s">
        <v>210</v>
      </c>
      <c r="E243" s="140" t="s">
        <v>208</v>
      </c>
      <c r="F243" s="157" t="s">
        <v>78</v>
      </c>
      <c r="G243" s="154"/>
      <c r="H243" s="154" t="s">
        <v>245</v>
      </c>
      <c r="I243" s="154"/>
      <c r="J243" s="6" t="s">
        <v>50</v>
      </c>
      <c r="K243" s="46"/>
      <c r="L243" s="47"/>
      <c r="M243" s="48"/>
      <c r="N243" s="48"/>
      <c r="O243" s="48"/>
      <c r="P243" s="48"/>
      <c r="Q243" s="47"/>
      <c r="R243" s="47"/>
      <c r="S243" s="157" t="s">
        <v>120</v>
      </c>
      <c r="T243" s="280"/>
      <c r="U243" s="277">
        <v>1</v>
      </c>
      <c r="V243" s="271"/>
      <c r="W243" s="17" t="str">
        <f t="shared" si="55"/>
        <v>SB</v>
      </c>
      <c r="X243" s="17">
        <f t="shared" si="55"/>
        <v>0</v>
      </c>
      <c r="Y243" s="17">
        <f t="shared" si="55"/>
        <v>0</v>
      </c>
      <c r="Z243" s="17">
        <f t="shared" si="55"/>
        <v>0</v>
      </c>
      <c r="AA243" s="17">
        <f t="shared" si="55"/>
        <v>0</v>
      </c>
      <c r="AB243" s="17">
        <f t="shared" si="55"/>
        <v>0</v>
      </c>
      <c r="AC243" s="17">
        <f t="shared" si="70"/>
        <v>0</v>
      </c>
      <c r="AD243" s="17">
        <f t="shared" si="70"/>
        <v>0</v>
      </c>
      <c r="AE243" s="17">
        <f t="shared" si="70"/>
        <v>0</v>
      </c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9.75" customHeight="1" outlineLevel="4" x14ac:dyDescent="0.15">
      <c r="A244" s="161"/>
      <c r="B244" s="354"/>
      <c r="C244" s="165"/>
      <c r="D244" s="138"/>
      <c r="E244" s="141"/>
      <c r="F244" s="158"/>
      <c r="G244" s="155"/>
      <c r="H244" s="155"/>
      <c r="I244" s="155"/>
      <c r="J244" s="7" t="s">
        <v>51</v>
      </c>
      <c r="K244" s="46"/>
      <c r="L244" s="46"/>
      <c r="M244" s="49"/>
      <c r="N244" s="49"/>
      <c r="O244" s="49"/>
      <c r="P244" s="49"/>
      <c r="Q244" s="46"/>
      <c r="R244" s="46"/>
      <c r="S244" s="158"/>
      <c r="T244" s="281"/>
      <c r="U244" s="278"/>
      <c r="V244" s="272"/>
      <c r="W244" s="17" t="str">
        <f t="shared" si="55"/>
        <v>VB</v>
      </c>
      <c r="X244" s="17">
        <f t="shared" si="55"/>
        <v>0</v>
      </c>
      <c r="Y244" s="17">
        <f t="shared" si="55"/>
        <v>0</v>
      </c>
      <c r="Z244" s="17">
        <f t="shared" si="55"/>
        <v>0</v>
      </c>
      <c r="AA244" s="17">
        <f t="shared" si="55"/>
        <v>0</v>
      </c>
      <c r="AB244" s="17">
        <f t="shared" si="55"/>
        <v>0</v>
      </c>
      <c r="AC244" s="17">
        <f t="shared" si="70"/>
        <v>0</v>
      </c>
      <c r="AD244" s="17">
        <f t="shared" si="70"/>
        <v>0</v>
      </c>
      <c r="AE244" s="17">
        <f t="shared" si="70"/>
        <v>0</v>
      </c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9.75" customHeight="1" outlineLevel="4" x14ac:dyDescent="0.15">
      <c r="A245" s="161"/>
      <c r="B245" s="354"/>
      <c r="C245" s="165"/>
      <c r="D245" s="138"/>
      <c r="E245" s="141"/>
      <c r="F245" s="158"/>
      <c r="G245" s="155"/>
      <c r="H245" s="155"/>
      <c r="I245" s="155"/>
      <c r="J245" s="7" t="s">
        <v>52</v>
      </c>
      <c r="K245" s="46"/>
      <c r="L245" s="46"/>
      <c r="M245" s="49"/>
      <c r="N245" s="49"/>
      <c r="O245" s="49"/>
      <c r="P245" s="49"/>
      <c r="Q245" s="46"/>
      <c r="R245" s="46"/>
      <c r="S245" s="158"/>
      <c r="T245" s="281"/>
      <c r="U245" s="278"/>
      <c r="V245" s="272"/>
      <c r="W245" s="17" t="str">
        <f t="shared" si="55"/>
        <v>ES</v>
      </c>
      <c r="X245" s="17">
        <f t="shared" si="55"/>
        <v>0</v>
      </c>
      <c r="Y245" s="17">
        <f t="shared" si="55"/>
        <v>0</v>
      </c>
      <c r="Z245" s="17">
        <f t="shared" si="55"/>
        <v>0</v>
      </c>
      <c r="AA245" s="17">
        <f t="shared" si="55"/>
        <v>0</v>
      </c>
      <c r="AB245" s="17">
        <f t="shared" si="55"/>
        <v>0</v>
      </c>
      <c r="AC245" s="17">
        <f t="shared" si="70"/>
        <v>0</v>
      </c>
      <c r="AD245" s="17">
        <f t="shared" si="70"/>
        <v>0</v>
      </c>
      <c r="AE245" s="17">
        <f t="shared" si="70"/>
        <v>0</v>
      </c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9.75" customHeight="1" outlineLevel="4" x14ac:dyDescent="0.15">
      <c r="A246" s="161"/>
      <c r="B246" s="354"/>
      <c r="C246" s="165"/>
      <c r="D246" s="138"/>
      <c r="E246" s="141"/>
      <c r="F246" s="158"/>
      <c r="G246" s="155"/>
      <c r="H246" s="155"/>
      <c r="I246" s="155"/>
      <c r="J246" s="8" t="s">
        <v>53</v>
      </c>
      <c r="K246" s="50"/>
      <c r="L246" s="50"/>
      <c r="M246" s="50"/>
      <c r="N246" s="50"/>
      <c r="O246" s="50"/>
      <c r="P246" s="50"/>
      <c r="Q246" s="50"/>
      <c r="R246" s="50"/>
      <c r="S246" s="158"/>
      <c r="T246" s="281"/>
      <c r="U246" s="278"/>
      <c r="V246" s="272"/>
      <c r="W246" s="17" t="str">
        <f t="shared" si="55"/>
        <v>KT</v>
      </c>
      <c r="X246" s="17">
        <f t="shared" si="55"/>
        <v>0</v>
      </c>
      <c r="Y246" s="17">
        <f t="shared" si="55"/>
        <v>0</v>
      </c>
      <c r="Z246" s="17">
        <f t="shared" si="55"/>
        <v>0</v>
      </c>
      <c r="AA246" s="17">
        <f t="shared" si="55"/>
        <v>0</v>
      </c>
      <c r="AB246" s="17">
        <f t="shared" si="55"/>
        <v>0</v>
      </c>
      <c r="AC246" s="17">
        <f t="shared" si="70"/>
        <v>0</v>
      </c>
      <c r="AD246" s="17">
        <f t="shared" si="70"/>
        <v>0</v>
      </c>
      <c r="AE246" s="17">
        <f t="shared" si="70"/>
        <v>0</v>
      </c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9.75" customHeight="1" outlineLevel="4" thickBot="1" x14ac:dyDescent="0.2">
      <c r="A247" s="237"/>
      <c r="B247" s="355"/>
      <c r="C247" s="185"/>
      <c r="D247" s="139"/>
      <c r="E247" s="142"/>
      <c r="F247" s="159"/>
      <c r="G247" s="156"/>
      <c r="H247" s="156"/>
      <c r="I247" s="156"/>
      <c r="J247" s="9" t="s">
        <v>86</v>
      </c>
      <c r="K247" s="51">
        <f>SUM(K243:K246)</f>
        <v>0</v>
      </c>
      <c r="L247" s="51">
        <f>SUM(L243:L246)</f>
        <v>0</v>
      </c>
      <c r="M247" s="51">
        <f t="shared" ref="M247:R247" si="73">SUM(M243:M246)</f>
        <v>0</v>
      </c>
      <c r="N247" s="51">
        <f t="shared" si="73"/>
        <v>0</v>
      </c>
      <c r="O247" s="51">
        <f t="shared" si="73"/>
        <v>0</v>
      </c>
      <c r="P247" s="51">
        <f t="shared" si="73"/>
        <v>0</v>
      </c>
      <c r="Q247" s="51">
        <f t="shared" si="73"/>
        <v>0</v>
      </c>
      <c r="R247" s="51">
        <f t="shared" si="73"/>
        <v>0</v>
      </c>
      <c r="S247" s="159"/>
      <c r="T247" s="282"/>
      <c r="U247" s="279"/>
      <c r="V247" s="273"/>
      <c r="W247" s="17" t="str">
        <f t="shared" si="55"/>
        <v>Iš viso:</v>
      </c>
      <c r="X247" s="17">
        <f t="shared" si="55"/>
        <v>0</v>
      </c>
      <c r="Y247" s="17">
        <f t="shared" si="55"/>
        <v>0</v>
      </c>
      <c r="Z247" s="17">
        <f t="shared" si="55"/>
        <v>0</v>
      </c>
      <c r="AA247" s="17">
        <f t="shared" si="55"/>
        <v>0</v>
      </c>
      <c r="AB247" s="17">
        <f t="shared" si="55"/>
        <v>0</v>
      </c>
      <c r="AC247" s="17">
        <f t="shared" si="70"/>
        <v>0</v>
      </c>
      <c r="AD247" s="17">
        <f t="shared" si="70"/>
        <v>0</v>
      </c>
      <c r="AE247" s="17">
        <f t="shared" si="70"/>
        <v>0</v>
      </c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9.75" customHeight="1" outlineLevel="4" x14ac:dyDescent="0.15">
      <c r="A248" s="160" t="s">
        <v>29</v>
      </c>
      <c r="B248" s="162" t="s">
        <v>208</v>
      </c>
      <c r="C248" s="164" t="s">
        <v>210</v>
      </c>
      <c r="D248" s="137" t="s">
        <v>210</v>
      </c>
      <c r="E248" s="140" t="s">
        <v>29</v>
      </c>
      <c r="F248" s="223" t="s">
        <v>100</v>
      </c>
      <c r="G248" s="154"/>
      <c r="H248" s="154" t="s">
        <v>229</v>
      </c>
      <c r="I248" s="154"/>
      <c r="J248" s="6" t="s">
        <v>50</v>
      </c>
      <c r="K248" s="46"/>
      <c r="L248" s="46"/>
      <c r="M248" s="49"/>
      <c r="N248" s="49"/>
      <c r="O248" s="49"/>
      <c r="P248" s="49"/>
      <c r="Q248" s="46"/>
      <c r="R248" s="46"/>
      <c r="S248" s="157" t="s">
        <v>187</v>
      </c>
      <c r="T248" s="151">
        <v>1</v>
      </c>
      <c r="U248" s="151">
        <v>1</v>
      </c>
      <c r="V248" s="151">
        <v>1</v>
      </c>
      <c r="W248" s="17" t="str">
        <f t="shared" si="55"/>
        <v>SB</v>
      </c>
      <c r="X248" s="17">
        <f t="shared" si="55"/>
        <v>0</v>
      </c>
      <c r="Y248" s="17">
        <f t="shared" si="55"/>
        <v>0</v>
      </c>
      <c r="Z248" s="17">
        <f t="shared" si="55"/>
        <v>0</v>
      </c>
      <c r="AA248" s="17">
        <f t="shared" si="55"/>
        <v>0</v>
      </c>
      <c r="AB248" s="17">
        <f t="shared" si="55"/>
        <v>0</v>
      </c>
      <c r="AC248" s="17">
        <f t="shared" si="70"/>
        <v>0</v>
      </c>
      <c r="AD248" s="17">
        <f t="shared" si="70"/>
        <v>0</v>
      </c>
      <c r="AE248" s="17">
        <f t="shared" si="70"/>
        <v>0</v>
      </c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9.75" customHeight="1" outlineLevel="4" x14ac:dyDescent="0.15">
      <c r="A249" s="161"/>
      <c r="B249" s="163"/>
      <c r="C249" s="165"/>
      <c r="D249" s="138"/>
      <c r="E249" s="141"/>
      <c r="F249" s="224"/>
      <c r="G249" s="155"/>
      <c r="H249" s="155"/>
      <c r="I249" s="155"/>
      <c r="J249" s="7" t="s">
        <v>51</v>
      </c>
      <c r="K249" s="46"/>
      <c r="L249" s="46"/>
      <c r="M249" s="49"/>
      <c r="N249" s="49"/>
      <c r="O249" s="49"/>
      <c r="P249" s="49"/>
      <c r="Q249" s="46"/>
      <c r="R249" s="46"/>
      <c r="S249" s="158"/>
      <c r="T249" s="152"/>
      <c r="U249" s="152"/>
      <c r="V249" s="152"/>
      <c r="W249" s="17" t="str">
        <f t="shared" si="55"/>
        <v>VB</v>
      </c>
      <c r="X249" s="17">
        <f t="shared" si="55"/>
        <v>0</v>
      </c>
      <c r="Y249" s="17">
        <f t="shared" si="55"/>
        <v>0</v>
      </c>
      <c r="Z249" s="17">
        <f t="shared" si="55"/>
        <v>0</v>
      </c>
      <c r="AA249" s="17">
        <f t="shared" si="55"/>
        <v>0</v>
      </c>
      <c r="AB249" s="17">
        <f t="shared" si="55"/>
        <v>0</v>
      </c>
      <c r="AC249" s="17">
        <f t="shared" si="70"/>
        <v>0</v>
      </c>
      <c r="AD249" s="17">
        <f t="shared" si="70"/>
        <v>0</v>
      </c>
      <c r="AE249" s="17">
        <f t="shared" si="70"/>
        <v>0</v>
      </c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9.75" customHeight="1" outlineLevel="4" x14ac:dyDescent="0.15">
      <c r="A250" s="161"/>
      <c r="B250" s="163"/>
      <c r="C250" s="165"/>
      <c r="D250" s="138"/>
      <c r="E250" s="141"/>
      <c r="F250" s="224"/>
      <c r="G250" s="155"/>
      <c r="H250" s="155"/>
      <c r="I250" s="155"/>
      <c r="J250" s="7" t="s">
        <v>52</v>
      </c>
      <c r="K250" s="46"/>
      <c r="L250" s="46"/>
      <c r="M250" s="49"/>
      <c r="N250" s="49"/>
      <c r="O250" s="49"/>
      <c r="P250" s="49"/>
      <c r="Q250" s="46"/>
      <c r="R250" s="46"/>
      <c r="S250" s="158"/>
      <c r="T250" s="152"/>
      <c r="U250" s="152"/>
      <c r="V250" s="152"/>
      <c r="W250" s="17" t="str">
        <f t="shared" si="55"/>
        <v>ES</v>
      </c>
      <c r="X250" s="17">
        <f t="shared" si="55"/>
        <v>0</v>
      </c>
      <c r="Y250" s="17">
        <f t="shared" si="55"/>
        <v>0</v>
      </c>
      <c r="Z250" s="17">
        <f t="shared" si="55"/>
        <v>0</v>
      </c>
      <c r="AA250" s="17">
        <f t="shared" si="55"/>
        <v>0</v>
      </c>
      <c r="AB250" s="17">
        <f t="shared" si="55"/>
        <v>0</v>
      </c>
      <c r="AC250" s="17">
        <f t="shared" si="70"/>
        <v>0</v>
      </c>
      <c r="AD250" s="17">
        <f t="shared" si="70"/>
        <v>0</v>
      </c>
      <c r="AE250" s="17">
        <f t="shared" si="70"/>
        <v>0</v>
      </c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9.75" customHeight="1" outlineLevel="4" x14ac:dyDescent="0.15">
      <c r="A251" s="161"/>
      <c r="B251" s="163"/>
      <c r="C251" s="165"/>
      <c r="D251" s="138"/>
      <c r="E251" s="141"/>
      <c r="F251" s="224"/>
      <c r="G251" s="155"/>
      <c r="H251" s="155"/>
      <c r="I251" s="155"/>
      <c r="J251" s="8" t="s">
        <v>53</v>
      </c>
      <c r="K251" s="50"/>
      <c r="L251" s="50"/>
      <c r="M251" s="52"/>
      <c r="N251" s="52"/>
      <c r="O251" s="52"/>
      <c r="P251" s="52"/>
      <c r="Q251" s="50"/>
      <c r="R251" s="50"/>
      <c r="S251" s="158"/>
      <c r="T251" s="152"/>
      <c r="U251" s="152"/>
      <c r="V251" s="152"/>
      <c r="W251" s="17" t="str">
        <f t="shared" ref="W251:AB293" si="74">J251</f>
        <v>KT</v>
      </c>
      <c r="X251" s="17">
        <f t="shared" si="74"/>
        <v>0</v>
      </c>
      <c r="Y251" s="17">
        <f t="shared" si="74"/>
        <v>0</v>
      </c>
      <c r="Z251" s="17">
        <f t="shared" si="74"/>
        <v>0</v>
      </c>
      <c r="AA251" s="17">
        <f t="shared" si="74"/>
        <v>0</v>
      </c>
      <c r="AB251" s="17">
        <f t="shared" si="74"/>
        <v>0</v>
      </c>
      <c r="AC251" s="17">
        <f t="shared" si="70"/>
        <v>0</v>
      </c>
      <c r="AD251" s="17">
        <f t="shared" si="70"/>
        <v>0</v>
      </c>
      <c r="AE251" s="17">
        <f t="shared" si="70"/>
        <v>0</v>
      </c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9.75" customHeight="1" outlineLevel="4" thickBot="1" x14ac:dyDescent="0.2">
      <c r="A252" s="237"/>
      <c r="B252" s="221"/>
      <c r="C252" s="185"/>
      <c r="D252" s="139"/>
      <c r="E252" s="142"/>
      <c r="F252" s="225"/>
      <c r="G252" s="156"/>
      <c r="H252" s="156"/>
      <c r="I252" s="156"/>
      <c r="J252" s="9" t="s">
        <v>86</v>
      </c>
      <c r="K252" s="51">
        <f>SUM(K248:K251)</f>
        <v>0</v>
      </c>
      <c r="L252" s="51">
        <f>SUM(L248:L251)</f>
        <v>0</v>
      </c>
      <c r="M252" s="51">
        <f t="shared" ref="M252:R252" si="75">SUM(M248:M251)</f>
        <v>0</v>
      </c>
      <c r="N252" s="51">
        <f t="shared" si="75"/>
        <v>0</v>
      </c>
      <c r="O252" s="51">
        <f t="shared" si="75"/>
        <v>0</v>
      </c>
      <c r="P252" s="51">
        <f t="shared" si="75"/>
        <v>0</v>
      </c>
      <c r="Q252" s="51">
        <f t="shared" si="75"/>
        <v>0</v>
      </c>
      <c r="R252" s="51">
        <f t="shared" si="75"/>
        <v>0</v>
      </c>
      <c r="S252" s="159"/>
      <c r="T252" s="153"/>
      <c r="U252" s="153"/>
      <c r="V252" s="153"/>
      <c r="W252" s="17" t="str">
        <f t="shared" si="74"/>
        <v>Iš viso:</v>
      </c>
      <c r="X252" s="17">
        <f t="shared" si="74"/>
        <v>0</v>
      </c>
      <c r="Y252" s="17">
        <f t="shared" si="74"/>
        <v>0</v>
      </c>
      <c r="Z252" s="17">
        <f t="shared" si="74"/>
        <v>0</v>
      </c>
      <c r="AA252" s="17">
        <f t="shared" si="74"/>
        <v>0</v>
      </c>
      <c r="AB252" s="17">
        <f t="shared" si="74"/>
        <v>0</v>
      </c>
      <c r="AC252" s="17">
        <f t="shared" si="70"/>
        <v>0</v>
      </c>
      <c r="AD252" s="17">
        <f t="shared" si="70"/>
        <v>0</v>
      </c>
      <c r="AE252" s="17">
        <f t="shared" si="70"/>
        <v>0</v>
      </c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0.5" customHeight="1" outlineLevel="3" thickBot="1" x14ac:dyDescent="0.2">
      <c r="A253" s="56" t="s">
        <v>29</v>
      </c>
      <c r="B253" s="10" t="s">
        <v>208</v>
      </c>
      <c r="C253" s="85" t="s">
        <v>210</v>
      </c>
      <c r="D253" s="65" t="s">
        <v>210</v>
      </c>
      <c r="E253" s="170" t="s">
        <v>22</v>
      </c>
      <c r="F253" s="171"/>
      <c r="G253" s="171"/>
      <c r="H253" s="171"/>
      <c r="I253" s="171"/>
      <c r="J253" s="171"/>
      <c r="K253" s="66">
        <f>K247+K252</f>
        <v>0</v>
      </c>
      <c r="L253" s="66">
        <f t="shared" ref="L253:R253" si="76">L247+L252</f>
        <v>0</v>
      </c>
      <c r="M253" s="66">
        <f t="shared" si="76"/>
        <v>0</v>
      </c>
      <c r="N253" s="66">
        <f t="shared" si="76"/>
        <v>0</v>
      </c>
      <c r="O253" s="66">
        <f t="shared" si="76"/>
        <v>0</v>
      </c>
      <c r="P253" s="66">
        <f t="shared" si="76"/>
        <v>0</v>
      </c>
      <c r="Q253" s="66">
        <f t="shared" si="76"/>
        <v>0</v>
      </c>
      <c r="R253" s="66">
        <f t="shared" si="76"/>
        <v>0</v>
      </c>
      <c r="S253" s="74"/>
      <c r="T253" s="75"/>
      <c r="U253" s="76"/>
      <c r="V253" s="77"/>
      <c r="W253" s="17">
        <f t="shared" si="74"/>
        <v>0</v>
      </c>
      <c r="X253" s="17">
        <f t="shared" si="74"/>
        <v>0</v>
      </c>
      <c r="Y253" s="17">
        <f t="shared" si="74"/>
        <v>0</v>
      </c>
      <c r="Z253" s="17">
        <f t="shared" si="74"/>
        <v>0</v>
      </c>
      <c r="AA253" s="17">
        <f t="shared" si="74"/>
        <v>0</v>
      </c>
      <c r="AB253" s="17">
        <f t="shared" si="74"/>
        <v>0</v>
      </c>
      <c r="AC253" s="17">
        <f t="shared" si="70"/>
        <v>0</v>
      </c>
      <c r="AD253" s="17">
        <f t="shared" si="70"/>
        <v>0</v>
      </c>
      <c r="AE253" s="17">
        <f t="shared" si="70"/>
        <v>0</v>
      </c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9.75" customHeight="1" outlineLevel="2" thickBot="1" x14ac:dyDescent="0.2">
      <c r="A254" s="57" t="s">
        <v>29</v>
      </c>
      <c r="B254" s="11" t="s">
        <v>208</v>
      </c>
      <c r="C254" s="78" t="s">
        <v>210</v>
      </c>
      <c r="D254" s="241" t="s">
        <v>13</v>
      </c>
      <c r="E254" s="242"/>
      <c r="F254" s="242"/>
      <c r="G254" s="242"/>
      <c r="H254" s="242"/>
      <c r="I254" s="242"/>
      <c r="J254" s="242"/>
      <c r="K254" s="79">
        <f>K234+K241+K253</f>
        <v>407714</v>
      </c>
      <c r="L254" s="79">
        <f t="shared" ref="L254:R254" si="77">L234+L241+L253</f>
        <v>128578</v>
      </c>
      <c r="M254" s="79">
        <f t="shared" si="77"/>
        <v>84843.89</v>
      </c>
      <c r="N254" s="79">
        <f t="shared" si="77"/>
        <v>84843.89</v>
      </c>
      <c r="O254" s="79">
        <f t="shared" si="77"/>
        <v>69912</v>
      </c>
      <c r="P254" s="79">
        <f t="shared" si="77"/>
        <v>0</v>
      </c>
      <c r="Q254" s="79">
        <f t="shared" si="77"/>
        <v>139568</v>
      </c>
      <c r="R254" s="79">
        <f t="shared" si="77"/>
        <v>139568</v>
      </c>
      <c r="S254" s="80"/>
      <c r="T254" s="81"/>
      <c r="U254" s="82"/>
      <c r="V254" s="83"/>
      <c r="W254" s="17">
        <f t="shared" si="74"/>
        <v>0</v>
      </c>
      <c r="X254" s="17">
        <f t="shared" si="74"/>
        <v>407714</v>
      </c>
      <c r="Y254" s="17">
        <f t="shared" si="74"/>
        <v>128578</v>
      </c>
      <c r="Z254" s="17">
        <f t="shared" si="74"/>
        <v>84843.89</v>
      </c>
      <c r="AA254" s="17">
        <f t="shared" si="74"/>
        <v>84843.89</v>
      </c>
      <c r="AB254" s="17">
        <f t="shared" si="74"/>
        <v>69912</v>
      </c>
      <c r="AC254" s="17">
        <f t="shared" si="70"/>
        <v>0</v>
      </c>
      <c r="AD254" s="17">
        <f t="shared" si="70"/>
        <v>139568</v>
      </c>
      <c r="AE254" s="17">
        <f t="shared" si="70"/>
        <v>139568</v>
      </c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9.75" customHeight="1" outlineLevel="1" thickBot="1" x14ac:dyDescent="0.2">
      <c r="A255" s="57" t="s">
        <v>29</v>
      </c>
      <c r="B255" s="11" t="s">
        <v>208</v>
      </c>
      <c r="C255" s="357" t="s">
        <v>9</v>
      </c>
      <c r="D255" s="358"/>
      <c r="E255" s="358"/>
      <c r="F255" s="358"/>
      <c r="G255" s="358"/>
      <c r="H255" s="358"/>
      <c r="I255" s="358"/>
      <c r="J255" s="358"/>
      <c r="K255" s="86">
        <f t="shared" ref="K255:R255" si="78">K254+K221+K53</f>
        <v>4460773</v>
      </c>
      <c r="L255" s="86">
        <f t="shared" si="78"/>
        <v>1452552</v>
      </c>
      <c r="M255" s="86">
        <f t="shared" si="78"/>
        <v>1449595.95</v>
      </c>
      <c r="N255" s="86">
        <f t="shared" si="78"/>
        <v>1449095.95</v>
      </c>
      <c r="O255" s="86">
        <f t="shared" si="78"/>
        <v>1094047.6600000001</v>
      </c>
      <c r="P255" s="86">
        <f t="shared" si="78"/>
        <v>500</v>
      </c>
      <c r="Q255" s="86">
        <f t="shared" si="78"/>
        <v>1492302</v>
      </c>
      <c r="R255" s="86">
        <f t="shared" si="78"/>
        <v>1515919</v>
      </c>
      <c r="S255" s="87"/>
      <c r="T255" s="88"/>
      <c r="U255" s="89"/>
      <c r="V255" s="90"/>
      <c r="W255" s="17">
        <f t="shared" si="74"/>
        <v>0</v>
      </c>
      <c r="X255" s="17">
        <f t="shared" si="74"/>
        <v>4460773</v>
      </c>
      <c r="Y255" s="17">
        <f t="shared" si="74"/>
        <v>1452552</v>
      </c>
      <c r="Z255" s="17">
        <f t="shared" si="74"/>
        <v>1449595.95</v>
      </c>
      <c r="AA255" s="17">
        <f t="shared" si="74"/>
        <v>1449095.95</v>
      </c>
      <c r="AB255" s="17">
        <f t="shared" si="74"/>
        <v>1094047.6600000001</v>
      </c>
      <c r="AC255" s="17">
        <f t="shared" si="70"/>
        <v>500</v>
      </c>
      <c r="AD255" s="17">
        <f t="shared" si="70"/>
        <v>1492302</v>
      </c>
      <c r="AE255" s="17">
        <f t="shared" si="70"/>
        <v>1515919</v>
      </c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9.75" hidden="1" customHeight="1" outlineLevel="2" thickBot="1" x14ac:dyDescent="0.2">
      <c r="A256" s="54" t="s">
        <v>29</v>
      </c>
      <c r="B256" s="42" t="s">
        <v>210</v>
      </c>
      <c r="C256" s="283" t="s">
        <v>40</v>
      </c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5"/>
      <c r="W256" s="17">
        <f t="shared" si="74"/>
        <v>0</v>
      </c>
      <c r="X256" s="17">
        <f t="shared" si="74"/>
        <v>0</v>
      </c>
      <c r="Y256" s="17">
        <f t="shared" si="74"/>
        <v>0</v>
      </c>
      <c r="Z256" s="17">
        <f t="shared" si="74"/>
        <v>0</v>
      </c>
      <c r="AA256" s="17">
        <f t="shared" si="74"/>
        <v>0</v>
      </c>
      <c r="AB256" s="17">
        <f t="shared" si="74"/>
        <v>0</v>
      </c>
      <c r="AC256" s="17">
        <f t="shared" si="70"/>
        <v>0</v>
      </c>
      <c r="AD256" s="17">
        <f t="shared" si="70"/>
        <v>0</v>
      </c>
      <c r="AE256" s="17">
        <f t="shared" si="70"/>
        <v>0</v>
      </c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9.75" hidden="1" customHeight="1" outlineLevel="3" thickBot="1" x14ac:dyDescent="0.2">
      <c r="A257" s="54" t="s">
        <v>29</v>
      </c>
      <c r="B257" s="4" t="s">
        <v>210</v>
      </c>
      <c r="C257" s="78" t="s">
        <v>208</v>
      </c>
      <c r="D257" s="226" t="s">
        <v>41</v>
      </c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8"/>
      <c r="W257" s="17">
        <f t="shared" si="74"/>
        <v>0</v>
      </c>
      <c r="X257" s="17">
        <f t="shared" si="74"/>
        <v>0</v>
      </c>
      <c r="Y257" s="17">
        <f t="shared" si="74"/>
        <v>0</v>
      </c>
      <c r="Z257" s="17">
        <f t="shared" si="74"/>
        <v>0</v>
      </c>
      <c r="AA257" s="17">
        <f t="shared" si="74"/>
        <v>0</v>
      </c>
      <c r="AB257" s="17">
        <f t="shared" si="74"/>
        <v>0</v>
      </c>
      <c r="AC257" s="17">
        <f t="shared" si="70"/>
        <v>0</v>
      </c>
      <c r="AD257" s="17">
        <f t="shared" si="70"/>
        <v>0</v>
      </c>
      <c r="AE257" s="17">
        <f t="shared" si="70"/>
        <v>0</v>
      </c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9.75" hidden="1" customHeight="1" outlineLevel="3" thickBot="1" x14ac:dyDescent="0.2">
      <c r="A258" s="55" t="s">
        <v>29</v>
      </c>
      <c r="B258" s="5" t="s">
        <v>210</v>
      </c>
      <c r="C258" s="84" t="s">
        <v>208</v>
      </c>
      <c r="D258" s="71">
        <v>10</v>
      </c>
      <c r="E258" s="148" t="s">
        <v>42</v>
      </c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50"/>
      <c r="W258" s="17">
        <f t="shared" si="74"/>
        <v>0</v>
      </c>
      <c r="X258" s="17">
        <f t="shared" si="74"/>
        <v>0</v>
      </c>
      <c r="Y258" s="17">
        <f t="shared" si="74"/>
        <v>0</v>
      </c>
      <c r="Z258" s="17">
        <f t="shared" si="74"/>
        <v>0</v>
      </c>
      <c r="AA258" s="17">
        <f t="shared" si="74"/>
        <v>0</v>
      </c>
      <c r="AB258" s="17">
        <f t="shared" si="74"/>
        <v>0</v>
      </c>
      <c r="AC258" s="17">
        <f t="shared" si="70"/>
        <v>0</v>
      </c>
      <c r="AD258" s="17">
        <f t="shared" si="70"/>
        <v>0</v>
      </c>
      <c r="AE258" s="17">
        <f t="shared" si="70"/>
        <v>0</v>
      </c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9.75" hidden="1" customHeight="1" outlineLevel="3" x14ac:dyDescent="0.15">
      <c r="A259" s="160" t="s">
        <v>29</v>
      </c>
      <c r="B259" s="162" t="s">
        <v>210</v>
      </c>
      <c r="C259" s="164" t="s">
        <v>208</v>
      </c>
      <c r="D259" s="166">
        <v>10</v>
      </c>
      <c r="E259" s="140" t="s">
        <v>208</v>
      </c>
      <c r="F259" s="157" t="s">
        <v>121</v>
      </c>
      <c r="G259" s="154" t="s">
        <v>132</v>
      </c>
      <c r="H259" s="154" t="s">
        <v>28</v>
      </c>
      <c r="I259" s="154" t="s">
        <v>83</v>
      </c>
      <c r="J259" s="6" t="s">
        <v>50</v>
      </c>
      <c r="K259" s="49">
        <f>L259+Q259+R259</f>
        <v>3669</v>
      </c>
      <c r="L259" s="48">
        <v>1223</v>
      </c>
      <c r="M259" s="48">
        <v>1223</v>
      </c>
      <c r="N259" s="48">
        <v>1223</v>
      </c>
      <c r="O259" s="48"/>
      <c r="P259" s="48"/>
      <c r="Q259" s="48">
        <f>L259</f>
        <v>1223</v>
      </c>
      <c r="R259" s="48">
        <f>+Q259</f>
        <v>1223</v>
      </c>
      <c r="S259" s="157" t="s">
        <v>190</v>
      </c>
      <c r="T259" s="238" t="s">
        <v>246</v>
      </c>
      <c r="U259" s="274" t="s">
        <v>246</v>
      </c>
      <c r="V259" s="238" t="s">
        <v>246</v>
      </c>
      <c r="W259" s="17" t="str">
        <f t="shared" si="74"/>
        <v>SB</v>
      </c>
      <c r="X259" s="17">
        <f t="shared" si="74"/>
        <v>3669</v>
      </c>
      <c r="Y259" s="17">
        <f t="shared" si="74"/>
        <v>1223</v>
      </c>
      <c r="Z259" s="17">
        <f t="shared" si="74"/>
        <v>1223</v>
      </c>
      <c r="AA259" s="17">
        <f t="shared" si="74"/>
        <v>1223</v>
      </c>
      <c r="AB259" s="17">
        <f t="shared" si="74"/>
        <v>0</v>
      </c>
      <c r="AC259" s="17">
        <f t="shared" si="70"/>
        <v>0</v>
      </c>
      <c r="AD259" s="17">
        <f t="shared" si="70"/>
        <v>1223</v>
      </c>
      <c r="AE259" s="17">
        <f t="shared" si="70"/>
        <v>1223</v>
      </c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9.75" hidden="1" customHeight="1" outlineLevel="3" x14ac:dyDescent="0.15">
      <c r="A260" s="161"/>
      <c r="B260" s="163"/>
      <c r="C260" s="165"/>
      <c r="D260" s="167"/>
      <c r="E260" s="141"/>
      <c r="F260" s="158"/>
      <c r="G260" s="155"/>
      <c r="H260" s="155"/>
      <c r="I260" s="155"/>
      <c r="J260" s="7" t="s">
        <v>51</v>
      </c>
      <c r="K260" s="49">
        <f>L260+Q260+R260</f>
        <v>15405</v>
      </c>
      <c r="L260" s="49">
        <v>5135</v>
      </c>
      <c r="M260" s="49"/>
      <c r="N260" s="49"/>
      <c r="O260" s="49"/>
      <c r="P260" s="49"/>
      <c r="Q260" s="49">
        <f>L260</f>
        <v>5135</v>
      </c>
      <c r="R260" s="49">
        <f>Q260</f>
        <v>5135</v>
      </c>
      <c r="S260" s="158"/>
      <c r="T260" s="239"/>
      <c r="U260" s="275"/>
      <c r="V260" s="239"/>
      <c r="W260" s="17" t="str">
        <f t="shared" si="74"/>
        <v>VB</v>
      </c>
      <c r="X260" s="17">
        <f t="shared" si="74"/>
        <v>15405</v>
      </c>
      <c r="Y260" s="17">
        <f t="shared" si="74"/>
        <v>5135</v>
      </c>
      <c r="Z260" s="17">
        <f t="shared" si="74"/>
        <v>0</v>
      </c>
      <c r="AA260" s="17">
        <f t="shared" si="74"/>
        <v>0</v>
      </c>
      <c r="AB260" s="17">
        <f t="shared" si="74"/>
        <v>0</v>
      </c>
      <c r="AC260" s="17">
        <f t="shared" si="70"/>
        <v>0</v>
      </c>
      <c r="AD260" s="17">
        <f t="shared" si="70"/>
        <v>5135</v>
      </c>
      <c r="AE260" s="17">
        <f t="shared" si="70"/>
        <v>5135</v>
      </c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9.75" hidden="1" customHeight="1" outlineLevel="3" x14ac:dyDescent="0.15">
      <c r="A261" s="161"/>
      <c r="B261" s="163"/>
      <c r="C261" s="165"/>
      <c r="D261" s="167"/>
      <c r="E261" s="141"/>
      <c r="F261" s="158"/>
      <c r="G261" s="155"/>
      <c r="H261" s="155"/>
      <c r="I261" s="155"/>
      <c r="J261" s="7" t="s">
        <v>52</v>
      </c>
      <c r="K261" s="46"/>
      <c r="L261" s="46"/>
      <c r="M261" s="49"/>
      <c r="N261" s="49"/>
      <c r="O261" s="49"/>
      <c r="P261" s="49"/>
      <c r="Q261" s="46"/>
      <c r="R261" s="46"/>
      <c r="S261" s="158"/>
      <c r="T261" s="239"/>
      <c r="U261" s="275"/>
      <c r="V261" s="239"/>
      <c r="W261" s="17" t="str">
        <f t="shared" si="74"/>
        <v>ES</v>
      </c>
      <c r="X261" s="17">
        <f t="shared" si="74"/>
        <v>0</v>
      </c>
      <c r="Y261" s="17">
        <f t="shared" si="74"/>
        <v>0</v>
      </c>
      <c r="Z261" s="17">
        <f t="shared" si="74"/>
        <v>0</v>
      </c>
      <c r="AA261" s="17">
        <f t="shared" si="74"/>
        <v>0</v>
      </c>
      <c r="AB261" s="17">
        <f t="shared" si="74"/>
        <v>0</v>
      </c>
      <c r="AC261" s="17">
        <f t="shared" si="70"/>
        <v>0</v>
      </c>
      <c r="AD261" s="17">
        <f t="shared" si="70"/>
        <v>0</v>
      </c>
      <c r="AE261" s="17">
        <f t="shared" si="70"/>
        <v>0</v>
      </c>
      <c r="AF261" s="3"/>
      <c r="AG261" s="3"/>
      <c r="AH261" s="3"/>
      <c r="AI261" s="118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9.75" hidden="1" customHeight="1" outlineLevel="3" x14ac:dyDescent="0.15">
      <c r="A262" s="161"/>
      <c r="B262" s="163"/>
      <c r="C262" s="165"/>
      <c r="D262" s="167"/>
      <c r="E262" s="141"/>
      <c r="F262" s="158"/>
      <c r="G262" s="155"/>
      <c r="H262" s="155"/>
      <c r="I262" s="155"/>
      <c r="J262" s="8" t="s">
        <v>53</v>
      </c>
      <c r="K262" s="50"/>
      <c r="L262" s="50"/>
      <c r="M262" s="50"/>
      <c r="N262" s="50"/>
      <c r="O262" s="50"/>
      <c r="P262" s="50"/>
      <c r="Q262" s="50"/>
      <c r="R262" s="50"/>
      <c r="S262" s="158"/>
      <c r="T262" s="239"/>
      <c r="U262" s="275"/>
      <c r="V262" s="239"/>
      <c r="W262" s="17" t="str">
        <f t="shared" si="74"/>
        <v>KT</v>
      </c>
      <c r="X262" s="17">
        <f t="shared" si="74"/>
        <v>0</v>
      </c>
      <c r="Y262" s="17">
        <f t="shared" si="74"/>
        <v>0</v>
      </c>
      <c r="Z262" s="17">
        <f t="shared" si="74"/>
        <v>0</v>
      </c>
      <c r="AA262" s="17">
        <f t="shared" si="74"/>
        <v>0</v>
      </c>
      <c r="AB262" s="17">
        <f t="shared" si="74"/>
        <v>0</v>
      </c>
      <c r="AC262" s="17">
        <f t="shared" si="70"/>
        <v>0</v>
      </c>
      <c r="AD262" s="17">
        <f t="shared" si="70"/>
        <v>0</v>
      </c>
      <c r="AE262" s="17">
        <f t="shared" si="70"/>
        <v>0</v>
      </c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9.75" hidden="1" customHeight="1" outlineLevel="3" thickBot="1" x14ac:dyDescent="0.2">
      <c r="A263" s="237"/>
      <c r="B263" s="221"/>
      <c r="C263" s="185"/>
      <c r="D263" s="243"/>
      <c r="E263" s="142"/>
      <c r="F263" s="159"/>
      <c r="G263" s="156"/>
      <c r="H263" s="156"/>
      <c r="I263" s="156"/>
      <c r="J263" s="9" t="s">
        <v>86</v>
      </c>
      <c r="K263" s="51">
        <f>SUM(K259:K262)</f>
        <v>19074</v>
      </c>
      <c r="L263" s="51">
        <f>SUM(L259:L262)</f>
        <v>6358</v>
      </c>
      <c r="M263" s="51">
        <f t="shared" ref="M263:R263" si="79">SUM(M259:M262)</f>
        <v>1223</v>
      </c>
      <c r="N263" s="51">
        <f t="shared" si="79"/>
        <v>1223</v>
      </c>
      <c r="O263" s="51">
        <f t="shared" si="79"/>
        <v>0</v>
      </c>
      <c r="P263" s="51">
        <f t="shared" si="79"/>
        <v>0</v>
      </c>
      <c r="Q263" s="51">
        <f t="shared" si="79"/>
        <v>6358</v>
      </c>
      <c r="R263" s="51">
        <f t="shared" si="79"/>
        <v>6358</v>
      </c>
      <c r="S263" s="159"/>
      <c r="T263" s="240"/>
      <c r="U263" s="276"/>
      <c r="V263" s="240"/>
      <c r="W263" s="17" t="str">
        <f t="shared" si="74"/>
        <v>Iš viso:</v>
      </c>
      <c r="X263" s="17">
        <f t="shared" si="74"/>
        <v>19074</v>
      </c>
      <c r="Y263" s="17">
        <f t="shared" si="74"/>
        <v>6358</v>
      </c>
      <c r="Z263" s="17">
        <f t="shared" si="74"/>
        <v>1223</v>
      </c>
      <c r="AA263" s="17">
        <f t="shared" si="74"/>
        <v>1223</v>
      </c>
      <c r="AB263" s="17">
        <f t="shared" si="74"/>
        <v>0</v>
      </c>
      <c r="AC263" s="17">
        <f t="shared" si="70"/>
        <v>0</v>
      </c>
      <c r="AD263" s="17">
        <f t="shared" si="70"/>
        <v>6358</v>
      </c>
      <c r="AE263" s="17">
        <f t="shared" si="70"/>
        <v>6358</v>
      </c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9.75" hidden="1" customHeight="1" outlineLevel="3" thickBot="1" x14ac:dyDescent="0.2">
      <c r="A264" s="57" t="s">
        <v>29</v>
      </c>
      <c r="B264" s="11" t="s">
        <v>210</v>
      </c>
      <c r="C264" s="78" t="s">
        <v>208</v>
      </c>
      <c r="D264" s="65">
        <v>10</v>
      </c>
      <c r="E264" s="170" t="s">
        <v>22</v>
      </c>
      <c r="F264" s="171"/>
      <c r="G264" s="171"/>
      <c r="H264" s="171"/>
      <c r="I264" s="171"/>
      <c r="J264" s="172"/>
      <c r="K264" s="66">
        <f>K263</f>
        <v>19074</v>
      </c>
      <c r="L264" s="66">
        <f t="shared" ref="L264:R265" si="80">L263</f>
        <v>6358</v>
      </c>
      <c r="M264" s="66">
        <f t="shared" si="80"/>
        <v>1223</v>
      </c>
      <c r="N264" s="66">
        <f t="shared" si="80"/>
        <v>1223</v>
      </c>
      <c r="O264" s="66">
        <f t="shared" si="80"/>
        <v>0</v>
      </c>
      <c r="P264" s="66">
        <f t="shared" si="80"/>
        <v>0</v>
      </c>
      <c r="Q264" s="66">
        <f t="shared" si="80"/>
        <v>6358</v>
      </c>
      <c r="R264" s="66">
        <f t="shared" si="80"/>
        <v>6358</v>
      </c>
      <c r="S264" s="67"/>
      <c r="T264" s="68"/>
      <c r="U264" s="69"/>
      <c r="V264" s="70"/>
      <c r="W264" s="17">
        <f t="shared" si="74"/>
        <v>0</v>
      </c>
      <c r="X264" s="17">
        <f t="shared" si="74"/>
        <v>19074</v>
      </c>
      <c r="Y264" s="17">
        <f t="shared" si="74"/>
        <v>6358</v>
      </c>
      <c r="Z264" s="17">
        <f t="shared" si="74"/>
        <v>1223</v>
      </c>
      <c r="AA264" s="17">
        <f t="shared" si="74"/>
        <v>1223</v>
      </c>
      <c r="AB264" s="17">
        <f t="shared" si="74"/>
        <v>0</v>
      </c>
      <c r="AC264" s="17">
        <f t="shared" si="70"/>
        <v>0</v>
      </c>
      <c r="AD264" s="17">
        <f t="shared" si="70"/>
        <v>6358</v>
      </c>
      <c r="AE264" s="17">
        <f t="shared" si="70"/>
        <v>6358</v>
      </c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9.75" hidden="1" customHeight="1" outlineLevel="2" thickBot="1" x14ac:dyDescent="0.2">
      <c r="A265" s="57" t="s">
        <v>29</v>
      </c>
      <c r="B265" s="11" t="s">
        <v>210</v>
      </c>
      <c r="C265" s="78" t="s">
        <v>208</v>
      </c>
      <c r="D265" s="241" t="s">
        <v>13</v>
      </c>
      <c r="E265" s="242"/>
      <c r="F265" s="242"/>
      <c r="G265" s="242"/>
      <c r="H265" s="242"/>
      <c r="I265" s="242"/>
      <c r="J265" s="242"/>
      <c r="K265" s="79">
        <f>K264</f>
        <v>19074</v>
      </c>
      <c r="L265" s="79">
        <f t="shared" si="80"/>
        <v>6358</v>
      </c>
      <c r="M265" s="79">
        <f t="shared" si="80"/>
        <v>1223</v>
      </c>
      <c r="N265" s="79">
        <f t="shared" si="80"/>
        <v>1223</v>
      </c>
      <c r="O265" s="79">
        <f t="shared" si="80"/>
        <v>0</v>
      </c>
      <c r="P265" s="79">
        <f t="shared" si="80"/>
        <v>0</v>
      </c>
      <c r="Q265" s="79">
        <f t="shared" si="80"/>
        <v>6358</v>
      </c>
      <c r="R265" s="79">
        <f t="shared" si="80"/>
        <v>6358</v>
      </c>
      <c r="S265" s="80"/>
      <c r="T265" s="81"/>
      <c r="U265" s="82"/>
      <c r="V265" s="83"/>
      <c r="W265" s="17">
        <f t="shared" si="74"/>
        <v>0</v>
      </c>
      <c r="X265" s="17">
        <f t="shared" si="74"/>
        <v>19074</v>
      </c>
      <c r="Y265" s="17">
        <f t="shared" si="74"/>
        <v>6358</v>
      </c>
      <c r="Z265" s="17">
        <f t="shared" si="74"/>
        <v>1223</v>
      </c>
      <c r="AA265" s="17">
        <f t="shared" si="74"/>
        <v>1223</v>
      </c>
      <c r="AB265" s="17">
        <f t="shared" si="74"/>
        <v>0</v>
      </c>
      <c r="AC265" s="17">
        <f t="shared" si="70"/>
        <v>0</v>
      </c>
      <c r="AD265" s="17">
        <f t="shared" si="70"/>
        <v>6358</v>
      </c>
      <c r="AE265" s="17">
        <f t="shared" si="70"/>
        <v>6358</v>
      </c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9.75" hidden="1" customHeight="1" outlineLevel="3" thickBot="1" x14ac:dyDescent="0.2">
      <c r="A266" s="54" t="s">
        <v>29</v>
      </c>
      <c r="B266" s="4" t="s">
        <v>210</v>
      </c>
      <c r="C266" s="78" t="s">
        <v>210</v>
      </c>
      <c r="D266" s="226" t="s">
        <v>43</v>
      </c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8"/>
      <c r="W266" s="17">
        <f t="shared" si="74"/>
        <v>0</v>
      </c>
      <c r="X266" s="17">
        <f t="shared" si="74"/>
        <v>0</v>
      </c>
      <c r="Y266" s="17">
        <f t="shared" si="74"/>
        <v>0</v>
      </c>
      <c r="Z266" s="17">
        <f t="shared" si="74"/>
        <v>0</v>
      </c>
      <c r="AA266" s="17">
        <f t="shared" si="74"/>
        <v>0</v>
      </c>
      <c r="AB266" s="17">
        <f t="shared" si="74"/>
        <v>0</v>
      </c>
      <c r="AC266" s="17">
        <f t="shared" si="70"/>
        <v>0</v>
      </c>
      <c r="AD266" s="17">
        <f t="shared" si="70"/>
        <v>0</v>
      </c>
      <c r="AE266" s="17">
        <f t="shared" si="70"/>
        <v>0</v>
      </c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9.75" hidden="1" customHeight="1" outlineLevel="4" thickBot="1" x14ac:dyDescent="0.2">
      <c r="A267" s="55" t="s">
        <v>29</v>
      </c>
      <c r="B267" s="5" t="s">
        <v>210</v>
      </c>
      <c r="C267" s="84" t="s">
        <v>210</v>
      </c>
      <c r="D267" s="71" t="s">
        <v>29</v>
      </c>
      <c r="E267" s="148" t="s">
        <v>44</v>
      </c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50"/>
      <c r="W267" s="17">
        <f t="shared" si="74"/>
        <v>0</v>
      </c>
      <c r="X267" s="17">
        <f t="shared" si="74"/>
        <v>0</v>
      </c>
      <c r="Y267" s="17">
        <f t="shared" si="74"/>
        <v>0</v>
      </c>
      <c r="Z267" s="17">
        <f t="shared" si="74"/>
        <v>0</v>
      </c>
      <c r="AA267" s="17">
        <f t="shared" si="74"/>
        <v>0</v>
      </c>
      <c r="AB267" s="17">
        <f t="shared" si="74"/>
        <v>0</v>
      </c>
      <c r="AC267" s="17">
        <f t="shared" si="70"/>
        <v>0</v>
      </c>
      <c r="AD267" s="17">
        <f t="shared" si="70"/>
        <v>0</v>
      </c>
      <c r="AE267" s="17">
        <f t="shared" si="70"/>
        <v>0</v>
      </c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9.75" hidden="1" customHeight="1" outlineLevel="4" x14ac:dyDescent="0.15">
      <c r="A268" s="160" t="s">
        <v>29</v>
      </c>
      <c r="B268" s="162" t="s">
        <v>210</v>
      </c>
      <c r="C268" s="164" t="s">
        <v>210</v>
      </c>
      <c r="D268" s="166" t="s">
        <v>29</v>
      </c>
      <c r="E268" s="140" t="s">
        <v>208</v>
      </c>
      <c r="F268" s="223" t="s">
        <v>84</v>
      </c>
      <c r="G268" s="154"/>
      <c r="H268" s="154" t="s">
        <v>233</v>
      </c>
      <c r="I268" s="154"/>
      <c r="J268" s="6" t="s">
        <v>50</v>
      </c>
      <c r="K268" s="29"/>
      <c r="L268" s="30"/>
      <c r="M268" s="31"/>
      <c r="N268" s="31"/>
      <c r="O268" s="31"/>
      <c r="P268" s="31"/>
      <c r="Q268" s="30"/>
      <c r="R268" s="30"/>
      <c r="S268" s="157" t="s">
        <v>101</v>
      </c>
      <c r="T268" s="151">
        <v>2</v>
      </c>
      <c r="U268" s="151">
        <v>2</v>
      </c>
      <c r="V268" s="151">
        <v>2</v>
      </c>
      <c r="W268" s="17" t="str">
        <f t="shared" si="74"/>
        <v>SB</v>
      </c>
      <c r="X268" s="17">
        <f t="shared" si="74"/>
        <v>0</v>
      </c>
      <c r="Y268" s="17">
        <f t="shared" si="74"/>
        <v>0</v>
      </c>
      <c r="Z268" s="17">
        <f t="shared" si="74"/>
        <v>0</v>
      </c>
      <c r="AA268" s="17">
        <f t="shared" si="74"/>
        <v>0</v>
      </c>
      <c r="AB268" s="17">
        <f t="shared" si="74"/>
        <v>0</v>
      </c>
      <c r="AC268" s="17">
        <f t="shared" si="70"/>
        <v>0</v>
      </c>
      <c r="AD268" s="17">
        <f t="shared" si="70"/>
        <v>0</v>
      </c>
      <c r="AE268" s="17">
        <f t="shared" si="70"/>
        <v>0</v>
      </c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9.75" hidden="1" customHeight="1" outlineLevel="4" x14ac:dyDescent="0.15">
      <c r="A269" s="161"/>
      <c r="B269" s="163"/>
      <c r="C269" s="165"/>
      <c r="D269" s="167"/>
      <c r="E269" s="141"/>
      <c r="F269" s="224"/>
      <c r="G269" s="155"/>
      <c r="H269" s="155"/>
      <c r="I269" s="155"/>
      <c r="J269" s="7" t="s">
        <v>51</v>
      </c>
      <c r="K269" s="29"/>
      <c r="L269" s="29"/>
      <c r="M269" s="32"/>
      <c r="N269" s="32"/>
      <c r="O269" s="32"/>
      <c r="P269" s="32"/>
      <c r="Q269" s="29"/>
      <c r="R269" s="29"/>
      <c r="S269" s="158"/>
      <c r="T269" s="152"/>
      <c r="U269" s="152"/>
      <c r="V269" s="152"/>
      <c r="W269" s="17" t="str">
        <f t="shared" si="74"/>
        <v>VB</v>
      </c>
      <c r="X269" s="17">
        <f t="shared" si="74"/>
        <v>0</v>
      </c>
      <c r="Y269" s="17">
        <f t="shared" si="74"/>
        <v>0</v>
      </c>
      <c r="Z269" s="17">
        <f t="shared" si="74"/>
        <v>0</v>
      </c>
      <c r="AA269" s="17">
        <f t="shared" si="74"/>
        <v>0</v>
      </c>
      <c r="AB269" s="17">
        <f t="shared" si="74"/>
        <v>0</v>
      </c>
      <c r="AC269" s="17">
        <f t="shared" si="70"/>
        <v>0</v>
      </c>
      <c r="AD269" s="17">
        <f t="shared" si="70"/>
        <v>0</v>
      </c>
      <c r="AE269" s="17">
        <f t="shared" si="70"/>
        <v>0</v>
      </c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9.75" hidden="1" customHeight="1" outlineLevel="4" x14ac:dyDescent="0.15">
      <c r="A270" s="161"/>
      <c r="B270" s="163"/>
      <c r="C270" s="165"/>
      <c r="D270" s="167"/>
      <c r="E270" s="141"/>
      <c r="F270" s="224"/>
      <c r="G270" s="155"/>
      <c r="H270" s="155"/>
      <c r="I270" s="155"/>
      <c r="J270" s="7" t="s">
        <v>52</v>
      </c>
      <c r="K270" s="29"/>
      <c r="L270" s="29"/>
      <c r="M270" s="32"/>
      <c r="N270" s="32"/>
      <c r="O270" s="32"/>
      <c r="P270" s="32"/>
      <c r="Q270" s="29"/>
      <c r="R270" s="29"/>
      <c r="S270" s="158"/>
      <c r="T270" s="152"/>
      <c r="U270" s="152"/>
      <c r="V270" s="152"/>
      <c r="W270" s="17" t="str">
        <f t="shared" si="74"/>
        <v>ES</v>
      </c>
      <c r="X270" s="17">
        <f t="shared" si="74"/>
        <v>0</v>
      </c>
      <c r="Y270" s="17">
        <f t="shared" si="74"/>
        <v>0</v>
      </c>
      <c r="Z270" s="17">
        <f t="shared" si="74"/>
        <v>0</v>
      </c>
      <c r="AA270" s="17">
        <f t="shared" si="74"/>
        <v>0</v>
      </c>
      <c r="AB270" s="17">
        <f t="shared" si="74"/>
        <v>0</v>
      </c>
      <c r="AC270" s="17">
        <f t="shared" si="70"/>
        <v>0</v>
      </c>
      <c r="AD270" s="17">
        <f t="shared" si="70"/>
        <v>0</v>
      </c>
      <c r="AE270" s="17">
        <f t="shared" si="70"/>
        <v>0</v>
      </c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9.75" hidden="1" customHeight="1" outlineLevel="4" x14ac:dyDescent="0.15">
      <c r="A271" s="161"/>
      <c r="B271" s="163"/>
      <c r="C271" s="165"/>
      <c r="D271" s="167"/>
      <c r="E271" s="141"/>
      <c r="F271" s="224"/>
      <c r="G271" s="155"/>
      <c r="H271" s="155"/>
      <c r="I271" s="155"/>
      <c r="J271" s="8" t="s">
        <v>53</v>
      </c>
      <c r="K271" s="33"/>
      <c r="L271" s="33"/>
      <c r="M271" s="33"/>
      <c r="N271" s="33"/>
      <c r="O271" s="33"/>
      <c r="P271" s="33"/>
      <c r="Q271" s="33"/>
      <c r="R271" s="33"/>
      <c r="S271" s="158"/>
      <c r="T271" s="152"/>
      <c r="U271" s="152"/>
      <c r="V271" s="152"/>
      <c r="W271" s="17" t="str">
        <f t="shared" si="74"/>
        <v>KT</v>
      </c>
      <c r="X271" s="17">
        <f t="shared" si="74"/>
        <v>0</v>
      </c>
      <c r="Y271" s="17">
        <f t="shared" si="74"/>
        <v>0</v>
      </c>
      <c r="Z271" s="17">
        <f t="shared" si="74"/>
        <v>0</v>
      </c>
      <c r="AA271" s="17">
        <f t="shared" si="74"/>
        <v>0</v>
      </c>
      <c r="AB271" s="17">
        <f t="shared" si="74"/>
        <v>0</v>
      </c>
      <c r="AC271" s="17">
        <f t="shared" si="70"/>
        <v>0</v>
      </c>
      <c r="AD271" s="17">
        <f t="shared" si="70"/>
        <v>0</v>
      </c>
      <c r="AE271" s="17">
        <f t="shared" si="70"/>
        <v>0</v>
      </c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9.75" hidden="1" customHeight="1" outlineLevel="4" thickBot="1" x14ac:dyDescent="0.2">
      <c r="A272" s="237"/>
      <c r="B272" s="221"/>
      <c r="C272" s="185"/>
      <c r="D272" s="243"/>
      <c r="E272" s="142"/>
      <c r="F272" s="225"/>
      <c r="G272" s="156"/>
      <c r="H272" s="156"/>
      <c r="I272" s="156"/>
      <c r="J272" s="9" t="s">
        <v>86</v>
      </c>
      <c r="K272" s="34">
        <f>SUM(K268:K271)</f>
        <v>0</v>
      </c>
      <c r="L272" s="34">
        <f>SUM(L268:L271)</f>
        <v>0</v>
      </c>
      <c r="M272" s="34">
        <f t="shared" ref="M272:R272" si="81">SUM(M268:M271)</f>
        <v>0</v>
      </c>
      <c r="N272" s="34">
        <f t="shared" si="81"/>
        <v>0</v>
      </c>
      <c r="O272" s="34">
        <f t="shared" si="81"/>
        <v>0</v>
      </c>
      <c r="P272" s="34">
        <f t="shared" si="81"/>
        <v>0</v>
      </c>
      <c r="Q272" s="34">
        <f t="shared" si="81"/>
        <v>0</v>
      </c>
      <c r="R272" s="34">
        <f t="shared" si="81"/>
        <v>0</v>
      </c>
      <c r="S272" s="159"/>
      <c r="T272" s="153"/>
      <c r="U272" s="153"/>
      <c r="V272" s="153"/>
      <c r="W272" s="17" t="str">
        <f t="shared" si="74"/>
        <v>Iš viso:</v>
      </c>
      <c r="X272" s="17">
        <f t="shared" si="74"/>
        <v>0</v>
      </c>
      <c r="Y272" s="17">
        <f t="shared" si="74"/>
        <v>0</v>
      </c>
      <c r="Z272" s="17">
        <f t="shared" si="74"/>
        <v>0</v>
      </c>
      <c r="AA272" s="17">
        <f t="shared" si="74"/>
        <v>0</v>
      </c>
      <c r="AB272" s="17">
        <f t="shared" si="74"/>
        <v>0</v>
      </c>
      <c r="AC272" s="17">
        <f t="shared" si="70"/>
        <v>0</v>
      </c>
      <c r="AD272" s="17">
        <f t="shared" si="70"/>
        <v>0</v>
      </c>
      <c r="AE272" s="17">
        <f t="shared" si="70"/>
        <v>0</v>
      </c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9.75" hidden="1" customHeight="1" outlineLevel="3" thickBot="1" x14ac:dyDescent="0.2">
      <c r="A273" s="57" t="s">
        <v>29</v>
      </c>
      <c r="B273" s="11" t="s">
        <v>210</v>
      </c>
      <c r="C273" s="78" t="s">
        <v>210</v>
      </c>
      <c r="D273" s="65" t="s">
        <v>29</v>
      </c>
      <c r="E273" s="170" t="s">
        <v>22</v>
      </c>
      <c r="F273" s="171"/>
      <c r="G273" s="171"/>
      <c r="H273" s="171"/>
      <c r="I273" s="171"/>
      <c r="J273" s="172"/>
      <c r="K273" s="72">
        <f>K272</f>
        <v>0</v>
      </c>
      <c r="L273" s="72">
        <f t="shared" ref="L273:R273" si="82">L272</f>
        <v>0</v>
      </c>
      <c r="M273" s="72">
        <f t="shared" si="82"/>
        <v>0</v>
      </c>
      <c r="N273" s="72">
        <f t="shared" si="82"/>
        <v>0</v>
      </c>
      <c r="O273" s="72">
        <f t="shared" si="82"/>
        <v>0</v>
      </c>
      <c r="P273" s="72">
        <f t="shared" si="82"/>
        <v>0</v>
      </c>
      <c r="Q273" s="72">
        <f t="shared" si="82"/>
        <v>0</v>
      </c>
      <c r="R273" s="72">
        <f t="shared" si="82"/>
        <v>0</v>
      </c>
      <c r="S273" s="67"/>
      <c r="T273" s="68"/>
      <c r="U273" s="69"/>
      <c r="V273" s="70"/>
      <c r="W273" s="17">
        <f t="shared" si="74"/>
        <v>0</v>
      </c>
      <c r="X273" s="17">
        <f t="shared" si="74"/>
        <v>0</v>
      </c>
      <c r="Y273" s="17">
        <f t="shared" si="74"/>
        <v>0</v>
      </c>
      <c r="Z273" s="17">
        <f t="shared" si="74"/>
        <v>0</v>
      </c>
      <c r="AA273" s="17">
        <f t="shared" si="74"/>
        <v>0</v>
      </c>
      <c r="AB273" s="17">
        <f t="shared" si="74"/>
        <v>0</v>
      </c>
      <c r="AC273" s="17">
        <f t="shared" si="70"/>
        <v>0</v>
      </c>
      <c r="AD273" s="17">
        <f t="shared" si="70"/>
        <v>0</v>
      </c>
      <c r="AE273" s="17">
        <f t="shared" si="70"/>
        <v>0</v>
      </c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9.75" hidden="1" customHeight="1" outlineLevel="4" thickBot="1" x14ac:dyDescent="0.2">
      <c r="A274" s="55" t="s">
        <v>29</v>
      </c>
      <c r="B274" s="5" t="s">
        <v>210</v>
      </c>
      <c r="C274" s="84" t="s">
        <v>210</v>
      </c>
      <c r="D274" s="71" t="s">
        <v>213</v>
      </c>
      <c r="E274" s="148" t="s">
        <v>45</v>
      </c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50"/>
      <c r="W274" s="17">
        <f t="shared" si="74"/>
        <v>0</v>
      </c>
      <c r="X274" s="17">
        <f t="shared" si="74"/>
        <v>0</v>
      </c>
      <c r="Y274" s="17">
        <f t="shared" si="74"/>
        <v>0</v>
      </c>
      <c r="Z274" s="17">
        <f t="shared" si="74"/>
        <v>0</v>
      </c>
      <c r="AA274" s="17">
        <f t="shared" si="74"/>
        <v>0</v>
      </c>
      <c r="AB274" s="17">
        <f t="shared" si="74"/>
        <v>0</v>
      </c>
      <c r="AC274" s="17">
        <f t="shared" si="70"/>
        <v>0</v>
      </c>
      <c r="AD274" s="17">
        <f t="shared" si="70"/>
        <v>0</v>
      </c>
      <c r="AE274" s="17">
        <f t="shared" si="70"/>
        <v>0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ht="9.75" hidden="1" customHeight="1" outlineLevel="4" x14ac:dyDescent="0.15">
      <c r="A275" s="160" t="s">
        <v>29</v>
      </c>
      <c r="B275" s="162" t="s">
        <v>210</v>
      </c>
      <c r="C275" s="164" t="s">
        <v>210</v>
      </c>
      <c r="D275" s="166" t="s">
        <v>213</v>
      </c>
      <c r="E275" s="140" t="s">
        <v>208</v>
      </c>
      <c r="F275" s="157" t="s">
        <v>196</v>
      </c>
      <c r="G275" s="154" t="s">
        <v>203</v>
      </c>
      <c r="H275" s="154" t="s">
        <v>247</v>
      </c>
      <c r="I275" s="154" t="s">
        <v>81</v>
      </c>
      <c r="J275" s="6" t="s">
        <v>50</v>
      </c>
      <c r="K275" s="49">
        <f>L275+Q275+R275</f>
        <v>118500</v>
      </c>
      <c r="L275" s="49">
        <v>39500</v>
      </c>
      <c r="M275" s="49">
        <v>37000</v>
      </c>
      <c r="N275" s="49">
        <v>37000</v>
      </c>
      <c r="O275" s="49"/>
      <c r="P275" s="49"/>
      <c r="Q275" s="49">
        <f>+L275</f>
        <v>39500</v>
      </c>
      <c r="R275" s="49">
        <f>+Q275</f>
        <v>39500</v>
      </c>
      <c r="S275" s="157" t="s">
        <v>166</v>
      </c>
      <c r="T275" s="143" t="s">
        <v>256</v>
      </c>
      <c r="U275" s="143" t="s">
        <v>257</v>
      </c>
      <c r="V275" s="143" t="s">
        <v>262</v>
      </c>
      <c r="W275" s="17" t="str">
        <f t="shared" si="74"/>
        <v>SB</v>
      </c>
      <c r="X275" s="17">
        <f t="shared" si="74"/>
        <v>118500</v>
      </c>
      <c r="Y275" s="17">
        <f t="shared" si="74"/>
        <v>39500</v>
      </c>
      <c r="Z275" s="17">
        <f t="shared" si="74"/>
        <v>37000</v>
      </c>
      <c r="AA275" s="17">
        <f t="shared" si="74"/>
        <v>37000</v>
      </c>
      <c r="AB275" s="17">
        <f t="shared" si="74"/>
        <v>0</v>
      </c>
      <c r="AC275" s="17">
        <f t="shared" si="70"/>
        <v>0</v>
      </c>
      <c r="AD275" s="17">
        <f t="shared" si="70"/>
        <v>39500</v>
      </c>
      <c r="AE275" s="17">
        <f t="shared" si="70"/>
        <v>39500</v>
      </c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ht="9.75" hidden="1" customHeight="1" outlineLevel="4" x14ac:dyDescent="0.15">
      <c r="A276" s="161"/>
      <c r="B276" s="163"/>
      <c r="C276" s="165"/>
      <c r="D276" s="167"/>
      <c r="E276" s="141"/>
      <c r="F276" s="158"/>
      <c r="G276" s="155"/>
      <c r="H276" s="155"/>
      <c r="I276" s="155"/>
      <c r="J276" s="7" t="s">
        <v>51</v>
      </c>
      <c r="K276" s="49"/>
      <c r="L276" s="49"/>
      <c r="M276" s="49"/>
      <c r="N276" s="49"/>
      <c r="O276" s="49"/>
      <c r="P276" s="49"/>
      <c r="Q276" s="49"/>
      <c r="R276" s="49"/>
      <c r="S276" s="158"/>
      <c r="T276" s="144"/>
      <c r="U276" s="144"/>
      <c r="V276" s="144"/>
      <c r="W276" s="17" t="str">
        <f t="shared" si="74"/>
        <v>VB</v>
      </c>
      <c r="X276" s="17">
        <f t="shared" si="74"/>
        <v>0</v>
      </c>
      <c r="Y276" s="17">
        <f t="shared" si="74"/>
        <v>0</v>
      </c>
      <c r="Z276" s="17">
        <f t="shared" si="74"/>
        <v>0</v>
      </c>
      <c r="AA276" s="17">
        <f t="shared" si="74"/>
        <v>0</v>
      </c>
      <c r="AB276" s="17">
        <f t="shared" si="74"/>
        <v>0</v>
      </c>
      <c r="AC276" s="17">
        <f t="shared" si="70"/>
        <v>0</v>
      </c>
      <c r="AD276" s="17">
        <f t="shared" si="70"/>
        <v>0</v>
      </c>
      <c r="AE276" s="17">
        <f t="shared" si="70"/>
        <v>0</v>
      </c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ht="9.75" hidden="1" customHeight="1" outlineLevel="4" x14ac:dyDescent="0.15">
      <c r="A277" s="161"/>
      <c r="B277" s="163"/>
      <c r="C277" s="165"/>
      <c r="D277" s="167"/>
      <c r="E277" s="141"/>
      <c r="F277" s="158"/>
      <c r="G277" s="155"/>
      <c r="H277" s="155"/>
      <c r="I277" s="155"/>
      <c r="J277" s="7" t="s">
        <v>52</v>
      </c>
      <c r="K277" s="46"/>
      <c r="L277" s="46"/>
      <c r="M277" s="49"/>
      <c r="N277" s="49"/>
      <c r="O277" s="49"/>
      <c r="P277" s="49"/>
      <c r="Q277" s="46"/>
      <c r="R277" s="46"/>
      <c r="S277" s="158"/>
      <c r="T277" s="144"/>
      <c r="U277" s="144"/>
      <c r="V277" s="144"/>
      <c r="W277" s="17" t="str">
        <f t="shared" si="74"/>
        <v>ES</v>
      </c>
      <c r="X277" s="17">
        <f t="shared" si="74"/>
        <v>0</v>
      </c>
      <c r="Y277" s="17">
        <f t="shared" si="74"/>
        <v>0</v>
      </c>
      <c r="Z277" s="17">
        <f t="shared" si="74"/>
        <v>0</v>
      </c>
      <c r="AA277" s="17">
        <f t="shared" si="74"/>
        <v>0</v>
      </c>
      <c r="AB277" s="17">
        <f t="shared" si="74"/>
        <v>0</v>
      </c>
      <c r="AC277" s="17">
        <f t="shared" si="70"/>
        <v>0</v>
      </c>
      <c r="AD277" s="17">
        <f t="shared" si="70"/>
        <v>0</v>
      </c>
      <c r="AE277" s="17">
        <f t="shared" si="70"/>
        <v>0</v>
      </c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ht="9.75" hidden="1" customHeight="1" outlineLevel="4" x14ac:dyDescent="0.15">
      <c r="A278" s="161"/>
      <c r="B278" s="163"/>
      <c r="C278" s="165"/>
      <c r="D278" s="167"/>
      <c r="E278" s="141"/>
      <c r="F278" s="158"/>
      <c r="G278" s="155"/>
      <c r="H278" s="155"/>
      <c r="I278" s="155"/>
      <c r="J278" s="8" t="s">
        <v>53</v>
      </c>
      <c r="K278" s="50"/>
      <c r="L278" s="50"/>
      <c r="M278" s="52"/>
      <c r="N278" s="52"/>
      <c r="O278" s="52"/>
      <c r="P278" s="52"/>
      <c r="Q278" s="50"/>
      <c r="R278" s="50"/>
      <c r="S278" s="158"/>
      <c r="T278" s="144"/>
      <c r="U278" s="144"/>
      <c r="V278" s="144"/>
      <c r="W278" s="17" t="str">
        <f t="shared" si="74"/>
        <v>KT</v>
      </c>
      <c r="X278" s="17">
        <f t="shared" si="74"/>
        <v>0</v>
      </c>
      <c r="Y278" s="17">
        <f t="shared" si="74"/>
        <v>0</v>
      </c>
      <c r="Z278" s="17">
        <f t="shared" si="74"/>
        <v>0</v>
      </c>
      <c r="AA278" s="17">
        <f t="shared" si="74"/>
        <v>0</v>
      </c>
      <c r="AB278" s="17">
        <f t="shared" si="74"/>
        <v>0</v>
      </c>
      <c r="AC278" s="17">
        <f t="shared" si="70"/>
        <v>0</v>
      </c>
      <c r="AD278" s="17">
        <f t="shared" si="70"/>
        <v>0</v>
      </c>
      <c r="AE278" s="17">
        <f t="shared" si="70"/>
        <v>0</v>
      </c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ht="9.75" hidden="1" customHeight="1" outlineLevel="4" thickBot="1" x14ac:dyDescent="0.2">
      <c r="A279" s="237"/>
      <c r="B279" s="221"/>
      <c r="C279" s="185"/>
      <c r="D279" s="243"/>
      <c r="E279" s="142"/>
      <c r="F279" s="159"/>
      <c r="G279" s="156"/>
      <c r="H279" s="156"/>
      <c r="I279" s="156"/>
      <c r="J279" s="9" t="s">
        <v>86</v>
      </c>
      <c r="K279" s="51">
        <f>SUM(K275:K278)</f>
        <v>118500</v>
      </c>
      <c r="L279" s="51">
        <f>SUM(L275:L278)</f>
        <v>39500</v>
      </c>
      <c r="M279" s="51">
        <f t="shared" ref="M279:R279" si="83">SUM(M275:M278)</f>
        <v>37000</v>
      </c>
      <c r="N279" s="51">
        <f t="shared" si="83"/>
        <v>37000</v>
      </c>
      <c r="O279" s="51">
        <f t="shared" si="83"/>
        <v>0</v>
      </c>
      <c r="P279" s="51">
        <f t="shared" si="83"/>
        <v>0</v>
      </c>
      <c r="Q279" s="51">
        <f t="shared" si="83"/>
        <v>39500</v>
      </c>
      <c r="R279" s="51">
        <f t="shared" si="83"/>
        <v>39500</v>
      </c>
      <c r="S279" s="159"/>
      <c r="T279" s="145"/>
      <c r="U279" s="145"/>
      <c r="V279" s="145"/>
      <c r="W279" s="17" t="str">
        <f t="shared" si="74"/>
        <v>Iš viso:</v>
      </c>
      <c r="X279" s="17">
        <f t="shared" si="74"/>
        <v>118500</v>
      </c>
      <c r="Y279" s="17">
        <f t="shared" si="74"/>
        <v>39500</v>
      </c>
      <c r="Z279" s="17">
        <f t="shared" si="74"/>
        <v>37000</v>
      </c>
      <c r="AA279" s="17">
        <f t="shared" si="74"/>
        <v>37000</v>
      </c>
      <c r="AB279" s="17">
        <f t="shared" si="74"/>
        <v>0</v>
      </c>
      <c r="AC279" s="17">
        <f t="shared" si="70"/>
        <v>0</v>
      </c>
      <c r="AD279" s="17">
        <f t="shared" si="70"/>
        <v>39500</v>
      </c>
      <c r="AE279" s="17">
        <f t="shared" si="70"/>
        <v>39500</v>
      </c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ht="9.75" hidden="1" customHeight="1" outlineLevel="3" thickBot="1" x14ac:dyDescent="0.2">
      <c r="A280" s="57" t="s">
        <v>29</v>
      </c>
      <c r="B280" s="11" t="s">
        <v>210</v>
      </c>
      <c r="C280" s="78" t="s">
        <v>210</v>
      </c>
      <c r="D280" s="65" t="s">
        <v>213</v>
      </c>
      <c r="E280" s="170" t="s">
        <v>22</v>
      </c>
      <c r="F280" s="171"/>
      <c r="G280" s="171"/>
      <c r="H280" s="171"/>
      <c r="I280" s="171"/>
      <c r="J280" s="172"/>
      <c r="K280" s="66">
        <f>K279</f>
        <v>118500</v>
      </c>
      <c r="L280" s="66">
        <f t="shared" ref="L280:R280" si="84">L279</f>
        <v>39500</v>
      </c>
      <c r="M280" s="66">
        <f t="shared" si="84"/>
        <v>37000</v>
      </c>
      <c r="N280" s="66">
        <f t="shared" si="84"/>
        <v>37000</v>
      </c>
      <c r="O280" s="66">
        <f t="shared" si="84"/>
        <v>0</v>
      </c>
      <c r="P280" s="66">
        <f t="shared" si="84"/>
        <v>0</v>
      </c>
      <c r="Q280" s="66">
        <f t="shared" si="84"/>
        <v>39500</v>
      </c>
      <c r="R280" s="66">
        <f t="shared" si="84"/>
        <v>39500</v>
      </c>
      <c r="S280" s="67"/>
      <c r="T280" s="68"/>
      <c r="U280" s="69"/>
      <c r="V280" s="70"/>
      <c r="W280" s="17">
        <f t="shared" si="74"/>
        <v>0</v>
      </c>
      <c r="X280" s="17">
        <f t="shared" si="74"/>
        <v>118500</v>
      </c>
      <c r="Y280" s="17">
        <f t="shared" si="74"/>
        <v>39500</v>
      </c>
      <c r="Z280" s="17">
        <f t="shared" si="74"/>
        <v>37000</v>
      </c>
      <c r="AA280" s="17">
        <f t="shared" si="74"/>
        <v>37000</v>
      </c>
      <c r="AB280" s="17">
        <f t="shared" si="74"/>
        <v>0</v>
      </c>
      <c r="AC280" s="17">
        <f t="shared" si="70"/>
        <v>0</v>
      </c>
      <c r="AD280" s="17">
        <f t="shared" si="70"/>
        <v>39500</v>
      </c>
      <c r="AE280" s="17">
        <f t="shared" si="70"/>
        <v>39500</v>
      </c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ht="9.75" hidden="1" customHeight="1" outlineLevel="4" thickBot="1" x14ac:dyDescent="0.2">
      <c r="A281" s="55" t="s">
        <v>29</v>
      </c>
      <c r="B281" s="5" t="s">
        <v>210</v>
      </c>
      <c r="C281" s="84" t="s">
        <v>210</v>
      </c>
      <c r="D281" s="71" t="s">
        <v>214</v>
      </c>
      <c r="E281" s="148" t="s">
        <v>74</v>
      </c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50"/>
      <c r="W281" s="17">
        <f t="shared" si="74"/>
        <v>0</v>
      </c>
      <c r="X281" s="17">
        <f t="shared" si="74"/>
        <v>0</v>
      </c>
      <c r="Y281" s="17">
        <f t="shared" si="74"/>
        <v>0</v>
      </c>
      <c r="Z281" s="17">
        <f t="shared" si="74"/>
        <v>0</v>
      </c>
      <c r="AA281" s="17">
        <f t="shared" si="74"/>
        <v>0</v>
      </c>
      <c r="AB281" s="17">
        <f t="shared" si="74"/>
        <v>0</v>
      </c>
      <c r="AC281" s="17">
        <f t="shared" si="70"/>
        <v>0</v>
      </c>
      <c r="AD281" s="17">
        <f t="shared" si="70"/>
        <v>0</v>
      </c>
      <c r="AE281" s="17">
        <f t="shared" si="70"/>
        <v>0</v>
      </c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ht="9.75" hidden="1" customHeight="1" outlineLevel="4" x14ac:dyDescent="0.15">
      <c r="A282" s="160" t="s">
        <v>29</v>
      </c>
      <c r="B282" s="162" t="s">
        <v>210</v>
      </c>
      <c r="C282" s="164" t="s">
        <v>210</v>
      </c>
      <c r="D282" s="166" t="s">
        <v>214</v>
      </c>
      <c r="E282" s="231" t="s">
        <v>208</v>
      </c>
      <c r="F282" s="157" t="s">
        <v>217</v>
      </c>
      <c r="G282" s="154" t="s">
        <v>132</v>
      </c>
      <c r="H282" s="154" t="s">
        <v>28</v>
      </c>
      <c r="I282" s="154" t="s">
        <v>82</v>
      </c>
      <c r="J282" s="6" t="s">
        <v>50</v>
      </c>
      <c r="K282" s="49">
        <f>L282+Q282+R282</f>
        <v>27000</v>
      </c>
      <c r="L282" s="48">
        <v>9000</v>
      </c>
      <c r="M282" s="48">
        <v>6000</v>
      </c>
      <c r="N282" s="48">
        <v>6000</v>
      </c>
      <c r="O282" s="48"/>
      <c r="P282" s="48"/>
      <c r="Q282" s="48">
        <f>+L282</f>
        <v>9000</v>
      </c>
      <c r="R282" s="48">
        <f>+Q282</f>
        <v>9000</v>
      </c>
      <c r="S282" s="157" t="s">
        <v>218</v>
      </c>
      <c r="T282" s="151">
        <v>3</v>
      </c>
      <c r="U282" s="151">
        <v>3</v>
      </c>
      <c r="V282" s="151">
        <v>3</v>
      </c>
      <c r="W282" s="17" t="str">
        <f t="shared" ref="W282:AE286" si="85">J282</f>
        <v>SB</v>
      </c>
      <c r="X282" s="17">
        <f t="shared" si="85"/>
        <v>27000</v>
      </c>
      <c r="Y282" s="17">
        <f t="shared" si="85"/>
        <v>9000</v>
      </c>
      <c r="Z282" s="17">
        <f t="shared" si="85"/>
        <v>6000</v>
      </c>
      <c r="AA282" s="17">
        <f t="shared" si="85"/>
        <v>6000</v>
      </c>
      <c r="AB282" s="17">
        <f t="shared" si="85"/>
        <v>0</v>
      </c>
      <c r="AC282" s="17">
        <f t="shared" si="85"/>
        <v>0</v>
      </c>
      <c r="AD282" s="17">
        <f t="shared" si="85"/>
        <v>9000</v>
      </c>
      <c r="AE282" s="17">
        <f t="shared" si="85"/>
        <v>9000</v>
      </c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ht="9.75" hidden="1" customHeight="1" outlineLevel="4" x14ac:dyDescent="0.15">
      <c r="A283" s="161"/>
      <c r="B283" s="163"/>
      <c r="C283" s="165"/>
      <c r="D283" s="167"/>
      <c r="E283" s="232"/>
      <c r="F283" s="158"/>
      <c r="G283" s="155"/>
      <c r="H283" s="155"/>
      <c r="I283" s="155"/>
      <c r="J283" s="7" t="s">
        <v>51</v>
      </c>
      <c r="K283" s="46"/>
      <c r="L283" s="46"/>
      <c r="M283" s="49"/>
      <c r="N283" s="49"/>
      <c r="O283" s="49"/>
      <c r="P283" s="49"/>
      <c r="Q283" s="46"/>
      <c r="R283" s="46"/>
      <c r="S283" s="158"/>
      <c r="T283" s="152"/>
      <c r="U283" s="152"/>
      <c r="V283" s="152"/>
      <c r="W283" s="17" t="str">
        <f t="shared" si="85"/>
        <v>VB</v>
      </c>
      <c r="X283" s="17">
        <f t="shared" si="85"/>
        <v>0</v>
      </c>
      <c r="Y283" s="17">
        <f t="shared" si="85"/>
        <v>0</v>
      </c>
      <c r="Z283" s="17">
        <f t="shared" si="85"/>
        <v>0</v>
      </c>
      <c r="AA283" s="17">
        <f t="shared" si="85"/>
        <v>0</v>
      </c>
      <c r="AB283" s="17">
        <f t="shared" si="85"/>
        <v>0</v>
      </c>
      <c r="AC283" s="17">
        <f t="shared" si="85"/>
        <v>0</v>
      </c>
      <c r="AD283" s="17">
        <f t="shared" si="85"/>
        <v>0</v>
      </c>
      <c r="AE283" s="17">
        <f t="shared" si="85"/>
        <v>0</v>
      </c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ht="9.75" hidden="1" customHeight="1" outlineLevel="4" x14ac:dyDescent="0.15">
      <c r="A284" s="161"/>
      <c r="B284" s="163"/>
      <c r="C284" s="165"/>
      <c r="D284" s="167"/>
      <c r="E284" s="232"/>
      <c r="F284" s="158"/>
      <c r="G284" s="155"/>
      <c r="H284" s="155"/>
      <c r="I284" s="155"/>
      <c r="J284" s="7" t="s">
        <v>52</v>
      </c>
      <c r="K284" s="46"/>
      <c r="L284" s="46"/>
      <c r="M284" s="49"/>
      <c r="N284" s="49"/>
      <c r="O284" s="49"/>
      <c r="P284" s="49"/>
      <c r="Q284" s="46"/>
      <c r="R284" s="46"/>
      <c r="S284" s="158"/>
      <c r="T284" s="152"/>
      <c r="U284" s="152"/>
      <c r="V284" s="152"/>
      <c r="W284" s="17" t="str">
        <f t="shared" si="85"/>
        <v>ES</v>
      </c>
      <c r="X284" s="17">
        <f t="shared" si="85"/>
        <v>0</v>
      </c>
      <c r="Y284" s="17">
        <f t="shared" si="85"/>
        <v>0</v>
      </c>
      <c r="Z284" s="17">
        <f t="shared" si="85"/>
        <v>0</v>
      </c>
      <c r="AA284" s="17">
        <f t="shared" si="85"/>
        <v>0</v>
      </c>
      <c r="AB284" s="17">
        <f t="shared" si="85"/>
        <v>0</v>
      </c>
      <c r="AC284" s="17">
        <f t="shared" si="85"/>
        <v>0</v>
      </c>
      <c r="AD284" s="17">
        <f t="shared" si="85"/>
        <v>0</v>
      </c>
      <c r="AE284" s="17">
        <f t="shared" si="85"/>
        <v>0</v>
      </c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ht="9.75" hidden="1" customHeight="1" outlineLevel="4" x14ac:dyDescent="0.15">
      <c r="A285" s="161"/>
      <c r="B285" s="163"/>
      <c r="C285" s="165"/>
      <c r="D285" s="167"/>
      <c r="E285" s="232"/>
      <c r="F285" s="158"/>
      <c r="G285" s="155"/>
      <c r="H285" s="155"/>
      <c r="I285" s="155"/>
      <c r="J285" s="8" t="s">
        <v>53</v>
      </c>
      <c r="K285" s="50"/>
      <c r="L285" s="50"/>
      <c r="M285" s="50"/>
      <c r="N285" s="50"/>
      <c r="O285" s="50"/>
      <c r="P285" s="50"/>
      <c r="Q285" s="50"/>
      <c r="R285" s="50"/>
      <c r="S285" s="158"/>
      <c r="T285" s="152"/>
      <c r="U285" s="152"/>
      <c r="V285" s="152"/>
      <c r="W285" s="17" t="str">
        <f t="shared" si="85"/>
        <v>KT</v>
      </c>
      <c r="X285" s="17">
        <f t="shared" si="85"/>
        <v>0</v>
      </c>
      <c r="Y285" s="17">
        <f t="shared" si="85"/>
        <v>0</v>
      </c>
      <c r="Z285" s="17">
        <f t="shared" si="85"/>
        <v>0</v>
      </c>
      <c r="AA285" s="17">
        <f t="shared" si="85"/>
        <v>0</v>
      </c>
      <c r="AB285" s="17">
        <f t="shared" si="85"/>
        <v>0</v>
      </c>
      <c r="AC285" s="17">
        <f t="shared" si="85"/>
        <v>0</v>
      </c>
      <c r="AD285" s="17">
        <f t="shared" si="85"/>
        <v>0</v>
      </c>
      <c r="AE285" s="17">
        <f t="shared" si="85"/>
        <v>0</v>
      </c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ht="9.75" hidden="1" customHeight="1" outlineLevel="4" thickBot="1" x14ac:dyDescent="0.2">
      <c r="A286" s="237"/>
      <c r="B286" s="221"/>
      <c r="C286" s="185"/>
      <c r="D286" s="243"/>
      <c r="E286" s="233"/>
      <c r="F286" s="159"/>
      <c r="G286" s="156"/>
      <c r="H286" s="156"/>
      <c r="I286" s="156"/>
      <c r="J286" s="9" t="s">
        <v>86</v>
      </c>
      <c r="K286" s="51">
        <f>SUM(K282:K285)</f>
        <v>27000</v>
      </c>
      <c r="L286" s="51">
        <f>SUM(L282:L285)</f>
        <v>9000</v>
      </c>
      <c r="M286" s="51">
        <f t="shared" ref="M286:R286" si="86">SUM(M282:M285)</f>
        <v>6000</v>
      </c>
      <c r="N286" s="51">
        <f t="shared" si="86"/>
        <v>6000</v>
      </c>
      <c r="O286" s="51">
        <f t="shared" si="86"/>
        <v>0</v>
      </c>
      <c r="P286" s="51">
        <f t="shared" si="86"/>
        <v>0</v>
      </c>
      <c r="Q286" s="51">
        <f t="shared" si="86"/>
        <v>9000</v>
      </c>
      <c r="R286" s="51">
        <f t="shared" si="86"/>
        <v>9000</v>
      </c>
      <c r="S286" s="159"/>
      <c r="T286" s="153"/>
      <c r="U286" s="153"/>
      <c r="V286" s="153"/>
      <c r="W286" s="17" t="str">
        <f t="shared" si="85"/>
        <v>Iš viso:</v>
      </c>
      <c r="X286" s="17">
        <f t="shared" si="85"/>
        <v>27000</v>
      </c>
      <c r="Y286" s="17">
        <f t="shared" si="85"/>
        <v>9000</v>
      </c>
      <c r="Z286" s="17">
        <f t="shared" si="85"/>
        <v>6000</v>
      </c>
      <c r="AA286" s="17">
        <f t="shared" si="85"/>
        <v>6000</v>
      </c>
      <c r="AB286" s="17">
        <f t="shared" si="85"/>
        <v>0</v>
      </c>
      <c r="AC286" s="17">
        <f t="shared" si="85"/>
        <v>0</v>
      </c>
      <c r="AD286" s="17">
        <f t="shared" si="85"/>
        <v>9000</v>
      </c>
      <c r="AE286" s="17">
        <f t="shared" si="85"/>
        <v>9000</v>
      </c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ht="9.75" hidden="1" customHeight="1" outlineLevel="4" x14ac:dyDescent="0.15">
      <c r="A287" s="160" t="s">
        <v>29</v>
      </c>
      <c r="B287" s="162" t="s">
        <v>210</v>
      </c>
      <c r="C287" s="164" t="s">
        <v>210</v>
      </c>
      <c r="D287" s="166" t="s">
        <v>214</v>
      </c>
      <c r="E287" s="231" t="s">
        <v>29</v>
      </c>
      <c r="F287" s="157" t="s">
        <v>122</v>
      </c>
      <c r="G287" s="154" t="s">
        <v>132</v>
      </c>
      <c r="H287" s="154" t="s">
        <v>28</v>
      </c>
      <c r="I287" s="154" t="s">
        <v>82</v>
      </c>
      <c r="J287" s="6" t="s">
        <v>50</v>
      </c>
      <c r="K287" s="49">
        <f>L287+Q287+R287</f>
        <v>89334</v>
      </c>
      <c r="L287" s="48">
        <v>29778</v>
      </c>
      <c r="M287" s="131">
        <v>28777</v>
      </c>
      <c r="N287" s="131">
        <v>28777</v>
      </c>
      <c r="O287" s="48"/>
      <c r="P287" s="48"/>
      <c r="Q287" s="48">
        <f>L287</f>
        <v>29778</v>
      </c>
      <c r="R287" s="48">
        <f>+Q287</f>
        <v>29778</v>
      </c>
      <c r="S287" s="157" t="s">
        <v>94</v>
      </c>
      <c r="T287" s="151">
        <v>30</v>
      </c>
      <c r="U287" s="151">
        <v>30</v>
      </c>
      <c r="V287" s="151">
        <v>30</v>
      </c>
      <c r="W287" s="17" t="str">
        <f t="shared" si="74"/>
        <v>SB</v>
      </c>
      <c r="X287" s="17">
        <f t="shared" si="74"/>
        <v>89334</v>
      </c>
      <c r="Y287" s="17">
        <f t="shared" si="74"/>
        <v>29778</v>
      </c>
      <c r="Z287" s="17">
        <f t="shared" si="74"/>
        <v>28777</v>
      </c>
      <c r="AA287" s="17">
        <f t="shared" si="74"/>
        <v>28777</v>
      </c>
      <c r="AB287" s="17">
        <f t="shared" si="74"/>
        <v>0</v>
      </c>
      <c r="AC287" s="17">
        <f t="shared" si="70"/>
        <v>0</v>
      </c>
      <c r="AD287" s="17">
        <f t="shared" si="70"/>
        <v>29778</v>
      </c>
      <c r="AE287" s="17">
        <f t="shared" si="70"/>
        <v>29778</v>
      </c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ht="9.75" hidden="1" customHeight="1" outlineLevel="4" x14ac:dyDescent="0.15">
      <c r="A288" s="161"/>
      <c r="B288" s="163"/>
      <c r="C288" s="165"/>
      <c r="D288" s="167"/>
      <c r="E288" s="232"/>
      <c r="F288" s="158"/>
      <c r="G288" s="155"/>
      <c r="H288" s="155"/>
      <c r="I288" s="155"/>
      <c r="J288" s="7" t="s">
        <v>51</v>
      </c>
      <c r="K288" s="46"/>
      <c r="L288" s="46"/>
      <c r="M288" s="49"/>
      <c r="N288" s="49"/>
      <c r="O288" s="49"/>
      <c r="P288" s="49"/>
      <c r="Q288" s="46"/>
      <c r="R288" s="46"/>
      <c r="S288" s="158"/>
      <c r="T288" s="152"/>
      <c r="U288" s="152"/>
      <c r="V288" s="152"/>
      <c r="W288" s="17" t="str">
        <f t="shared" si="74"/>
        <v>VB</v>
      </c>
      <c r="X288" s="17">
        <f t="shared" si="74"/>
        <v>0</v>
      </c>
      <c r="Y288" s="17">
        <f t="shared" si="74"/>
        <v>0</v>
      </c>
      <c r="Z288" s="17">
        <f t="shared" si="74"/>
        <v>0</v>
      </c>
      <c r="AA288" s="17">
        <f t="shared" si="74"/>
        <v>0</v>
      </c>
      <c r="AB288" s="17">
        <f t="shared" si="74"/>
        <v>0</v>
      </c>
      <c r="AC288" s="17">
        <f t="shared" si="70"/>
        <v>0</v>
      </c>
      <c r="AD288" s="17">
        <f t="shared" si="70"/>
        <v>0</v>
      </c>
      <c r="AE288" s="17">
        <f t="shared" si="70"/>
        <v>0</v>
      </c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ht="9.75" hidden="1" customHeight="1" outlineLevel="4" x14ac:dyDescent="0.15">
      <c r="A289" s="161"/>
      <c r="B289" s="163"/>
      <c r="C289" s="165"/>
      <c r="D289" s="167"/>
      <c r="E289" s="232"/>
      <c r="F289" s="158"/>
      <c r="G289" s="155"/>
      <c r="H289" s="155"/>
      <c r="I289" s="155"/>
      <c r="J289" s="7" t="s">
        <v>52</v>
      </c>
      <c r="K289" s="46"/>
      <c r="L289" s="46"/>
      <c r="M289" s="49"/>
      <c r="N289" s="49"/>
      <c r="O289" s="49"/>
      <c r="P289" s="49"/>
      <c r="Q289" s="46"/>
      <c r="R289" s="46"/>
      <c r="S289" s="158"/>
      <c r="T289" s="152"/>
      <c r="U289" s="152"/>
      <c r="V289" s="152"/>
      <c r="W289" s="17" t="str">
        <f t="shared" si="74"/>
        <v>ES</v>
      </c>
      <c r="X289" s="17">
        <f t="shared" si="74"/>
        <v>0</v>
      </c>
      <c r="Y289" s="17">
        <f t="shared" si="74"/>
        <v>0</v>
      </c>
      <c r="Z289" s="17">
        <f t="shared" si="74"/>
        <v>0</v>
      </c>
      <c r="AA289" s="17">
        <f t="shared" si="74"/>
        <v>0</v>
      </c>
      <c r="AB289" s="17">
        <f t="shared" si="74"/>
        <v>0</v>
      </c>
      <c r="AC289" s="17">
        <f t="shared" si="70"/>
        <v>0</v>
      </c>
      <c r="AD289" s="17">
        <f t="shared" si="70"/>
        <v>0</v>
      </c>
      <c r="AE289" s="17">
        <f t="shared" si="70"/>
        <v>0</v>
      </c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ht="9.75" hidden="1" customHeight="1" outlineLevel="4" x14ac:dyDescent="0.15">
      <c r="A290" s="161"/>
      <c r="B290" s="163"/>
      <c r="C290" s="165"/>
      <c r="D290" s="167"/>
      <c r="E290" s="232"/>
      <c r="F290" s="158"/>
      <c r="G290" s="155"/>
      <c r="H290" s="155"/>
      <c r="I290" s="155"/>
      <c r="J290" s="8" t="s">
        <v>53</v>
      </c>
      <c r="K290" s="50"/>
      <c r="L290" s="50"/>
      <c r="M290" s="50"/>
      <c r="N290" s="50"/>
      <c r="O290" s="50"/>
      <c r="P290" s="50"/>
      <c r="Q290" s="50"/>
      <c r="R290" s="50"/>
      <c r="S290" s="158"/>
      <c r="T290" s="152"/>
      <c r="U290" s="152"/>
      <c r="V290" s="152"/>
      <c r="W290" s="17" t="str">
        <f t="shared" si="74"/>
        <v>KT</v>
      </c>
      <c r="X290" s="17">
        <f t="shared" si="74"/>
        <v>0</v>
      </c>
      <c r="Y290" s="17">
        <f t="shared" si="74"/>
        <v>0</v>
      </c>
      <c r="Z290" s="17">
        <f t="shared" si="74"/>
        <v>0</v>
      </c>
      <c r="AA290" s="17">
        <f t="shared" si="74"/>
        <v>0</v>
      </c>
      <c r="AB290" s="17">
        <f t="shared" si="74"/>
        <v>0</v>
      </c>
      <c r="AC290" s="17">
        <f t="shared" si="70"/>
        <v>0</v>
      </c>
      <c r="AD290" s="17">
        <f t="shared" si="70"/>
        <v>0</v>
      </c>
      <c r="AE290" s="17">
        <f t="shared" si="70"/>
        <v>0</v>
      </c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9.75" hidden="1" customHeight="1" outlineLevel="4" thickBot="1" x14ac:dyDescent="0.2">
      <c r="A291" s="237"/>
      <c r="B291" s="221"/>
      <c r="C291" s="185"/>
      <c r="D291" s="243"/>
      <c r="E291" s="233"/>
      <c r="F291" s="159"/>
      <c r="G291" s="156"/>
      <c r="H291" s="156"/>
      <c r="I291" s="156"/>
      <c r="J291" s="9" t="s">
        <v>86</v>
      </c>
      <c r="K291" s="51">
        <f>SUM(K287:K290)</f>
        <v>89334</v>
      </c>
      <c r="L291" s="51">
        <f>SUM(L287:L290)</f>
        <v>29778</v>
      </c>
      <c r="M291" s="51">
        <f t="shared" ref="M291:R291" si="87">SUM(M287:M290)</f>
        <v>28777</v>
      </c>
      <c r="N291" s="51">
        <f t="shared" si="87"/>
        <v>28777</v>
      </c>
      <c r="O291" s="51">
        <f t="shared" si="87"/>
        <v>0</v>
      </c>
      <c r="P291" s="51">
        <f t="shared" si="87"/>
        <v>0</v>
      </c>
      <c r="Q291" s="51">
        <f t="shared" si="87"/>
        <v>29778</v>
      </c>
      <c r="R291" s="51">
        <f t="shared" si="87"/>
        <v>29778</v>
      </c>
      <c r="S291" s="159"/>
      <c r="T291" s="153"/>
      <c r="U291" s="153"/>
      <c r="V291" s="153"/>
      <c r="W291" s="17" t="str">
        <f t="shared" si="74"/>
        <v>Iš viso:</v>
      </c>
      <c r="X291" s="17">
        <f t="shared" si="74"/>
        <v>89334</v>
      </c>
      <c r="Y291" s="17">
        <f t="shared" si="74"/>
        <v>29778</v>
      </c>
      <c r="Z291" s="17">
        <f t="shared" si="74"/>
        <v>28777</v>
      </c>
      <c r="AA291" s="17">
        <f t="shared" si="74"/>
        <v>28777</v>
      </c>
      <c r="AB291" s="17">
        <f t="shared" si="74"/>
        <v>0</v>
      </c>
      <c r="AC291" s="17">
        <f t="shared" si="70"/>
        <v>0</v>
      </c>
      <c r="AD291" s="17">
        <f t="shared" si="70"/>
        <v>29778</v>
      </c>
      <c r="AE291" s="17">
        <f t="shared" si="70"/>
        <v>29778</v>
      </c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9.75" hidden="1" customHeight="1" outlineLevel="4" x14ac:dyDescent="0.15">
      <c r="A292" s="160" t="s">
        <v>29</v>
      </c>
      <c r="B292" s="162" t="s">
        <v>210</v>
      </c>
      <c r="C292" s="164" t="s">
        <v>210</v>
      </c>
      <c r="D292" s="166" t="s">
        <v>214</v>
      </c>
      <c r="E292" s="231" t="s">
        <v>210</v>
      </c>
      <c r="F292" s="157" t="s">
        <v>240</v>
      </c>
      <c r="G292" s="154" t="s">
        <v>132</v>
      </c>
      <c r="H292" s="154" t="s">
        <v>266</v>
      </c>
      <c r="I292" s="154" t="s">
        <v>82</v>
      </c>
      <c r="J292" s="6" t="s">
        <v>50</v>
      </c>
      <c r="K292" s="49">
        <f>L292+Q292+R292</f>
        <v>43650</v>
      </c>
      <c r="L292" s="49">
        <v>14550</v>
      </c>
      <c r="M292" s="49"/>
      <c r="N292" s="49"/>
      <c r="O292" s="49"/>
      <c r="P292" s="49"/>
      <c r="Q292" s="49">
        <f>L292</f>
        <v>14550</v>
      </c>
      <c r="R292" s="49">
        <f>+Q292</f>
        <v>14550</v>
      </c>
      <c r="S292" s="157" t="s">
        <v>167</v>
      </c>
      <c r="T292" s="151">
        <v>300</v>
      </c>
      <c r="U292" s="151">
        <v>300</v>
      </c>
      <c r="V292" s="151">
        <v>300</v>
      </c>
      <c r="W292" s="17" t="str">
        <f t="shared" si="74"/>
        <v>SB</v>
      </c>
      <c r="X292" s="17">
        <f t="shared" si="74"/>
        <v>43650</v>
      </c>
      <c r="Y292" s="17">
        <f t="shared" si="74"/>
        <v>14550</v>
      </c>
      <c r="Z292" s="17">
        <f t="shared" si="74"/>
        <v>0</v>
      </c>
      <c r="AA292" s="17">
        <f t="shared" si="74"/>
        <v>0</v>
      </c>
      <c r="AB292" s="17">
        <f t="shared" si="74"/>
        <v>0</v>
      </c>
      <c r="AC292" s="17">
        <f t="shared" si="70"/>
        <v>0</v>
      </c>
      <c r="AD292" s="17">
        <f t="shared" si="70"/>
        <v>14550</v>
      </c>
      <c r="AE292" s="17">
        <f t="shared" si="70"/>
        <v>14550</v>
      </c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9.75" hidden="1" customHeight="1" outlineLevel="4" x14ac:dyDescent="0.15">
      <c r="A293" s="161"/>
      <c r="B293" s="163"/>
      <c r="C293" s="165"/>
      <c r="D293" s="167"/>
      <c r="E293" s="232"/>
      <c r="F293" s="177"/>
      <c r="G293" s="155"/>
      <c r="H293" s="155"/>
      <c r="I293" s="155"/>
      <c r="J293" s="7" t="s">
        <v>51</v>
      </c>
      <c r="K293" s="46"/>
      <c r="L293" s="46"/>
      <c r="M293" s="49"/>
      <c r="N293" s="49"/>
      <c r="O293" s="49"/>
      <c r="P293" s="49"/>
      <c r="Q293" s="46"/>
      <c r="R293" s="46"/>
      <c r="S293" s="158"/>
      <c r="T293" s="152"/>
      <c r="U293" s="152"/>
      <c r="V293" s="152"/>
      <c r="W293" s="17" t="str">
        <f t="shared" si="74"/>
        <v>VB</v>
      </c>
      <c r="X293" s="17">
        <f t="shared" si="74"/>
        <v>0</v>
      </c>
      <c r="Y293" s="17">
        <f t="shared" si="74"/>
        <v>0</v>
      </c>
      <c r="Z293" s="17">
        <f t="shared" ref="Z293:AE344" si="88">M293</f>
        <v>0</v>
      </c>
      <c r="AA293" s="17">
        <f t="shared" si="88"/>
        <v>0</v>
      </c>
      <c r="AB293" s="17">
        <f t="shared" si="88"/>
        <v>0</v>
      </c>
      <c r="AC293" s="17">
        <f t="shared" si="70"/>
        <v>0</v>
      </c>
      <c r="AD293" s="17">
        <f t="shared" si="70"/>
        <v>0</v>
      </c>
      <c r="AE293" s="17">
        <f t="shared" si="70"/>
        <v>0</v>
      </c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9.75" hidden="1" customHeight="1" outlineLevel="4" x14ac:dyDescent="0.15">
      <c r="A294" s="161"/>
      <c r="B294" s="163"/>
      <c r="C294" s="165"/>
      <c r="D294" s="167"/>
      <c r="E294" s="232"/>
      <c r="F294" s="177"/>
      <c r="G294" s="155"/>
      <c r="H294" s="155"/>
      <c r="I294" s="155"/>
      <c r="J294" s="7" t="s">
        <v>52</v>
      </c>
      <c r="K294" s="46"/>
      <c r="L294" s="46"/>
      <c r="M294" s="49"/>
      <c r="N294" s="49"/>
      <c r="O294" s="49"/>
      <c r="P294" s="49"/>
      <c r="Q294" s="46"/>
      <c r="R294" s="46"/>
      <c r="S294" s="158"/>
      <c r="T294" s="152"/>
      <c r="U294" s="152"/>
      <c r="V294" s="152"/>
      <c r="W294" s="17" t="str">
        <f t="shared" ref="W294:AB372" si="89">J294</f>
        <v>ES</v>
      </c>
      <c r="X294" s="17">
        <f t="shared" si="89"/>
        <v>0</v>
      </c>
      <c r="Y294" s="17">
        <f t="shared" si="89"/>
        <v>0</v>
      </c>
      <c r="Z294" s="17">
        <f t="shared" si="88"/>
        <v>0</v>
      </c>
      <c r="AA294" s="17">
        <f t="shared" si="88"/>
        <v>0</v>
      </c>
      <c r="AB294" s="17">
        <f t="shared" si="88"/>
        <v>0</v>
      </c>
      <c r="AC294" s="17">
        <f t="shared" si="70"/>
        <v>0</v>
      </c>
      <c r="AD294" s="17">
        <f t="shared" si="70"/>
        <v>0</v>
      </c>
      <c r="AE294" s="17">
        <f t="shared" si="70"/>
        <v>0</v>
      </c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9.75" hidden="1" customHeight="1" outlineLevel="4" x14ac:dyDescent="0.15">
      <c r="A295" s="161"/>
      <c r="B295" s="163"/>
      <c r="C295" s="165"/>
      <c r="D295" s="167"/>
      <c r="E295" s="232"/>
      <c r="F295" s="177"/>
      <c r="G295" s="155"/>
      <c r="H295" s="155"/>
      <c r="I295" s="155"/>
      <c r="J295" s="8" t="s">
        <v>53</v>
      </c>
      <c r="K295" s="50"/>
      <c r="L295" s="50"/>
      <c r="M295" s="52"/>
      <c r="N295" s="52"/>
      <c r="O295" s="52"/>
      <c r="P295" s="52"/>
      <c r="Q295" s="50"/>
      <c r="R295" s="50"/>
      <c r="S295" s="158"/>
      <c r="T295" s="152"/>
      <c r="U295" s="152"/>
      <c r="V295" s="152"/>
      <c r="W295" s="17" t="str">
        <f t="shared" si="89"/>
        <v>KT</v>
      </c>
      <c r="X295" s="17">
        <f t="shared" si="89"/>
        <v>0</v>
      </c>
      <c r="Y295" s="17">
        <f t="shared" si="89"/>
        <v>0</v>
      </c>
      <c r="Z295" s="17">
        <f t="shared" si="88"/>
        <v>0</v>
      </c>
      <c r="AA295" s="17">
        <f t="shared" si="88"/>
        <v>0</v>
      </c>
      <c r="AB295" s="17">
        <f t="shared" si="88"/>
        <v>0</v>
      </c>
      <c r="AC295" s="17">
        <f t="shared" si="70"/>
        <v>0</v>
      </c>
      <c r="AD295" s="17">
        <f t="shared" si="70"/>
        <v>0</v>
      </c>
      <c r="AE295" s="17">
        <f t="shared" si="70"/>
        <v>0</v>
      </c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9.75" hidden="1" customHeight="1" outlineLevel="4" thickBot="1" x14ac:dyDescent="0.2">
      <c r="A296" s="237"/>
      <c r="B296" s="221"/>
      <c r="C296" s="185"/>
      <c r="D296" s="243"/>
      <c r="E296" s="233"/>
      <c r="F296" s="178"/>
      <c r="G296" s="156"/>
      <c r="H296" s="156"/>
      <c r="I296" s="156"/>
      <c r="J296" s="9" t="s">
        <v>86</v>
      </c>
      <c r="K296" s="51">
        <f>SUM(K292:K295)</f>
        <v>43650</v>
      </c>
      <c r="L296" s="51">
        <f>SUM(L292:L295)</f>
        <v>14550</v>
      </c>
      <c r="M296" s="51">
        <f t="shared" ref="M296:R296" si="90">SUM(M292:M295)</f>
        <v>0</v>
      </c>
      <c r="N296" s="51">
        <f t="shared" si="90"/>
        <v>0</v>
      </c>
      <c r="O296" s="51">
        <f t="shared" si="90"/>
        <v>0</v>
      </c>
      <c r="P296" s="51">
        <f t="shared" si="90"/>
        <v>0</v>
      </c>
      <c r="Q296" s="51">
        <f t="shared" si="90"/>
        <v>14550</v>
      </c>
      <c r="R296" s="51">
        <f t="shared" si="90"/>
        <v>14550</v>
      </c>
      <c r="S296" s="159"/>
      <c r="T296" s="153"/>
      <c r="U296" s="153"/>
      <c r="V296" s="153"/>
      <c r="W296" s="17" t="str">
        <f t="shared" si="89"/>
        <v>Iš viso:</v>
      </c>
      <c r="X296" s="17">
        <f t="shared" si="89"/>
        <v>43650</v>
      </c>
      <c r="Y296" s="17">
        <f t="shared" si="89"/>
        <v>14550</v>
      </c>
      <c r="Z296" s="17">
        <f t="shared" si="88"/>
        <v>0</v>
      </c>
      <c r="AA296" s="17">
        <f t="shared" si="88"/>
        <v>0</v>
      </c>
      <c r="AB296" s="17">
        <f t="shared" si="88"/>
        <v>0</v>
      </c>
      <c r="AC296" s="17">
        <f t="shared" si="70"/>
        <v>0</v>
      </c>
      <c r="AD296" s="17">
        <f t="shared" si="70"/>
        <v>14550</v>
      </c>
      <c r="AE296" s="17">
        <f t="shared" si="70"/>
        <v>14550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9.75" hidden="1" customHeight="1" outlineLevel="3" collapsed="1" thickBot="1" x14ac:dyDescent="0.2">
      <c r="A297" s="57" t="s">
        <v>29</v>
      </c>
      <c r="B297" s="11" t="s">
        <v>210</v>
      </c>
      <c r="C297" s="78" t="s">
        <v>210</v>
      </c>
      <c r="D297" s="65" t="s">
        <v>214</v>
      </c>
      <c r="E297" s="170" t="s">
        <v>22</v>
      </c>
      <c r="F297" s="171"/>
      <c r="G297" s="171"/>
      <c r="H297" s="171"/>
      <c r="I297" s="171"/>
      <c r="J297" s="172"/>
      <c r="K297" s="66">
        <f>K291+K296+K286</f>
        <v>159984</v>
      </c>
      <c r="L297" s="66">
        <f t="shared" ref="L297:R297" si="91">L291+L296+L286</f>
        <v>53328</v>
      </c>
      <c r="M297" s="66">
        <f t="shared" si="91"/>
        <v>34777</v>
      </c>
      <c r="N297" s="66">
        <f t="shared" si="91"/>
        <v>34777</v>
      </c>
      <c r="O297" s="66">
        <f t="shared" si="91"/>
        <v>0</v>
      </c>
      <c r="P297" s="66">
        <f t="shared" si="91"/>
        <v>0</v>
      </c>
      <c r="Q297" s="66">
        <f t="shared" si="91"/>
        <v>53328</v>
      </c>
      <c r="R297" s="66">
        <f t="shared" si="91"/>
        <v>53328</v>
      </c>
      <c r="S297" s="67"/>
      <c r="T297" s="68"/>
      <c r="U297" s="69"/>
      <c r="V297" s="70"/>
      <c r="W297" s="17">
        <f t="shared" si="89"/>
        <v>0</v>
      </c>
      <c r="X297" s="17">
        <f t="shared" si="89"/>
        <v>159984</v>
      </c>
      <c r="Y297" s="17">
        <f t="shared" si="89"/>
        <v>53328</v>
      </c>
      <c r="Z297" s="17">
        <f t="shared" si="88"/>
        <v>34777</v>
      </c>
      <c r="AA297" s="17">
        <f t="shared" si="88"/>
        <v>34777</v>
      </c>
      <c r="AB297" s="17">
        <f t="shared" si="88"/>
        <v>0</v>
      </c>
      <c r="AC297" s="17">
        <f t="shared" si="70"/>
        <v>0</v>
      </c>
      <c r="AD297" s="17">
        <f t="shared" si="70"/>
        <v>53328</v>
      </c>
      <c r="AE297" s="17">
        <f t="shared" si="70"/>
        <v>53328</v>
      </c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9.75" hidden="1" customHeight="1" outlineLevel="2" collapsed="1" thickBot="1" x14ac:dyDescent="0.2">
      <c r="A298" s="57" t="s">
        <v>29</v>
      </c>
      <c r="B298" s="11" t="s">
        <v>210</v>
      </c>
      <c r="C298" s="78" t="s">
        <v>210</v>
      </c>
      <c r="D298" s="241" t="s">
        <v>13</v>
      </c>
      <c r="E298" s="242"/>
      <c r="F298" s="242"/>
      <c r="G298" s="242"/>
      <c r="H298" s="242"/>
      <c r="I298" s="242"/>
      <c r="J298" s="242"/>
      <c r="K298" s="79">
        <f>K297+K280+K273</f>
        <v>278484</v>
      </c>
      <c r="L298" s="79">
        <f t="shared" ref="L298:R298" si="92">L297+L280+L273</f>
        <v>92828</v>
      </c>
      <c r="M298" s="79">
        <f t="shared" si="92"/>
        <v>71777</v>
      </c>
      <c r="N298" s="79">
        <f t="shared" si="92"/>
        <v>71777</v>
      </c>
      <c r="O298" s="79">
        <f t="shared" si="92"/>
        <v>0</v>
      </c>
      <c r="P298" s="79">
        <f t="shared" si="92"/>
        <v>0</v>
      </c>
      <c r="Q298" s="79">
        <f t="shared" si="92"/>
        <v>92828</v>
      </c>
      <c r="R298" s="79">
        <f t="shared" si="92"/>
        <v>92828</v>
      </c>
      <c r="S298" s="80"/>
      <c r="T298" s="81"/>
      <c r="U298" s="82"/>
      <c r="V298" s="83"/>
      <c r="W298" s="17">
        <f t="shared" si="89"/>
        <v>0</v>
      </c>
      <c r="X298" s="17">
        <f t="shared" si="89"/>
        <v>278484</v>
      </c>
      <c r="Y298" s="17">
        <f t="shared" si="89"/>
        <v>92828</v>
      </c>
      <c r="Z298" s="17">
        <f t="shared" si="88"/>
        <v>71777</v>
      </c>
      <c r="AA298" s="17">
        <f t="shared" si="88"/>
        <v>71777</v>
      </c>
      <c r="AB298" s="17">
        <f t="shared" si="88"/>
        <v>0</v>
      </c>
      <c r="AC298" s="17">
        <f t="shared" si="70"/>
        <v>0</v>
      </c>
      <c r="AD298" s="17">
        <f t="shared" si="70"/>
        <v>92828</v>
      </c>
      <c r="AE298" s="17">
        <f t="shared" si="70"/>
        <v>92828</v>
      </c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9.75" customHeight="1" outlineLevel="1" collapsed="1" thickBot="1" x14ac:dyDescent="0.2">
      <c r="A299" s="57" t="s">
        <v>29</v>
      </c>
      <c r="B299" s="11" t="s">
        <v>210</v>
      </c>
      <c r="C299" s="265" t="s">
        <v>9</v>
      </c>
      <c r="D299" s="266"/>
      <c r="E299" s="266"/>
      <c r="F299" s="266"/>
      <c r="G299" s="266"/>
      <c r="H299" s="266"/>
      <c r="I299" s="266"/>
      <c r="J299" s="266"/>
      <c r="K299" s="53">
        <f t="shared" ref="K299:R299" si="93">K298+K265</f>
        <v>297558</v>
      </c>
      <c r="L299" s="53">
        <f t="shared" si="93"/>
        <v>99186</v>
      </c>
      <c r="M299" s="53">
        <f t="shared" si="93"/>
        <v>73000</v>
      </c>
      <c r="N299" s="53">
        <f t="shared" si="93"/>
        <v>73000</v>
      </c>
      <c r="O299" s="53">
        <f t="shared" si="93"/>
        <v>0</v>
      </c>
      <c r="P299" s="53">
        <f t="shared" si="93"/>
        <v>0</v>
      </c>
      <c r="Q299" s="53">
        <f t="shared" si="93"/>
        <v>99186</v>
      </c>
      <c r="R299" s="53">
        <f t="shared" si="93"/>
        <v>99186</v>
      </c>
      <c r="S299" s="12"/>
      <c r="T299" s="13"/>
      <c r="U299" s="14"/>
      <c r="V299" s="15"/>
      <c r="W299" s="17">
        <f t="shared" si="89"/>
        <v>0</v>
      </c>
      <c r="X299" s="17">
        <f t="shared" si="89"/>
        <v>297558</v>
      </c>
      <c r="Y299" s="17">
        <f t="shared" si="89"/>
        <v>99186</v>
      </c>
      <c r="Z299" s="17">
        <f t="shared" si="88"/>
        <v>73000</v>
      </c>
      <c r="AA299" s="17">
        <f t="shared" si="88"/>
        <v>73000</v>
      </c>
      <c r="AB299" s="17">
        <f t="shared" si="88"/>
        <v>0</v>
      </c>
      <c r="AC299" s="17">
        <f t="shared" si="70"/>
        <v>0</v>
      </c>
      <c r="AD299" s="17">
        <f t="shared" si="70"/>
        <v>99186</v>
      </c>
      <c r="AE299" s="17">
        <f t="shared" si="70"/>
        <v>99186</v>
      </c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0.5" customHeight="1" thickBot="1" x14ac:dyDescent="0.2">
      <c r="A300" s="57" t="s">
        <v>29</v>
      </c>
      <c r="B300" s="267" t="s">
        <v>15</v>
      </c>
      <c r="C300" s="268"/>
      <c r="D300" s="268"/>
      <c r="E300" s="268"/>
      <c r="F300" s="268"/>
      <c r="G300" s="268"/>
      <c r="H300" s="268"/>
      <c r="I300" s="268"/>
      <c r="J300" s="268"/>
      <c r="K300" s="59">
        <f t="shared" ref="K300:R300" si="94">K299+K255</f>
        <v>4758331</v>
      </c>
      <c r="L300" s="59">
        <f t="shared" si="94"/>
        <v>1551738</v>
      </c>
      <c r="M300" s="59">
        <f t="shared" si="94"/>
        <v>1522595.95</v>
      </c>
      <c r="N300" s="59">
        <f t="shared" si="94"/>
        <v>1522095.95</v>
      </c>
      <c r="O300" s="59">
        <f t="shared" si="94"/>
        <v>1094047.6600000001</v>
      </c>
      <c r="P300" s="59">
        <f t="shared" si="94"/>
        <v>500</v>
      </c>
      <c r="Q300" s="59">
        <f t="shared" si="94"/>
        <v>1591488</v>
      </c>
      <c r="R300" s="59">
        <f t="shared" si="94"/>
        <v>1615105</v>
      </c>
      <c r="S300" s="60"/>
      <c r="T300" s="61"/>
      <c r="U300" s="62"/>
      <c r="V300" s="63"/>
      <c r="W300" s="17">
        <f t="shared" si="89"/>
        <v>0</v>
      </c>
      <c r="X300" s="17">
        <f t="shared" si="89"/>
        <v>4758331</v>
      </c>
      <c r="Y300" s="17">
        <f t="shared" si="89"/>
        <v>1551738</v>
      </c>
      <c r="Z300" s="17">
        <f t="shared" si="88"/>
        <v>1522595.95</v>
      </c>
      <c r="AA300" s="17">
        <f t="shared" si="88"/>
        <v>1522095.95</v>
      </c>
      <c r="AB300" s="17">
        <f t="shared" si="88"/>
        <v>1094047.6600000001</v>
      </c>
      <c r="AC300" s="17">
        <f t="shared" si="70"/>
        <v>500</v>
      </c>
      <c r="AD300" s="17">
        <f t="shared" si="70"/>
        <v>1591488</v>
      </c>
      <c r="AE300" s="17">
        <f t="shared" si="70"/>
        <v>1615105</v>
      </c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9.75" customHeight="1" thickBot="1" x14ac:dyDescent="0.2">
      <c r="A301" s="16"/>
      <c r="B301" s="16"/>
      <c r="C301" s="16"/>
      <c r="D301" s="16"/>
      <c r="E301" s="16"/>
      <c r="F301" s="17"/>
      <c r="G301" s="17"/>
      <c r="H301" s="17"/>
      <c r="I301" s="17"/>
      <c r="J301" s="17"/>
      <c r="K301" s="35"/>
      <c r="L301" s="35"/>
      <c r="M301" s="35"/>
      <c r="N301" s="35"/>
      <c r="O301" s="35"/>
      <c r="P301" s="35"/>
      <c r="Q301" s="35"/>
      <c r="R301" s="35"/>
      <c r="S301" s="17"/>
      <c r="T301" s="17"/>
      <c r="U301" s="17"/>
      <c r="V301" s="3"/>
      <c r="W301" s="17">
        <f t="shared" si="89"/>
        <v>0</v>
      </c>
      <c r="X301" s="17">
        <f t="shared" si="89"/>
        <v>0</v>
      </c>
      <c r="Y301" s="17">
        <f t="shared" si="89"/>
        <v>0</v>
      </c>
      <c r="Z301" s="17">
        <f t="shared" si="88"/>
        <v>0</v>
      </c>
      <c r="AA301" s="17">
        <f t="shared" si="88"/>
        <v>0</v>
      </c>
      <c r="AB301" s="17">
        <f t="shared" si="88"/>
        <v>0</v>
      </c>
      <c r="AC301" s="17">
        <f t="shared" si="88"/>
        <v>0</v>
      </c>
      <c r="AD301" s="17">
        <f t="shared" si="88"/>
        <v>0</v>
      </c>
      <c r="AE301" s="17">
        <f t="shared" si="88"/>
        <v>0</v>
      </c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9.75" customHeight="1" outlineLevel="1" thickBot="1" x14ac:dyDescent="0.2">
      <c r="A302" s="54" t="s">
        <v>19</v>
      </c>
      <c r="B302" s="197" t="s">
        <v>215</v>
      </c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8"/>
      <c r="W302" s="17">
        <f t="shared" si="89"/>
        <v>0</v>
      </c>
      <c r="X302" s="17">
        <f t="shared" si="89"/>
        <v>0</v>
      </c>
      <c r="Y302" s="17">
        <f t="shared" si="89"/>
        <v>0</v>
      </c>
      <c r="Z302" s="17">
        <f t="shared" si="88"/>
        <v>0</v>
      </c>
      <c r="AA302" s="17">
        <f t="shared" si="88"/>
        <v>0</v>
      </c>
      <c r="AB302" s="17">
        <f t="shared" si="88"/>
        <v>0</v>
      </c>
      <c r="AC302" s="17">
        <f t="shared" si="88"/>
        <v>0</v>
      </c>
      <c r="AD302" s="17">
        <f t="shared" si="88"/>
        <v>0</v>
      </c>
      <c r="AE302" s="17">
        <f t="shared" si="88"/>
        <v>0</v>
      </c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9.75" customHeight="1" outlineLevel="2" thickBot="1" x14ac:dyDescent="0.2">
      <c r="A303" s="54" t="s">
        <v>19</v>
      </c>
      <c r="B303" s="42" t="s">
        <v>208</v>
      </c>
      <c r="C303" s="262" t="s">
        <v>20</v>
      </c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  <c r="P303" s="263"/>
      <c r="Q303" s="263"/>
      <c r="R303" s="263"/>
      <c r="S303" s="263"/>
      <c r="T303" s="263"/>
      <c r="U303" s="263"/>
      <c r="V303" s="264"/>
      <c r="W303" s="17">
        <f t="shared" si="89"/>
        <v>0</v>
      </c>
      <c r="X303" s="17">
        <f t="shared" si="89"/>
        <v>0</v>
      </c>
      <c r="Y303" s="17">
        <f t="shared" si="89"/>
        <v>0</v>
      </c>
      <c r="Z303" s="17">
        <f t="shared" si="88"/>
        <v>0</v>
      </c>
      <c r="AA303" s="17">
        <f t="shared" si="88"/>
        <v>0</v>
      </c>
      <c r="AB303" s="17">
        <f t="shared" si="88"/>
        <v>0</v>
      </c>
      <c r="AC303" s="17">
        <f t="shared" si="88"/>
        <v>0</v>
      </c>
      <c r="AD303" s="17">
        <f t="shared" si="88"/>
        <v>0</v>
      </c>
      <c r="AE303" s="17">
        <f t="shared" si="88"/>
        <v>0</v>
      </c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9.75" customHeight="1" outlineLevel="3" thickBot="1" x14ac:dyDescent="0.2">
      <c r="A304" s="54" t="s">
        <v>19</v>
      </c>
      <c r="B304" s="4" t="s">
        <v>208</v>
      </c>
      <c r="C304" s="78" t="s">
        <v>208</v>
      </c>
      <c r="D304" s="226" t="s">
        <v>21</v>
      </c>
      <c r="E304" s="227"/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  <c r="P304" s="227"/>
      <c r="Q304" s="227"/>
      <c r="R304" s="227"/>
      <c r="S304" s="227"/>
      <c r="T304" s="227"/>
      <c r="U304" s="227"/>
      <c r="V304" s="228"/>
      <c r="W304" s="17">
        <f t="shared" si="89"/>
        <v>0</v>
      </c>
      <c r="X304" s="17">
        <f t="shared" si="89"/>
        <v>0</v>
      </c>
      <c r="Y304" s="17">
        <f t="shared" si="89"/>
        <v>0</v>
      </c>
      <c r="Z304" s="17">
        <f t="shared" si="88"/>
        <v>0</v>
      </c>
      <c r="AA304" s="17">
        <f t="shared" si="88"/>
        <v>0</v>
      </c>
      <c r="AB304" s="17">
        <f t="shared" si="88"/>
        <v>0</v>
      </c>
      <c r="AC304" s="17">
        <f t="shared" si="88"/>
        <v>0</v>
      </c>
      <c r="AD304" s="17">
        <f t="shared" si="88"/>
        <v>0</v>
      </c>
      <c r="AE304" s="17">
        <f t="shared" si="88"/>
        <v>0</v>
      </c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31" ht="11.25" outlineLevel="4" thickBot="1" x14ac:dyDescent="0.2">
      <c r="A305" s="64" t="s">
        <v>19</v>
      </c>
      <c r="B305" s="10" t="s">
        <v>208</v>
      </c>
      <c r="C305" s="85" t="s">
        <v>208</v>
      </c>
      <c r="D305" s="73">
        <v>16</v>
      </c>
      <c r="E305" s="148" t="s">
        <v>24</v>
      </c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50"/>
      <c r="W305" s="17">
        <f t="shared" si="89"/>
        <v>0</v>
      </c>
      <c r="X305" s="17">
        <f t="shared" si="89"/>
        <v>0</v>
      </c>
      <c r="Y305" s="17">
        <f t="shared" si="89"/>
        <v>0</v>
      </c>
      <c r="Z305" s="17">
        <f t="shared" si="88"/>
        <v>0</v>
      </c>
      <c r="AA305" s="17">
        <f t="shared" si="88"/>
        <v>0</v>
      </c>
      <c r="AB305" s="17">
        <f t="shared" si="88"/>
        <v>0</v>
      </c>
      <c r="AC305" s="17">
        <f t="shared" si="88"/>
        <v>0</v>
      </c>
      <c r="AD305" s="17">
        <f t="shared" si="88"/>
        <v>0</v>
      </c>
      <c r="AE305" s="17">
        <f t="shared" si="88"/>
        <v>0</v>
      </c>
    </row>
    <row r="306" spans="1:31" ht="10.5" customHeight="1" outlineLevel="4" x14ac:dyDescent="0.15">
      <c r="A306" s="160" t="s">
        <v>19</v>
      </c>
      <c r="B306" s="162" t="s">
        <v>208</v>
      </c>
      <c r="C306" s="164" t="s">
        <v>208</v>
      </c>
      <c r="D306" s="166">
        <v>16</v>
      </c>
      <c r="E306" s="140" t="s">
        <v>208</v>
      </c>
      <c r="F306" s="157" t="s">
        <v>191</v>
      </c>
      <c r="G306" s="168" t="s">
        <v>132</v>
      </c>
      <c r="H306" s="168" t="s">
        <v>28</v>
      </c>
      <c r="I306" s="154" t="s">
        <v>192</v>
      </c>
      <c r="J306" s="6" t="s">
        <v>50</v>
      </c>
      <c r="K306" s="46"/>
      <c r="L306" s="48"/>
      <c r="M306" s="48"/>
      <c r="N306" s="48"/>
      <c r="O306" s="48"/>
      <c r="P306" s="48"/>
      <c r="Q306" s="47"/>
      <c r="R306" s="47"/>
      <c r="S306" s="157" t="s">
        <v>197</v>
      </c>
      <c r="T306" s="151">
        <v>20</v>
      </c>
      <c r="U306" s="151">
        <v>20</v>
      </c>
      <c r="V306" s="151">
        <v>20</v>
      </c>
      <c r="W306" s="17" t="str">
        <f t="shared" si="89"/>
        <v>SB</v>
      </c>
      <c r="X306" s="17">
        <f t="shared" si="89"/>
        <v>0</v>
      </c>
      <c r="Y306" s="17">
        <f t="shared" si="89"/>
        <v>0</v>
      </c>
      <c r="Z306" s="17">
        <f t="shared" si="88"/>
        <v>0</v>
      </c>
      <c r="AA306" s="17">
        <f t="shared" si="88"/>
        <v>0</v>
      </c>
      <c r="AB306" s="17">
        <f t="shared" si="88"/>
        <v>0</v>
      </c>
      <c r="AC306" s="17">
        <f t="shared" si="88"/>
        <v>0</v>
      </c>
      <c r="AD306" s="17">
        <f t="shared" si="88"/>
        <v>0</v>
      </c>
      <c r="AE306" s="17">
        <f t="shared" si="88"/>
        <v>0</v>
      </c>
    </row>
    <row r="307" spans="1:31" ht="10.5" outlineLevel="4" x14ac:dyDescent="0.15">
      <c r="A307" s="161"/>
      <c r="B307" s="163"/>
      <c r="C307" s="165"/>
      <c r="D307" s="167"/>
      <c r="E307" s="141"/>
      <c r="F307" s="158"/>
      <c r="G307" s="169"/>
      <c r="H307" s="169"/>
      <c r="I307" s="155"/>
      <c r="J307" s="7" t="s">
        <v>51</v>
      </c>
      <c r="K307" s="49"/>
      <c r="L307" s="46"/>
      <c r="M307" s="46"/>
      <c r="N307" s="46"/>
      <c r="O307" s="46"/>
      <c r="P307" s="49"/>
      <c r="Q307" s="46"/>
      <c r="R307" s="46"/>
      <c r="S307" s="158"/>
      <c r="T307" s="152"/>
      <c r="U307" s="152"/>
      <c r="V307" s="152"/>
      <c r="W307" s="17" t="str">
        <f t="shared" si="89"/>
        <v>VB</v>
      </c>
      <c r="X307" s="17">
        <f t="shared" si="89"/>
        <v>0</v>
      </c>
      <c r="Y307" s="17">
        <f t="shared" si="89"/>
        <v>0</v>
      </c>
      <c r="Z307" s="17">
        <f t="shared" si="88"/>
        <v>0</v>
      </c>
      <c r="AA307" s="17">
        <f t="shared" si="88"/>
        <v>0</v>
      </c>
      <c r="AB307" s="17">
        <f t="shared" si="88"/>
        <v>0</v>
      </c>
      <c r="AC307" s="17">
        <f t="shared" si="88"/>
        <v>0</v>
      </c>
      <c r="AD307" s="17">
        <f t="shared" si="88"/>
        <v>0</v>
      </c>
      <c r="AE307" s="17">
        <f t="shared" si="88"/>
        <v>0</v>
      </c>
    </row>
    <row r="308" spans="1:31" ht="10.5" outlineLevel="4" x14ac:dyDescent="0.15">
      <c r="A308" s="161"/>
      <c r="B308" s="163"/>
      <c r="C308" s="165"/>
      <c r="D308" s="167"/>
      <c r="E308" s="141"/>
      <c r="F308" s="158"/>
      <c r="G308" s="169"/>
      <c r="H308" s="169"/>
      <c r="I308" s="155"/>
      <c r="J308" s="7" t="s">
        <v>52</v>
      </c>
      <c r="K308" s="46"/>
      <c r="L308" s="46"/>
      <c r="M308" s="49"/>
      <c r="N308" s="49"/>
      <c r="O308" s="49"/>
      <c r="P308" s="49"/>
      <c r="Q308" s="46"/>
      <c r="R308" s="46"/>
      <c r="S308" s="158"/>
      <c r="T308" s="152"/>
      <c r="U308" s="152"/>
      <c r="V308" s="152"/>
      <c r="W308" s="17" t="str">
        <f t="shared" si="89"/>
        <v>ES</v>
      </c>
      <c r="X308" s="17">
        <f t="shared" si="89"/>
        <v>0</v>
      </c>
      <c r="Y308" s="17">
        <f t="shared" si="89"/>
        <v>0</v>
      </c>
      <c r="Z308" s="17">
        <f t="shared" si="88"/>
        <v>0</v>
      </c>
      <c r="AA308" s="17">
        <f t="shared" si="88"/>
        <v>0</v>
      </c>
      <c r="AB308" s="17">
        <f t="shared" si="88"/>
        <v>0</v>
      </c>
      <c r="AC308" s="17">
        <f t="shared" si="88"/>
        <v>0</v>
      </c>
      <c r="AD308" s="17">
        <f t="shared" si="88"/>
        <v>0</v>
      </c>
      <c r="AE308" s="17">
        <f t="shared" si="88"/>
        <v>0</v>
      </c>
    </row>
    <row r="309" spans="1:31" ht="10.5" outlineLevel="4" x14ac:dyDescent="0.15">
      <c r="A309" s="161"/>
      <c r="B309" s="163"/>
      <c r="C309" s="165"/>
      <c r="D309" s="167"/>
      <c r="E309" s="141"/>
      <c r="F309" s="158"/>
      <c r="G309" s="169"/>
      <c r="H309" s="169"/>
      <c r="I309" s="155"/>
      <c r="J309" s="8" t="s">
        <v>53</v>
      </c>
      <c r="K309" s="50"/>
      <c r="L309" s="50"/>
      <c r="M309" s="50"/>
      <c r="N309" s="50"/>
      <c r="O309" s="50"/>
      <c r="P309" s="50"/>
      <c r="Q309" s="50"/>
      <c r="R309" s="50"/>
      <c r="S309" s="158"/>
      <c r="T309" s="152"/>
      <c r="U309" s="152"/>
      <c r="V309" s="152"/>
      <c r="W309" s="17" t="str">
        <f t="shared" si="89"/>
        <v>KT</v>
      </c>
      <c r="X309" s="17">
        <f t="shared" si="89"/>
        <v>0</v>
      </c>
      <c r="Y309" s="17">
        <f t="shared" si="89"/>
        <v>0</v>
      </c>
      <c r="Z309" s="17">
        <f t="shared" si="88"/>
        <v>0</v>
      </c>
      <c r="AA309" s="17">
        <f t="shared" si="88"/>
        <v>0</v>
      </c>
      <c r="AB309" s="17">
        <f t="shared" si="88"/>
        <v>0</v>
      </c>
      <c r="AC309" s="17">
        <f t="shared" si="88"/>
        <v>0</v>
      </c>
      <c r="AD309" s="17">
        <f t="shared" si="88"/>
        <v>0</v>
      </c>
      <c r="AE309" s="17">
        <f t="shared" si="88"/>
        <v>0</v>
      </c>
    </row>
    <row r="310" spans="1:31" ht="11.25" outlineLevel="4" thickBot="1" x14ac:dyDescent="0.2">
      <c r="A310" s="237"/>
      <c r="B310" s="221"/>
      <c r="C310" s="185"/>
      <c r="D310" s="243"/>
      <c r="E310" s="142"/>
      <c r="F310" s="159"/>
      <c r="G310" s="222"/>
      <c r="H310" s="222"/>
      <c r="I310" s="156"/>
      <c r="J310" s="9" t="s">
        <v>86</v>
      </c>
      <c r="K310" s="51">
        <f>SUM(K306:K309)</f>
        <v>0</v>
      </c>
      <c r="L310" s="51">
        <f>SUM(L306:L309)</f>
        <v>0</v>
      </c>
      <c r="M310" s="51">
        <f t="shared" ref="M310:R310" si="95">SUM(M306:M309)</f>
        <v>0</v>
      </c>
      <c r="N310" s="51">
        <f t="shared" si="95"/>
        <v>0</v>
      </c>
      <c r="O310" s="51">
        <f t="shared" si="95"/>
        <v>0</v>
      </c>
      <c r="P310" s="51">
        <f t="shared" si="95"/>
        <v>0</v>
      </c>
      <c r="Q310" s="51">
        <f t="shared" si="95"/>
        <v>0</v>
      </c>
      <c r="R310" s="51">
        <f t="shared" si="95"/>
        <v>0</v>
      </c>
      <c r="S310" s="159"/>
      <c r="T310" s="153"/>
      <c r="U310" s="153"/>
      <c r="V310" s="153"/>
      <c r="W310" s="17" t="str">
        <f t="shared" si="89"/>
        <v>Iš viso:</v>
      </c>
      <c r="X310" s="17">
        <f t="shared" si="89"/>
        <v>0</v>
      </c>
      <c r="Y310" s="17">
        <f t="shared" si="89"/>
        <v>0</v>
      </c>
      <c r="Z310" s="17">
        <f t="shared" si="88"/>
        <v>0</v>
      </c>
      <c r="AA310" s="17">
        <f t="shared" si="88"/>
        <v>0</v>
      </c>
      <c r="AB310" s="17">
        <f t="shared" si="88"/>
        <v>0</v>
      </c>
      <c r="AC310" s="17">
        <f t="shared" si="88"/>
        <v>0</v>
      </c>
      <c r="AD310" s="17">
        <f t="shared" si="88"/>
        <v>0</v>
      </c>
      <c r="AE310" s="17">
        <f t="shared" si="88"/>
        <v>0</v>
      </c>
    </row>
    <row r="311" spans="1:31" ht="10.5" outlineLevel="4" x14ac:dyDescent="0.15">
      <c r="A311" s="160" t="s">
        <v>19</v>
      </c>
      <c r="B311" s="162" t="s">
        <v>208</v>
      </c>
      <c r="C311" s="164" t="s">
        <v>208</v>
      </c>
      <c r="D311" s="166">
        <v>16</v>
      </c>
      <c r="E311" s="140" t="s">
        <v>29</v>
      </c>
      <c r="F311" s="157" t="s">
        <v>193</v>
      </c>
      <c r="G311" s="168" t="s">
        <v>132</v>
      </c>
      <c r="H311" s="168" t="s">
        <v>28</v>
      </c>
      <c r="I311" s="154" t="s">
        <v>194</v>
      </c>
      <c r="J311" s="6" t="s">
        <v>50</v>
      </c>
      <c r="K311" s="46"/>
      <c r="L311" s="48"/>
      <c r="M311" s="48"/>
      <c r="N311" s="48"/>
      <c r="O311" s="48"/>
      <c r="P311" s="48"/>
      <c r="Q311" s="47"/>
      <c r="R311" s="47"/>
      <c r="S311" s="157" t="s">
        <v>197</v>
      </c>
      <c r="T311" s="151">
        <v>5</v>
      </c>
      <c r="U311" s="151">
        <v>5</v>
      </c>
      <c r="V311" s="151">
        <v>5</v>
      </c>
      <c r="W311" s="17" t="str">
        <f t="shared" ref="W311:W318" si="96">J311</f>
        <v>SB</v>
      </c>
      <c r="X311" s="17">
        <f t="shared" ref="X311:X318" si="97">K311</f>
        <v>0</v>
      </c>
      <c r="Y311" s="17">
        <f t="shared" ref="Y311:AE318" si="98">L311</f>
        <v>0</v>
      </c>
      <c r="Z311" s="17">
        <f t="shared" si="98"/>
        <v>0</v>
      </c>
      <c r="AA311" s="17">
        <f t="shared" si="98"/>
        <v>0</v>
      </c>
      <c r="AB311" s="17">
        <f t="shared" si="98"/>
        <v>0</v>
      </c>
      <c r="AC311" s="17">
        <f t="shared" si="98"/>
        <v>0</v>
      </c>
      <c r="AD311" s="17">
        <f t="shared" si="98"/>
        <v>0</v>
      </c>
      <c r="AE311" s="17">
        <f t="shared" si="98"/>
        <v>0</v>
      </c>
    </row>
    <row r="312" spans="1:31" ht="10.5" outlineLevel="4" x14ac:dyDescent="0.15">
      <c r="A312" s="161"/>
      <c r="B312" s="163"/>
      <c r="C312" s="165"/>
      <c r="D312" s="167"/>
      <c r="E312" s="141"/>
      <c r="F312" s="158"/>
      <c r="G312" s="169"/>
      <c r="H312" s="169"/>
      <c r="I312" s="155"/>
      <c r="J312" s="7" t="s">
        <v>51</v>
      </c>
      <c r="K312" s="49"/>
      <c r="L312" s="46"/>
      <c r="M312" s="46"/>
      <c r="N312" s="46"/>
      <c r="O312" s="46"/>
      <c r="P312" s="49"/>
      <c r="Q312" s="46"/>
      <c r="R312" s="46"/>
      <c r="S312" s="158"/>
      <c r="T312" s="152"/>
      <c r="U312" s="152"/>
      <c r="V312" s="152"/>
      <c r="W312" s="17" t="str">
        <f t="shared" si="96"/>
        <v>VB</v>
      </c>
      <c r="X312" s="17">
        <f t="shared" si="97"/>
        <v>0</v>
      </c>
      <c r="Y312" s="17">
        <f t="shared" si="98"/>
        <v>0</v>
      </c>
      <c r="Z312" s="17">
        <f t="shared" si="98"/>
        <v>0</v>
      </c>
      <c r="AA312" s="17">
        <f t="shared" si="98"/>
        <v>0</v>
      </c>
      <c r="AB312" s="17">
        <f t="shared" si="98"/>
        <v>0</v>
      </c>
      <c r="AC312" s="17">
        <f t="shared" si="98"/>
        <v>0</v>
      </c>
      <c r="AD312" s="17">
        <f t="shared" si="98"/>
        <v>0</v>
      </c>
      <c r="AE312" s="17">
        <f t="shared" si="98"/>
        <v>0</v>
      </c>
    </row>
    <row r="313" spans="1:31" ht="10.5" outlineLevel="4" x14ac:dyDescent="0.15">
      <c r="A313" s="161"/>
      <c r="B313" s="163"/>
      <c r="C313" s="165"/>
      <c r="D313" s="167"/>
      <c r="E313" s="141"/>
      <c r="F313" s="158"/>
      <c r="G313" s="169"/>
      <c r="H313" s="169"/>
      <c r="I313" s="155"/>
      <c r="J313" s="7" t="s">
        <v>52</v>
      </c>
      <c r="K313" s="46"/>
      <c r="L313" s="46"/>
      <c r="M313" s="49"/>
      <c r="N313" s="49"/>
      <c r="O313" s="49"/>
      <c r="P313" s="49"/>
      <c r="Q313" s="46"/>
      <c r="R313" s="46"/>
      <c r="S313" s="158"/>
      <c r="T313" s="152"/>
      <c r="U313" s="152"/>
      <c r="V313" s="152"/>
      <c r="W313" s="17" t="str">
        <f t="shared" si="96"/>
        <v>ES</v>
      </c>
      <c r="X313" s="17">
        <f t="shared" si="97"/>
        <v>0</v>
      </c>
      <c r="Y313" s="17">
        <f t="shared" si="98"/>
        <v>0</v>
      </c>
      <c r="Z313" s="17">
        <f t="shared" si="98"/>
        <v>0</v>
      </c>
      <c r="AA313" s="17">
        <f t="shared" si="98"/>
        <v>0</v>
      </c>
      <c r="AB313" s="17">
        <f t="shared" si="98"/>
        <v>0</v>
      </c>
      <c r="AC313" s="17">
        <f t="shared" si="98"/>
        <v>0</v>
      </c>
      <c r="AD313" s="17">
        <f t="shared" si="98"/>
        <v>0</v>
      </c>
      <c r="AE313" s="17">
        <f t="shared" si="98"/>
        <v>0</v>
      </c>
    </row>
    <row r="314" spans="1:31" ht="10.5" outlineLevel="4" x14ac:dyDescent="0.15">
      <c r="A314" s="161"/>
      <c r="B314" s="163"/>
      <c r="C314" s="165"/>
      <c r="D314" s="167"/>
      <c r="E314" s="141"/>
      <c r="F314" s="158"/>
      <c r="G314" s="169"/>
      <c r="H314" s="169"/>
      <c r="I314" s="155"/>
      <c r="J314" s="8" t="s">
        <v>53</v>
      </c>
      <c r="K314" s="50"/>
      <c r="L314" s="50"/>
      <c r="M314" s="135"/>
      <c r="N314" s="135"/>
      <c r="O314" s="135"/>
      <c r="P314" s="135"/>
      <c r="Q314" s="50"/>
      <c r="R314" s="50"/>
      <c r="S314" s="158"/>
      <c r="T314" s="152"/>
      <c r="U314" s="152"/>
      <c r="V314" s="152"/>
      <c r="W314" s="17" t="str">
        <f t="shared" si="96"/>
        <v>KT</v>
      </c>
      <c r="X314" s="17">
        <f t="shared" si="97"/>
        <v>0</v>
      </c>
      <c r="Y314" s="17">
        <f t="shared" si="98"/>
        <v>0</v>
      </c>
      <c r="Z314" s="17">
        <f t="shared" si="98"/>
        <v>0</v>
      </c>
      <c r="AA314" s="17">
        <f t="shared" si="98"/>
        <v>0</v>
      </c>
      <c r="AB314" s="17">
        <f t="shared" si="98"/>
        <v>0</v>
      </c>
      <c r="AC314" s="17">
        <f t="shared" si="98"/>
        <v>0</v>
      </c>
      <c r="AD314" s="17">
        <f t="shared" si="98"/>
        <v>0</v>
      </c>
      <c r="AE314" s="17">
        <f t="shared" si="98"/>
        <v>0</v>
      </c>
    </row>
    <row r="315" spans="1:31" ht="11.25" outlineLevel="4" thickBot="1" x14ac:dyDescent="0.2">
      <c r="A315" s="237"/>
      <c r="B315" s="221"/>
      <c r="C315" s="185"/>
      <c r="D315" s="243"/>
      <c r="E315" s="142"/>
      <c r="F315" s="159"/>
      <c r="G315" s="222"/>
      <c r="H315" s="222"/>
      <c r="I315" s="156"/>
      <c r="J315" s="9" t="s">
        <v>86</v>
      </c>
      <c r="K315" s="51">
        <f>SUM(K311:K314)</f>
        <v>0</v>
      </c>
      <c r="L315" s="51">
        <f>SUM(L311:L314)</f>
        <v>0</v>
      </c>
      <c r="M315" s="51">
        <f t="shared" ref="M315:R315" si="99">SUM(M311:M314)</f>
        <v>0</v>
      </c>
      <c r="N315" s="51">
        <f t="shared" si="99"/>
        <v>0</v>
      </c>
      <c r="O315" s="51">
        <f t="shared" si="99"/>
        <v>0</v>
      </c>
      <c r="P315" s="51">
        <f t="shared" si="99"/>
        <v>0</v>
      </c>
      <c r="Q315" s="51">
        <f t="shared" si="99"/>
        <v>0</v>
      </c>
      <c r="R315" s="51">
        <f t="shared" si="99"/>
        <v>0</v>
      </c>
      <c r="S315" s="159"/>
      <c r="T315" s="153"/>
      <c r="U315" s="153"/>
      <c r="V315" s="153"/>
      <c r="W315" s="17" t="str">
        <f t="shared" si="96"/>
        <v>Iš viso:</v>
      </c>
      <c r="X315" s="17">
        <f t="shared" si="97"/>
        <v>0</v>
      </c>
      <c r="Y315" s="17">
        <f t="shared" si="98"/>
        <v>0</v>
      </c>
      <c r="Z315" s="17">
        <f t="shared" si="98"/>
        <v>0</v>
      </c>
      <c r="AA315" s="17">
        <f t="shared" si="98"/>
        <v>0</v>
      </c>
      <c r="AB315" s="17">
        <f t="shared" si="98"/>
        <v>0</v>
      </c>
      <c r="AC315" s="17">
        <f t="shared" si="98"/>
        <v>0</v>
      </c>
      <c r="AD315" s="17">
        <f t="shared" si="98"/>
        <v>0</v>
      </c>
      <c r="AE315" s="17">
        <f t="shared" si="98"/>
        <v>0</v>
      </c>
    </row>
    <row r="316" spans="1:31" ht="10.5" customHeight="1" outlineLevel="4" x14ac:dyDescent="0.15">
      <c r="A316" s="160" t="s">
        <v>19</v>
      </c>
      <c r="B316" s="162" t="s">
        <v>208</v>
      </c>
      <c r="C316" s="164" t="s">
        <v>208</v>
      </c>
      <c r="D316" s="166">
        <v>16</v>
      </c>
      <c r="E316" s="140" t="s">
        <v>210</v>
      </c>
      <c r="F316" s="234" t="s">
        <v>106</v>
      </c>
      <c r="G316" s="154" t="s">
        <v>134</v>
      </c>
      <c r="H316" s="154" t="s">
        <v>234</v>
      </c>
      <c r="I316" s="154" t="s">
        <v>97</v>
      </c>
      <c r="J316" s="6" t="s">
        <v>50</v>
      </c>
      <c r="K316" s="49">
        <f>L316+Q316+R316</f>
        <v>6507213</v>
      </c>
      <c r="L316" s="49">
        <v>2169071</v>
      </c>
      <c r="M316" s="49">
        <v>2000403.36</v>
      </c>
      <c r="N316" s="49">
        <f>M316-P316</f>
        <v>2000403.36</v>
      </c>
      <c r="O316" s="49">
        <v>1741815.83</v>
      </c>
      <c r="P316" s="49"/>
      <c r="Q316" s="49">
        <f>L316</f>
        <v>2169071</v>
      </c>
      <c r="R316" s="49">
        <f>Q316</f>
        <v>2169071</v>
      </c>
      <c r="S316" s="157" t="s">
        <v>198</v>
      </c>
      <c r="T316" s="151">
        <v>1</v>
      </c>
      <c r="U316" s="151">
        <v>1</v>
      </c>
      <c r="V316" s="151">
        <v>1</v>
      </c>
      <c r="W316" s="17" t="str">
        <f t="shared" si="96"/>
        <v>SB</v>
      </c>
      <c r="X316" s="17">
        <f t="shared" si="97"/>
        <v>6507213</v>
      </c>
      <c r="Y316" s="17">
        <f t="shared" si="98"/>
        <v>2169071</v>
      </c>
      <c r="Z316" s="17">
        <f t="shared" si="98"/>
        <v>2000403.36</v>
      </c>
      <c r="AA316" s="17">
        <f t="shared" si="98"/>
        <v>2000403.36</v>
      </c>
      <c r="AB316" s="17">
        <f t="shared" si="98"/>
        <v>1741815.83</v>
      </c>
      <c r="AC316" s="17">
        <f t="shared" si="98"/>
        <v>0</v>
      </c>
      <c r="AD316" s="17">
        <f t="shared" si="98"/>
        <v>2169071</v>
      </c>
      <c r="AE316" s="17">
        <f t="shared" si="98"/>
        <v>2169071</v>
      </c>
    </row>
    <row r="317" spans="1:31" ht="10.5" outlineLevel="4" x14ac:dyDescent="0.15">
      <c r="A317" s="161"/>
      <c r="B317" s="163"/>
      <c r="C317" s="165"/>
      <c r="D317" s="167"/>
      <c r="E317" s="141"/>
      <c r="F317" s="235"/>
      <c r="G317" s="155"/>
      <c r="H317" s="155"/>
      <c r="I317" s="155"/>
      <c r="J317" s="7" t="s">
        <v>51</v>
      </c>
      <c r="K317" s="49">
        <f>L317+Q317+R317</f>
        <v>3161460</v>
      </c>
      <c r="L317" s="130">
        <v>1053820</v>
      </c>
      <c r="M317" s="49">
        <v>1040918.89</v>
      </c>
      <c r="N317" s="49">
        <v>1040118.89</v>
      </c>
      <c r="O317" s="49">
        <v>989197.39</v>
      </c>
      <c r="P317" s="49">
        <v>800</v>
      </c>
      <c r="Q317" s="49">
        <f>L317</f>
        <v>1053820</v>
      </c>
      <c r="R317" s="49">
        <f>Q317</f>
        <v>1053820</v>
      </c>
      <c r="S317" s="158"/>
      <c r="T317" s="152"/>
      <c r="U317" s="152"/>
      <c r="V317" s="152"/>
      <c r="W317" s="17" t="str">
        <f t="shared" si="96"/>
        <v>VB</v>
      </c>
      <c r="X317" s="17">
        <f t="shared" si="97"/>
        <v>3161460</v>
      </c>
      <c r="Y317" s="17">
        <f t="shared" si="98"/>
        <v>1053820</v>
      </c>
      <c r="Z317" s="17">
        <f t="shared" si="98"/>
        <v>1040918.89</v>
      </c>
      <c r="AA317" s="17">
        <f t="shared" si="98"/>
        <v>1040118.89</v>
      </c>
      <c r="AB317" s="17">
        <f t="shared" si="98"/>
        <v>989197.39</v>
      </c>
      <c r="AC317" s="17">
        <f t="shared" si="98"/>
        <v>800</v>
      </c>
      <c r="AD317" s="17">
        <f t="shared" si="98"/>
        <v>1053820</v>
      </c>
      <c r="AE317" s="17">
        <f t="shared" si="98"/>
        <v>1053820</v>
      </c>
    </row>
    <row r="318" spans="1:31" ht="10.5" outlineLevel="4" x14ac:dyDescent="0.15">
      <c r="A318" s="161"/>
      <c r="B318" s="163"/>
      <c r="C318" s="165"/>
      <c r="D318" s="167"/>
      <c r="E318" s="141"/>
      <c r="F318" s="235"/>
      <c r="G318" s="155"/>
      <c r="H318" s="155"/>
      <c r="I318" s="155"/>
      <c r="J318" s="7" t="s">
        <v>52</v>
      </c>
      <c r="K318" s="49"/>
      <c r="L318" s="49"/>
      <c r="M318" s="49"/>
      <c r="N318" s="49"/>
      <c r="O318" s="49"/>
      <c r="P318" s="49"/>
      <c r="Q318" s="49"/>
      <c r="R318" s="49"/>
      <c r="S318" s="158"/>
      <c r="T318" s="152"/>
      <c r="U318" s="152"/>
      <c r="V318" s="152"/>
      <c r="W318" s="17" t="str">
        <f t="shared" si="96"/>
        <v>ES</v>
      </c>
      <c r="X318" s="17">
        <f t="shared" si="97"/>
        <v>0</v>
      </c>
      <c r="Y318" s="17">
        <f t="shared" si="98"/>
        <v>0</v>
      </c>
      <c r="Z318" s="17">
        <f t="shared" si="98"/>
        <v>0</v>
      </c>
      <c r="AA318" s="17">
        <f t="shared" si="98"/>
        <v>0</v>
      </c>
      <c r="AB318" s="17">
        <f t="shared" si="98"/>
        <v>0</v>
      </c>
      <c r="AC318" s="17">
        <f t="shared" si="98"/>
        <v>0</v>
      </c>
      <c r="AD318" s="17">
        <f t="shared" si="98"/>
        <v>0</v>
      </c>
      <c r="AE318" s="17">
        <f t="shared" si="98"/>
        <v>0</v>
      </c>
    </row>
    <row r="319" spans="1:31" ht="10.5" outlineLevel="4" x14ac:dyDescent="0.15">
      <c r="A319" s="161"/>
      <c r="B319" s="163"/>
      <c r="C319" s="165"/>
      <c r="D319" s="167"/>
      <c r="E319" s="141"/>
      <c r="F319" s="235"/>
      <c r="G319" s="155"/>
      <c r="H319" s="155"/>
      <c r="I319" s="155"/>
      <c r="J319" s="8" t="s">
        <v>53</v>
      </c>
      <c r="K319" s="49">
        <f>L319+Q319+R319</f>
        <v>844038</v>
      </c>
      <c r="L319" s="52">
        <v>281346</v>
      </c>
      <c r="M319" s="52">
        <f>300880+1154.06</f>
        <v>302034.06</v>
      </c>
      <c r="N319" s="52">
        <f>300287.65+1154.06</f>
        <v>301441.71000000002</v>
      </c>
      <c r="O319" s="52">
        <f>3000-3000</f>
        <v>0</v>
      </c>
      <c r="P319" s="52">
        <v>592.35</v>
      </c>
      <c r="Q319" s="52">
        <f>L319</f>
        <v>281346</v>
      </c>
      <c r="R319" s="49">
        <f>Q319</f>
        <v>281346</v>
      </c>
      <c r="S319" s="158"/>
      <c r="T319" s="152"/>
      <c r="U319" s="152"/>
      <c r="V319" s="152"/>
      <c r="W319" s="17" t="str">
        <f t="shared" si="89"/>
        <v>KT</v>
      </c>
      <c r="X319" s="17">
        <f t="shared" si="89"/>
        <v>844038</v>
      </c>
      <c r="Y319" s="17">
        <f t="shared" si="89"/>
        <v>281346</v>
      </c>
      <c r="Z319" s="17">
        <f t="shared" si="88"/>
        <v>302034.06</v>
      </c>
      <c r="AA319" s="17">
        <f t="shared" si="88"/>
        <v>301441.71000000002</v>
      </c>
      <c r="AB319" s="17">
        <f t="shared" si="88"/>
        <v>0</v>
      </c>
      <c r="AC319" s="17">
        <f t="shared" si="88"/>
        <v>592.35</v>
      </c>
      <c r="AD319" s="17">
        <f t="shared" si="88"/>
        <v>281346</v>
      </c>
      <c r="AE319" s="17">
        <f t="shared" si="88"/>
        <v>281346</v>
      </c>
    </row>
    <row r="320" spans="1:31" ht="11.25" outlineLevel="4" thickBot="1" x14ac:dyDescent="0.2">
      <c r="A320" s="237"/>
      <c r="B320" s="221"/>
      <c r="C320" s="185"/>
      <c r="D320" s="243"/>
      <c r="E320" s="142"/>
      <c r="F320" s="236"/>
      <c r="G320" s="156"/>
      <c r="H320" s="156"/>
      <c r="I320" s="156"/>
      <c r="J320" s="9" t="s">
        <v>86</v>
      </c>
      <c r="K320" s="51">
        <f>SUM(K316:K319)</f>
        <v>10512711</v>
      </c>
      <c r="L320" s="51">
        <f t="shared" ref="L320:R320" si="100">SUM(L316:L319)</f>
        <v>3504237</v>
      </c>
      <c r="M320" s="51">
        <f>SUM(M316:M319)</f>
        <v>3343356.31</v>
      </c>
      <c r="N320" s="51">
        <f>SUM(N316:N319)</f>
        <v>3341963.96</v>
      </c>
      <c r="O320" s="51">
        <f t="shared" si="100"/>
        <v>2731013.22</v>
      </c>
      <c r="P320" s="51">
        <f t="shared" si="100"/>
        <v>1392.35</v>
      </c>
      <c r="Q320" s="51">
        <f t="shared" si="100"/>
        <v>3504237</v>
      </c>
      <c r="R320" s="51">
        <f t="shared" si="100"/>
        <v>3504237</v>
      </c>
      <c r="S320" s="159"/>
      <c r="T320" s="153"/>
      <c r="U320" s="153"/>
      <c r="V320" s="153"/>
      <c r="W320" s="17" t="str">
        <f t="shared" si="89"/>
        <v>Iš viso:</v>
      </c>
      <c r="X320" s="17">
        <f t="shared" si="89"/>
        <v>10512711</v>
      </c>
      <c r="Y320" s="17">
        <f t="shared" si="89"/>
        <v>3504237</v>
      </c>
      <c r="Z320" s="17">
        <f t="shared" si="88"/>
        <v>3343356.31</v>
      </c>
      <c r="AA320" s="17">
        <f t="shared" si="88"/>
        <v>3341963.96</v>
      </c>
      <c r="AB320" s="17">
        <f t="shared" si="88"/>
        <v>2731013.22</v>
      </c>
      <c r="AC320" s="17">
        <f t="shared" si="88"/>
        <v>1392.35</v>
      </c>
      <c r="AD320" s="17">
        <f t="shared" si="88"/>
        <v>3504237</v>
      </c>
      <c r="AE320" s="17">
        <f t="shared" si="88"/>
        <v>3504237</v>
      </c>
    </row>
    <row r="321" spans="1:31" ht="12" customHeight="1" outlineLevel="4" x14ac:dyDescent="0.15">
      <c r="A321" s="160" t="s">
        <v>19</v>
      </c>
      <c r="B321" s="162" t="s">
        <v>208</v>
      </c>
      <c r="C321" s="164" t="s">
        <v>208</v>
      </c>
      <c r="D321" s="166">
        <v>16</v>
      </c>
      <c r="E321" s="140" t="s">
        <v>19</v>
      </c>
      <c r="F321" s="234" t="s">
        <v>145</v>
      </c>
      <c r="G321" s="154" t="s">
        <v>137</v>
      </c>
      <c r="H321" s="154" t="s">
        <v>235</v>
      </c>
      <c r="I321" s="154" t="s">
        <v>146</v>
      </c>
      <c r="J321" s="6" t="s">
        <v>50</v>
      </c>
      <c r="K321" s="130">
        <f>L321+Q321+R321</f>
        <v>383709</v>
      </c>
      <c r="L321" s="130">
        <v>127903</v>
      </c>
      <c r="M321" s="130">
        <v>126903</v>
      </c>
      <c r="N321" s="130">
        <f>M321</f>
        <v>126903</v>
      </c>
      <c r="O321" s="130">
        <f>103165-660.58</f>
        <v>102504.42</v>
      </c>
      <c r="P321" s="130"/>
      <c r="Q321" s="130">
        <f>L321</f>
        <v>127903</v>
      </c>
      <c r="R321" s="130">
        <f>Q321</f>
        <v>127903</v>
      </c>
      <c r="S321" s="157" t="s">
        <v>198</v>
      </c>
      <c r="T321" s="151">
        <v>2</v>
      </c>
      <c r="U321" s="151">
        <v>2</v>
      </c>
      <c r="V321" s="151">
        <v>2</v>
      </c>
      <c r="W321" s="17" t="str">
        <f t="shared" si="89"/>
        <v>SB</v>
      </c>
      <c r="X321" s="17">
        <f t="shared" si="89"/>
        <v>383709</v>
      </c>
      <c r="Y321" s="17">
        <f t="shared" si="89"/>
        <v>127903</v>
      </c>
      <c r="Z321" s="17">
        <f t="shared" si="88"/>
        <v>126903</v>
      </c>
      <c r="AA321" s="17">
        <f t="shared" si="88"/>
        <v>126903</v>
      </c>
      <c r="AB321" s="17">
        <f t="shared" si="88"/>
        <v>102504.42</v>
      </c>
      <c r="AC321" s="17">
        <f t="shared" si="88"/>
        <v>0</v>
      </c>
      <c r="AD321" s="17">
        <f t="shared" si="88"/>
        <v>127903</v>
      </c>
      <c r="AE321" s="17">
        <f t="shared" si="88"/>
        <v>127903</v>
      </c>
    </row>
    <row r="322" spans="1:31" ht="9.75" customHeight="1" outlineLevel="4" x14ac:dyDescent="0.15">
      <c r="A322" s="161"/>
      <c r="B322" s="163"/>
      <c r="C322" s="165"/>
      <c r="D322" s="167"/>
      <c r="E322" s="141"/>
      <c r="F322" s="269"/>
      <c r="G322" s="155"/>
      <c r="H322" s="155"/>
      <c r="I322" s="155"/>
      <c r="J322" s="7" t="s">
        <v>51</v>
      </c>
      <c r="K322" s="130">
        <f>L322+Q322+R322</f>
        <v>183768</v>
      </c>
      <c r="L322" s="130">
        <v>61256</v>
      </c>
      <c r="M322" s="130">
        <f>59727+2500</f>
        <v>62227</v>
      </c>
      <c r="N322" s="130">
        <f>2500+59727</f>
        <v>62227</v>
      </c>
      <c r="O322" s="130">
        <f>2464.27+57277-36.91</f>
        <v>59704.359999999993</v>
      </c>
      <c r="P322" s="130"/>
      <c r="Q322" s="130">
        <f>L322</f>
        <v>61256</v>
      </c>
      <c r="R322" s="130">
        <f>Q322</f>
        <v>61256</v>
      </c>
      <c r="S322" s="158"/>
      <c r="T322" s="152"/>
      <c r="U322" s="152"/>
      <c r="V322" s="152"/>
      <c r="W322" s="17" t="str">
        <f t="shared" si="89"/>
        <v>VB</v>
      </c>
      <c r="X322" s="17">
        <f t="shared" si="89"/>
        <v>183768</v>
      </c>
      <c r="Y322" s="17">
        <f t="shared" si="89"/>
        <v>61256</v>
      </c>
      <c r="Z322" s="17">
        <f t="shared" si="88"/>
        <v>62227</v>
      </c>
      <c r="AA322" s="17">
        <f t="shared" si="88"/>
        <v>62227</v>
      </c>
      <c r="AB322" s="17">
        <f t="shared" si="88"/>
        <v>59704.359999999993</v>
      </c>
      <c r="AC322" s="17">
        <f t="shared" si="88"/>
        <v>0</v>
      </c>
      <c r="AD322" s="17">
        <f t="shared" si="88"/>
        <v>61256</v>
      </c>
      <c r="AE322" s="17">
        <f t="shared" si="88"/>
        <v>61256</v>
      </c>
    </row>
    <row r="323" spans="1:31" ht="9" customHeight="1" outlineLevel="4" x14ac:dyDescent="0.15">
      <c r="A323" s="161"/>
      <c r="B323" s="163"/>
      <c r="C323" s="165"/>
      <c r="D323" s="167"/>
      <c r="E323" s="141"/>
      <c r="F323" s="269"/>
      <c r="G323" s="155"/>
      <c r="H323" s="155"/>
      <c r="I323" s="155"/>
      <c r="J323" s="7" t="s">
        <v>52</v>
      </c>
      <c r="K323" s="49"/>
      <c r="L323" s="49"/>
      <c r="M323" s="49"/>
      <c r="N323" s="49"/>
      <c r="O323" s="49"/>
      <c r="P323" s="49"/>
      <c r="Q323" s="49"/>
      <c r="R323" s="49"/>
      <c r="S323" s="158"/>
      <c r="T323" s="152"/>
      <c r="U323" s="152"/>
      <c r="V323" s="152"/>
      <c r="W323" s="17" t="str">
        <f t="shared" si="89"/>
        <v>ES</v>
      </c>
      <c r="X323" s="17">
        <f t="shared" si="89"/>
        <v>0</v>
      </c>
      <c r="Y323" s="17">
        <f t="shared" si="89"/>
        <v>0</v>
      </c>
      <c r="Z323" s="17">
        <f t="shared" si="88"/>
        <v>0</v>
      </c>
      <c r="AA323" s="17">
        <f t="shared" si="88"/>
        <v>0</v>
      </c>
      <c r="AB323" s="17">
        <f t="shared" si="88"/>
        <v>0</v>
      </c>
      <c r="AC323" s="17">
        <f t="shared" si="88"/>
        <v>0</v>
      </c>
      <c r="AD323" s="17">
        <f t="shared" si="88"/>
        <v>0</v>
      </c>
      <c r="AE323" s="17">
        <f t="shared" si="88"/>
        <v>0</v>
      </c>
    </row>
    <row r="324" spans="1:31" ht="11.25" customHeight="1" outlineLevel="4" x14ac:dyDescent="0.15">
      <c r="A324" s="161"/>
      <c r="B324" s="163"/>
      <c r="C324" s="165"/>
      <c r="D324" s="167"/>
      <c r="E324" s="141"/>
      <c r="F324" s="269"/>
      <c r="G324" s="155"/>
      <c r="H324" s="155"/>
      <c r="I324" s="155"/>
      <c r="J324" s="8" t="s">
        <v>53</v>
      </c>
      <c r="K324" s="49">
        <f>L324+Q324+R324</f>
        <v>54963</v>
      </c>
      <c r="L324" s="52">
        <v>18321</v>
      </c>
      <c r="M324" s="52">
        <f>14350+470.48</f>
        <v>14820.48</v>
      </c>
      <c r="N324" s="52">
        <f>M324</f>
        <v>14820.48</v>
      </c>
      <c r="O324" s="127"/>
      <c r="P324" s="52"/>
      <c r="Q324" s="52">
        <f>L324</f>
        <v>18321</v>
      </c>
      <c r="R324" s="49">
        <f>Q324</f>
        <v>18321</v>
      </c>
      <c r="S324" s="158"/>
      <c r="T324" s="152"/>
      <c r="U324" s="152"/>
      <c r="V324" s="152"/>
      <c r="W324" s="17" t="str">
        <f t="shared" si="89"/>
        <v>KT</v>
      </c>
      <c r="X324" s="17">
        <f t="shared" si="89"/>
        <v>54963</v>
      </c>
      <c r="Y324" s="17">
        <f t="shared" si="89"/>
        <v>18321</v>
      </c>
      <c r="Z324" s="17">
        <f t="shared" si="88"/>
        <v>14820.48</v>
      </c>
      <c r="AA324" s="17">
        <f t="shared" si="88"/>
        <v>14820.48</v>
      </c>
      <c r="AB324" s="17">
        <f t="shared" si="88"/>
        <v>0</v>
      </c>
      <c r="AC324" s="17">
        <f t="shared" si="88"/>
        <v>0</v>
      </c>
      <c r="AD324" s="17">
        <f t="shared" si="88"/>
        <v>18321</v>
      </c>
      <c r="AE324" s="17">
        <f t="shared" si="88"/>
        <v>18321</v>
      </c>
    </row>
    <row r="325" spans="1:31" ht="11.25" customHeight="1" outlineLevel="4" thickBot="1" x14ac:dyDescent="0.2">
      <c r="A325" s="237"/>
      <c r="B325" s="221"/>
      <c r="C325" s="185"/>
      <c r="D325" s="243"/>
      <c r="E325" s="142"/>
      <c r="F325" s="270"/>
      <c r="G325" s="156"/>
      <c r="H325" s="156"/>
      <c r="I325" s="156"/>
      <c r="J325" s="9" t="s">
        <v>86</v>
      </c>
      <c r="K325" s="51">
        <f>SUM(K321:K324)</f>
        <v>622440</v>
      </c>
      <c r="L325" s="51">
        <f>SUM(L321:L324)</f>
        <v>207480</v>
      </c>
      <c r="M325" s="51">
        <f>SUM(M321:M324)</f>
        <v>203950.48</v>
      </c>
      <c r="N325" s="51">
        <f t="shared" ref="N325:R325" si="101">SUM(N321:N324)</f>
        <v>203950.48</v>
      </c>
      <c r="O325" s="51">
        <f t="shared" si="101"/>
        <v>162208.78</v>
      </c>
      <c r="P325" s="51">
        <f t="shared" si="101"/>
        <v>0</v>
      </c>
      <c r="Q325" s="51">
        <f t="shared" si="101"/>
        <v>207480</v>
      </c>
      <c r="R325" s="51">
        <f t="shared" si="101"/>
        <v>207480</v>
      </c>
      <c r="S325" s="159"/>
      <c r="T325" s="153"/>
      <c r="U325" s="153"/>
      <c r="V325" s="153"/>
      <c r="W325" s="17" t="str">
        <f t="shared" si="89"/>
        <v>Iš viso:</v>
      </c>
      <c r="X325" s="17">
        <f t="shared" si="89"/>
        <v>622440</v>
      </c>
      <c r="Y325" s="17">
        <f t="shared" si="89"/>
        <v>207480</v>
      </c>
      <c r="Z325" s="17">
        <f t="shared" si="88"/>
        <v>203950.48</v>
      </c>
      <c r="AA325" s="17">
        <f t="shared" si="88"/>
        <v>203950.48</v>
      </c>
      <c r="AB325" s="17">
        <f t="shared" si="88"/>
        <v>162208.78</v>
      </c>
      <c r="AC325" s="17">
        <f t="shared" si="88"/>
        <v>0</v>
      </c>
      <c r="AD325" s="17">
        <f t="shared" si="88"/>
        <v>207480</v>
      </c>
      <c r="AE325" s="17">
        <f t="shared" si="88"/>
        <v>207480</v>
      </c>
    </row>
    <row r="326" spans="1:31" ht="11.25" customHeight="1" outlineLevel="4" x14ac:dyDescent="0.15">
      <c r="A326" s="160" t="s">
        <v>19</v>
      </c>
      <c r="B326" s="162" t="s">
        <v>208</v>
      </c>
      <c r="C326" s="164" t="s">
        <v>208</v>
      </c>
      <c r="D326" s="166">
        <v>16</v>
      </c>
      <c r="E326" s="140" t="s">
        <v>211</v>
      </c>
      <c r="F326" s="234" t="s">
        <v>104</v>
      </c>
      <c r="G326" s="154" t="s">
        <v>138</v>
      </c>
      <c r="H326" s="154" t="s">
        <v>236</v>
      </c>
      <c r="I326" s="154" t="s">
        <v>102</v>
      </c>
      <c r="J326" s="6" t="s">
        <v>50</v>
      </c>
      <c r="K326" s="49">
        <f>L326+Q326+R326</f>
        <v>8753502</v>
      </c>
      <c r="L326" s="49">
        <v>2917834</v>
      </c>
      <c r="M326" s="130">
        <v>2978454.7</v>
      </c>
      <c r="N326" s="130">
        <f>M326-P326</f>
        <v>2976568.5</v>
      </c>
      <c r="O326" s="130">
        <v>2260033.98</v>
      </c>
      <c r="P326" s="130">
        <f>1452+434.2</f>
        <v>1886.2</v>
      </c>
      <c r="Q326" s="49">
        <f>L326</f>
        <v>2917834</v>
      </c>
      <c r="R326" s="49">
        <f>Q326</f>
        <v>2917834</v>
      </c>
      <c r="S326" s="157" t="s">
        <v>198</v>
      </c>
      <c r="T326" s="151">
        <v>1</v>
      </c>
      <c r="U326" s="151">
        <v>1</v>
      </c>
      <c r="V326" s="151">
        <v>1</v>
      </c>
      <c r="W326" s="17" t="str">
        <f t="shared" si="89"/>
        <v>SB</v>
      </c>
      <c r="X326" s="17">
        <f t="shared" si="89"/>
        <v>8753502</v>
      </c>
      <c r="Y326" s="17">
        <f t="shared" si="89"/>
        <v>2917834</v>
      </c>
      <c r="Z326" s="17">
        <f t="shared" si="88"/>
        <v>2978454.7</v>
      </c>
      <c r="AA326" s="17">
        <f t="shared" si="88"/>
        <v>2976568.5</v>
      </c>
      <c r="AB326" s="17">
        <f t="shared" si="88"/>
        <v>2260033.98</v>
      </c>
      <c r="AC326" s="17">
        <f t="shared" si="88"/>
        <v>1886.2</v>
      </c>
      <c r="AD326" s="17">
        <f t="shared" si="88"/>
        <v>2917834</v>
      </c>
      <c r="AE326" s="17">
        <f t="shared" si="88"/>
        <v>2917834</v>
      </c>
    </row>
    <row r="327" spans="1:31" ht="10.5" outlineLevel="4" x14ac:dyDescent="0.15">
      <c r="A327" s="161"/>
      <c r="B327" s="163"/>
      <c r="C327" s="165"/>
      <c r="D327" s="167"/>
      <c r="E327" s="141"/>
      <c r="F327" s="235"/>
      <c r="G327" s="155"/>
      <c r="H327" s="155"/>
      <c r="I327" s="155"/>
      <c r="J327" s="7" t="s">
        <v>51</v>
      </c>
      <c r="K327" s="49">
        <f>L327+Q327+R327</f>
        <v>15460641</v>
      </c>
      <c r="L327" s="130">
        <f>5105547+48000</f>
        <v>5153547</v>
      </c>
      <c r="M327" s="130">
        <f>5272563.81+3593.8</f>
        <v>5276157.6099999994</v>
      </c>
      <c r="N327" s="130">
        <f>5271763.81+3593.8</f>
        <v>5275357.6099999994</v>
      </c>
      <c r="O327" s="130">
        <f>5054052.49+3541.69</f>
        <v>5057594.1800000006</v>
      </c>
      <c r="P327" s="130">
        <v>800</v>
      </c>
      <c r="Q327" s="49">
        <f>L327</f>
        <v>5153547</v>
      </c>
      <c r="R327" s="49">
        <f>Q327</f>
        <v>5153547</v>
      </c>
      <c r="S327" s="158"/>
      <c r="T327" s="152"/>
      <c r="U327" s="152"/>
      <c r="V327" s="152"/>
      <c r="W327" s="17" t="str">
        <f t="shared" si="89"/>
        <v>VB</v>
      </c>
      <c r="X327" s="17">
        <f t="shared" si="89"/>
        <v>15460641</v>
      </c>
      <c r="Y327" s="17">
        <f t="shared" si="89"/>
        <v>5153547</v>
      </c>
      <c r="Z327" s="17">
        <f t="shared" si="88"/>
        <v>5276157.6099999994</v>
      </c>
      <c r="AA327" s="17">
        <f t="shared" si="88"/>
        <v>5275357.6099999994</v>
      </c>
      <c r="AB327" s="17">
        <f t="shared" si="88"/>
        <v>5057594.1800000006</v>
      </c>
      <c r="AC327" s="17">
        <f t="shared" si="88"/>
        <v>800</v>
      </c>
      <c r="AD327" s="17">
        <f t="shared" si="88"/>
        <v>5153547</v>
      </c>
      <c r="AE327" s="17">
        <f t="shared" si="88"/>
        <v>5153547</v>
      </c>
    </row>
    <row r="328" spans="1:31" ht="10.5" outlineLevel="4" x14ac:dyDescent="0.15">
      <c r="A328" s="161"/>
      <c r="B328" s="163"/>
      <c r="C328" s="165"/>
      <c r="D328" s="167"/>
      <c r="E328" s="141"/>
      <c r="F328" s="235"/>
      <c r="G328" s="155"/>
      <c r="H328" s="155"/>
      <c r="I328" s="155"/>
      <c r="J328" s="7" t="s">
        <v>52</v>
      </c>
      <c r="K328" s="49"/>
      <c r="L328" s="49"/>
      <c r="M328" s="130"/>
      <c r="N328" s="130"/>
      <c r="O328" s="130"/>
      <c r="P328" s="130"/>
      <c r="Q328" s="49"/>
      <c r="R328" s="49"/>
      <c r="S328" s="158"/>
      <c r="T328" s="152"/>
      <c r="U328" s="152"/>
      <c r="V328" s="152"/>
      <c r="W328" s="17" t="str">
        <f t="shared" si="89"/>
        <v>ES</v>
      </c>
      <c r="X328" s="17">
        <f t="shared" si="89"/>
        <v>0</v>
      </c>
      <c r="Y328" s="17">
        <f t="shared" si="89"/>
        <v>0</v>
      </c>
      <c r="Z328" s="17">
        <f t="shared" si="88"/>
        <v>0</v>
      </c>
      <c r="AA328" s="17">
        <f t="shared" si="88"/>
        <v>0</v>
      </c>
      <c r="AB328" s="17">
        <f t="shared" si="88"/>
        <v>0</v>
      </c>
      <c r="AC328" s="17">
        <f t="shared" si="88"/>
        <v>0</v>
      </c>
      <c r="AD328" s="17">
        <f t="shared" si="88"/>
        <v>0</v>
      </c>
      <c r="AE328" s="17">
        <f t="shared" si="88"/>
        <v>0</v>
      </c>
    </row>
    <row r="329" spans="1:31" ht="10.5" outlineLevel="4" x14ac:dyDescent="0.15">
      <c r="A329" s="161"/>
      <c r="B329" s="163"/>
      <c r="C329" s="165"/>
      <c r="D329" s="167"/>
      <c r="E329" s="141"/>
      <c r="F329" s="235"/>
      <c r="G329" s="155"/>
      <c r="H329" s="155"/>
      <c r="I329" s="155"/>
      <c r="J329" s="8" t="s">
        <v>53</v>
      </c>
      <c r="K329" s="49">
        <f>L329+Q329+R329</f>
        <v>756708</v>
      </c>
      <c r="L329" s="52">
        <v>252236</v>
      </c>
      <c r="M329" s="52">
        <f>239692.7+2005.84</f>
        <v>241698.54</v>
      </c>
      <c r="N329" s="52">
        <f>M329-P329</f>
        <v>241698.54</v>
      </c>
      <c r="O329" s="52">
        <f>1200+450</f>
        <v>1650</v>
      </c>
      <c r="P329" s="52"/>
      <c r="Q329" s="52">
        <f>L329</f>
        <v>252236</v>
      </c>
      <c r="R329" s="49">
        <f>Q329</f>
        <v>252236</v>
      </c>
      <c r="S329" s="158"/>
      <c r="T329" s="152"/>
      <c r="U329" s="152"/>
      <c r="V329" s="152"/>
      <c r="W329" s="17" t="str">
        <f t="shared" si="89"/>
        <v>KT</v>
      </c>
      <c r="X329" s="17">
        <f t="shared" si="89"/>
        <v>756708</v>
      </c>
      <c r="Y329" s="17">
        <f t="shared" si="89"/>
        <v>252236</v>
      </c>
      <c r="Z329" s="17">
        <f t="shared" si="88"/>
        <v>241698.54</v>
      </c>
      <c r="AA329" s="17">
        <f t="shared" si="88"/>
        <v>241698.54</v>
      </c>
      <c r="AB329" s="17">
        <f t="shared" si="88"/>
        <v>1650</v>
      </c>
      <c r="AC329" s="17">
        <f t="shared" si="88"/>
        <v>0</v>
      </c>
      <c r="AD329" s="17">
        <f t="shared" si="88"/>
        <v>252236</v>
      </c>
      <c r="AE329" s="17">
        <f t="shared" si="88"/>
        <v>252236</v>
      </c>
    </row>
    <row r="330" spans="1:31" ht="11.25" outlineLevel="4" thickBot="1" x14ac:dyDescent="0.2">
      <c r="A330" s="237"/>
      <c r="B330" s="221"/>
      <c r="C330" s="185"/>
      <c r="D330" s="243"/>
      <c r="E330" s="142"/>
      <c r="F330" s="236"/>
      <c r="G330" s="156"/>
      <c r="H330" s="156"/>
      <c r="I330" s="156"/>
      <c r="J330" s="9" t="s">
        <v>86</v>
      </c>
      <c r="K330" s="51">
        <f>SUM(K326:K329)</f>
        <v>24970851</v>
      </c>
      <c r="L330" s="51">
        <f>SUM(L326:L329)</f>
        <v>8323617</v>
      </c>
      <c r="M330" s="51">
        <f t="shared" ref="M330:R330" si="102">SUM(M326:M329)</f>
        <v>8496310.8499999996</v>
      </c>
      <c r="N330" s="51">
        <f t="shared" si="102"/>
        <v>8493624.6499999985</v>
      </c>
      <c r="O330" s="51">
        <f t="shared" si="102"/>
        <v>7319278.1600000001</v>
      </c>
      <c r="P330" s="51">
        <f t="shared" si="102"/>
        <v>2686.2</v>
      </c>
      <c r="Q330" s="51">
        <f t="shared" si="102"/>
        <v>8323617</v>
      </c>
      <c r="R330" s="51">
        <f t="shared" si="102"/>
        <v>8323617</v>
      </c>
      <c r="S330" s="159"/>
      <c r="T330" s="153"/>
      <c r="U330" s="153"/>
      <c r="V330" s="153"/>
      <c r="W330" s="17" t="str">
        <f t="shared" si="89"/>
        <v>Iš viso:</v>
      </c>
      <c r="X330" s="17">
        <f t="shared" si="89"/>
        <v>24970851</v>
      </c>
      <c r="Y330" s="17">
        <f t="shared" si="89"/>
        <v>8323617</v>
      </c>
      <c r="Z330" s="17">
        <f t="shared" si="88"/>
        <v>8496310.8499999996</v>
      </c>
      <c r="AA330" s="17">
        <f t="shared" si="88"/>
        <v>8493624.6499999985</v>
      </c>
      <c r="AB330" s="17">
        <f t="shared" si="88"/>
        <v>7319278.1600000001</v>
      </c>
      <c r="AC330" s="17">
        <f t="shared" si="88"/>
        <v>2686.2</v>
      </c>
      <c r="AD330" s="17">
        <f t="shared" si="88"/>
        <v>8323617</v>
      </c>
      <c r="AE330" s="17">
        <f t="shared" si="88"/>
        <v>8323617</v>
      </c>
    </row>
    <row r="331" spans="1:31" ht="10.5" customHeight="1" outlineLevel="4" x14ac:dyDescent="0.15">
      <c r="A331" s="160" t="s">
        <v>19</v>
      </c>
      <c r="B331" s="162" t="s">
        <v>208</v>
      </c>
      <c r="C331" s="164" t="s">
        <v>208</v>
      </c>
      <c r="D331" s="166">
        <v>16</v>
      </c>
      <c r="E331" s="140" t="s">
        <v>212</v>
      </c>
      <c r="F331" s="234" t="s">
        <v>105</v>
      </c>
      <c r="G331" s="154" t="s">
        <v>139</v>
      </c>
      <c r="H331" s="154" t="s">
        <v>237</v>
      </c>
      <c r="I331" s="154" t="s">
        <v>103</v>
      </c>
      <c r="J331" s="6" t="s">
        <v>50</v>
      </c>
      <c r="K331" s="49">
        <f>L331+Q331+R331</f>
        <v>2628600</v>
      </c>
      <c r="L331" s="49">
        <v>876200</v>
      </c>
      <c r="M331" s="130">
        <v>916412.46</v>
      </c>
      <c r="N331" s="130">
        <f>M331</f>
        <v>916412.46</v>
      </c>
      <c r="O331" s="130">
        <v>701153.25</v>
      </c>
      <c r="P331" s="49"/>
      <c r="Q331" s="49">
        <f>L331</f>
        <v>876200</v>
      </c>
      <c r="R331" s="49">
        <f>Q331</f>
        <v>876200</v>
      </c>
      <c r="S331" s="157" t="s">
        <v>198</v>
      </c>
      <c r="T331" s="151">
        <v>1</v>
      </c>
      <c r="U331" s="151">
        <v>1</v>
      </c>
      <c r="V331" s="151">
        <v>1</v>
      </c>
      <c r="W331" s="17" t="str">
        <f t="shared" si="89"/>
        <v>SB</v>
      </c>
      <c r="X331" s="17">
        <f t="shared" si="89"/>
        <v>2628600</v>
      </c>
      <c r="Y331" s="17">
        <f t="shared" si="89"/>
        <v>876200</v>
      </c>
      <c r="Z331" s="17">
        <f t="shared" si="88"/>
        <v>916412.46</v>
      </c>
      <c r="AA331" s="17">
        <f t="shared" si="88"/>
        <v>916412.46</v>
      </c>
      <c r="AB331" s="17">
        <f t="shared" si="88"/>
        <v>701153.25</v>
      </c>
      <c r="AC331" s="17">
        <f t="shared" si="88"/>
        <v>0</v>
      </c>
      <c r="AD331" s="17">
        <f t="shared" si="88"/>
        <v>876200</v>
      </c>
      <c r="AE331" s="17">
        <f t="shared" si="88"/>
        <v>876200</v>
      </c>
    </row>
    <row r="332" spans="1:31" ht="10.5" outlineLevel="4" x14ac:dyDescent="0.15">
      <c r="A332" s="161"/>
      <c r="B332" s="163"/>
      <c r="C332" s="165"/>
      <c r="D332" s="167"/>
      <c r="E332" s="141"/>
      <c r="F332" s="235"/>
      <c r="G332" s="155"/>
      <c r="H332" s="155"/>
      <c r="I332" s="155"/>
      <c r="J332" s="7" t="s">
        <v>51</v>
      </c>
      <c r="K332" s="49">
        <f>L332+Q332+R332</f>
        <v>5208075</v>
      </c>
      <c r="L332" s="130">
        <v>1736025</v>
      </c>
      <c r="M332" s="130">
        <f>1675289+83850.19+55896+1256.31</f>
        <v>1816291.5</v>
      </c>
      <c r="N332" s="130">
        <f>83850.19+1675289+55896+1256.31</f>
        <v>1816291.5</v>
      </c>
      <c r="O332" s="130">
        <f>1613942+82661.74+59245.54+1238.09</f>
        <v>1757087.37</v>
      </c>
      <c r="P332" s="49"/>
      <c r="Q332" s="49">
        <f>L332</f>
        <v>1736025</v>
      </c>
      <c r="R332" s="49">
        <f>Q332</f>
        <v>1736025</v>
      </c>
      <c r="S332" s="158"/>
      <c r="T332" s="152"/>
      <c r="U332" s="152"/>
      <c r="V332" s="152"/>
      <c r="W332" s="17" t="str">
        <f t="shared" si="89"/>
        <v>VB</v>
      </c>
      <c r="X332" s="17">
        <f t="shared" si="89"/>
        <v>5208075</v>
      </c>
      <c r="Y332" s="17">
        <f t="shared" si="89"/>
        <v>1736025</v>
      </c>
      <c r="Z332" s="17">
        <f t="shared" si="88"/>
        <v>1816291.5</v>
      </c>
      <c r="AA332" s="17">
        <f t="shared" si="88"/>
        <v>1816291.5</v>
      </c>
      <c r="AB332" s="17">
        <f t="shared" si="88"/>
        <v>1757087.37</v>
      </c>
      <c r="AC332" s="17">
        <f t="shared" si="88"/>
        <v>0</v>
      </c>
      <c r="AD332" s="17">
        <f t="shared" si="88"/>
        <v>1736025</v>
      </c>
      <c r="AE332" s="17">
        <f t="shared" si="88"/>
        <v>1736025</v>
      </c>
    </row>
    <row r="333" spans="1:31" ht="10.5" outlineLevel="4" x14ac:dyDescent="0.15">
      <c r="A333" s="161"/>
      <c r="B333" s="163"/>
      <c r="C333" s="165"/>
      <c r="D333" s="167"/>
      <c r="E333" s="141"/>
      <c r="F333" s="235"/>
      <c r="G333" s="155"/>
      <c r="H333" s="155"/>
      <c r="I333" s="155"/>
      <c r="J333" s="7" t="s">
        <v>52</v>
      </c>
      <c r="K333" s="49"/>
      <c r="L333" s="49"/>
      <c r="M333" s="49"/>
      <c r="N333" s="49"/>
      <c r="O333" s="49"/>
      <c r="P333" s="49"/>
      <c r="Q333" s="49"/>
      <c r="R333" s="49"/>
      <c r="S333" s="158"/>
      <c r="T333" s="152"/>
      <c r="U333" s="152"/>
      <c r="V333" s="152"/>
      <c r="W333" s="17" t="str">
        <f t="shared" si="89"/>
        <v>ES</v>
      </c>
      <c r="X333" s="17">
        <f t="shared" si="89"/>
        <v>0</v>
      </c>
      <c r="Y333" s="17">
        <f t="shared" si="89"/>
        <v>0</v>
      </c>
      <c r="Z333" s="17">
        <f t="shared" si="88"/>
        <v>0</v>
      </c>
      <c r="AA333" s="17">
        <f t="shared" si="88"/>
        <v>0</v>
      </c>
      <c r="AB333" s="17">
        <f t="shared" si="88"/>
        <v>0</v>
      </c>
      <c r="AC333" s="17">
        <f t="shared" si="88"/>
        <v>0</v>
      </c>
      <c r="AD333" s="17">
        <f t="shared" si="88"/>
        <v>0</v>
      </c>
      <c r="AE333" s="17">
        <f t="shared" si="88"/>
        <v>0</v>
      </c>
    </row>
    <row r="334" spans="1:31" ht="10.5" outlineLevel="4" x14ac:dyDescent="0.15">
      <c r="A334" s="161"/>
      <c r="B334" s="163"/>
      <c r="C334" s="165"/>
      <c r="D334" s="167"/>
      <c r="E334" s="141"/>
      <c r="F334" s="235"/>
      <c r="G334" s="155"/>
      <c r="H334" s="155"/>
      <c r="I334" s="155"/>
      <c r="J334" s="8" t="s">
        <v>53</v>
      </c>
      <c r="K334" s="49">
        <f>L334+Q334+R334</f>
        <v>220107</v>
      </c>
      <c r="L334" s="52">
        <v>73369</v>
      </c>
      <c r="M334" s="127">
        <f>61535+3108.97</f>
        <v>64643.97</v>
      </c>
      <c r="N334" s="127">
        <f>M334</f>
        <v>64643.97</v>
      </c>
      <c r="O334" s="52">
        <f>2464+1602</f>
        <v>4066</v>
      </c>
      <c r="P334" s="52"/>
      <c r="Q334" s="52">
        <f>L334</f>
        <v>73369</v>
      </c>
      <c r="R334" s="49">
        <f>Q334</f>
        <v>73369</v>
      </c>
      <c r="S334" s="158"/>
      <c r="T334" s="152"/>
      <c r="U334" s="152"/>
      <c r="V334" s="152"/>
      <c r="W334" s="17" t="str">
        <f t="shared" si="89"/>
        <v>KT</v>
      </c>
      <c r="X334" s="17">
        <f t="shared" si="89"/>
        <v>220107</v>
      </c>
      <c r="Y334" s="17">
        <f t="shared" si="89"/>
        <v>73369</v>
      </c>
      <c r="Z334" s="17">
        <f t="shared" si="88"/>
        <v>64643.97</v>
      </c>
      <c r="AA334" s="17">
        <f t="shared" si="88"/>
        <v>64643.97</v>
      </c>
      <c r="AB334" s="17">
        <f t="shared" si="88"/>
        <v>4066</v>
      </c>
      <c r="AC334" s="17">
        <f t="shared" si="88"/>
        <v>0</v>
      </c>
      <c r="AD334" s="17">
        <f t="shared" si="88"/>
        <v>73369</v>
      </c>
      <c r="AE334" s="17">
        <f t="shared" si="88"/>
        <v>73369</v>
      </c>
    </row>
    <row r="335" spans="1:31" ht="11.25" outlineLevel="4" thickBot="1" x14ac:dyDescent="0.2">
      <c r="A335" s="237"/>
      <c r="B335" s="221"/>
      <c r="C335" s="185"/>
      <c r="D335" s="243"/>
      <c r="E335" s="142"/>
      <c r="F335" s="236"/>
      <c r="G335" s="156"/>
      <c r="H335" s="156"/>
      <c r="I335" s="156"/>
      <c r="J335" s="9" t="s">
        <v>86</v>
      </c>
      <c r="K335" s="51">
        <f>SUM(K331:K334)</f>
        <v>8056782</v>
      </c>
      <c r="L335" s="51">
        <f>SUM(L331:L334)</f>
        <v>2685594</v>
      </c>
      <c r="M335" s="51">
        <f t="shared" ref="M335:R335" si="103">SUM(M331:M334)</f>
        <v>2797347.93</v>
      </c>
      <c r="N335" s="51">
        <f t="shared" si="103"/>
        <v>2797347.93</v>
      </c>
      <c r="O335" s="51">
        <f>SUM(O331:O334)</f>
        <v>2462306.62</v>
      </c>
      <c r="P335" s="51">
        <f t="shared" si="103"/>
        <v>0</v>
      </c>
      <c r="Q335" s="51">
        <f t="shared" si="103"/>
        <v>2685594</v>
      </c>
      <c r="R335" s="51">
        <f t="shared" si="103"/>
        <v>2685594</v>
      </c>
      <c r="S335" s="159"/>
      <c r="T335" s="153"/>
      <c r="U335" s="153"/>
      <c r="V335" s="153"/>
      <c r="W335" s="17" t="str">
        <f t="shared" si="89"/>
        <v>Iš viso:</v>
      </c>
      <c r="X335" s="17">
        <f t="shared" si="89"/>
        <v>8056782</v>
      </c>
      <c r="Y335" s="17">
        <f t="shared" si="89"/>
        <v>2685594</v>
      </c>
      <c r="Z335" s="17">
        <f t="shared" si="88"/>
        <v>2797347.93</v>
      </c>
      <c r="AA335" s="17">
        <f t="shared" si="88"/>
        <v>2797347.93</v>
      </c>
      <c r="AB335" s="17">
        <f t="shared" si="88"/>
        <v>2462306.62</v>
      </c>
      <c r="AC335" s="17">
        <f t="shared" si="88"/>
        <v>0</v>
      </c>
      <c r="AD335" s="17">
        <f t="shared" si="88"/>
        <v>2685594</v>
      </c>
      <c r="AE335" s="17">
        <f t="shared" si="88"/>
        <v>2685594</v>
      </c>
    </row>
    <row r="336" spans="1:31" ht="10.5" customHeight="1" outlineLevel="4" x14ac:dyDescent="0.15">
      <c r="A336" s="160" t="s">
        <v>19</v>
      </c>
      <c r="B336" s="162" t="s">
        <v>208</v>
      </c>
      <c r="C336" s="164" t="s">
        <v>208</v>
      </c>
      <c r="D336" s="166">
        <v>16</v>
      </c>
      <c r="E336" s="140" t="s">
        <v>213</v>
      </c>
      <c r="F336" s="157" t="s">
        <v>263</v>
      </c>
      <c r="G336" s="154" t="s">
        <v>142</v>
      </c>
      <c r="H336" s="154" t="s">
        <v>28</v>
      </c>
      <c r="I336" s="154" t="s">
        <v>141</v>
      </c>
      <c r="J336" s="6" t="s">
        <v>50</v>
      </c>
      <c r="K336" s="46"/>
      <c r="L336" s="46"/>
      <c r="M336" s="49"/>
      <c r="N336" s="49"/>
      <c r="O336" s="49"/>
      <c r="P336" s="49"/>
      <c r="Q336" s="46"/>
      <c r="R336" s="46"/>
      <c r="S336" s="157" t="s">
        <v>198</v>
      </c>
      <c r="T336" s="151">
        <v>1</v>
      </c>
      <c r="U336" s="151">
        <v>1</v>
      </c>
      <c r="V336" s="151">
        <v>1</v>
      </c>
      <c r="W336" s="17" t="str">
        <f t="shared" si="89"/>
        <v>SB</v>
      </c>
      <c r="X336" s="17">
        <f t="shared" si="89"/>
        <v>0</v>
      </c>
      <c r="Y336" s="17">
        <f t="shared" si="89"/>
        <v>0</v>
      </c>
      <c r="Z336" s="17">
        <f t="shared" si="88"/>
        <v>0</v>
      </c>
      <c r="AA336" s="17">
        <f t="shared" si="88"/>
        <v>0</v>
      </c>
      <c r="AB336" s="17">
        <f t="shared" si="88"/>
        <v>0</v>
      </c>
      <c r="AC336" s="17">
        <f t="shared" si="88"/>
        <v>0</v>
      </c>
      <c r="AD336" s="17">
        <f t="shared" si="88"/>
        <v>0</v>
      </c>
      <c r="AE336" s="17">
        <f t="shared" si="88"/>
        <v>0</v>
      </c>
    </row>
    <row r="337" spans="1:31" ht="10.5" outlineLevel="4" x14ac:dyDescent="0.15">
      <c r="A337" s="161"/>
      <c r="B337" s="163"/>
      <c r="C337" s="165"/>
      <c r="D337" s="167"/>
      <c r="E337" s="141"/>
      <c r="F337" s="158"/>
      <c r="G337" s="155"/>
      <c r="H337" s="155"/>
      <c r="I337" s="155"/>
      <c r="J337" s="7" t="s">
        <v>51</v>
      </c>
      <c r="K337" s="49">
        <f>L337+Q337+R337</f>
        <v>465267</v>
      </c>
      <c r="L337" s="49">
        <v>155089</v>
      </c>
      <c r="M337" s="130">
        <f>429072-41430-4850.11-274341.84-108450.05</f>
        <v>0</v>
      </c>
      <c r="N337" s="130">
        <f>429072-41430-4850.11-274341.84-108450.05</f>
        <v>0</v>
      </c>
      <c r="O337" s="49"/>
      <c r="P337" s="49"/>
      <c r="Q337" s="49">
        <f>L337</f>
        <v>155089</v>
      </c>
      <c r="R337" s="49">
        <f>Q337</f>
        <v>155089</v>
      </c>
      <c r="S337" s="158"/>
      <c r="T337" s="152"/>
      <c r="U337" s="152"/>
      <c r="V337" s="152"/>
      <c r="W337" s="17" t="str">
        <f t="shared" si="89"/>
        <v>VB</v>
      </c>
      <c r="X337" s="17">
        <f t="shared" si="89"/>
        <v>465267</v>
      </c>
      <c r="Y337" s="17">
        <f t="shared" si="89"/>
        <v>155089</v>
      </c>
      <c r="Z337" s="17">
        <f t="shared" si="88"/>
        <v>0</v>
      </c>
      <c r="AA337" s="17">
        <f t="shared" si="88"/>
        <v>0</v>
      </c>
      <c r="AB337" s="17">
        <f t="shared" si="88"/>
        <v>0</v>
      </c>
      <c r="AC337" s="17">
        <f t="shared" si="88"/>
        <v>0</v>
      </c>
      <c r="AD337" s="17">
        <f t="shared" si="88"/>
        <v>155089</v>
      </c>
      <c r="AE337" s="17">
        <f t="shared" si="88"/>
        <v>155089</v>
      </c>
    </row>
    <row r="338" spans="1:31" ht="10.5" outlineLevel="4" x14ac:dyDescent="0.15">
      <c r="A338" s="161"/>
      <c r="B338" s="163"/>
      <c r="C338" s="165"/>
      <c r="D338" s="167"/>
      <c r="E338" s="141"/>
      <c r="F338" s="158"/>
      <c r="G338" s="155"/>
      <c r="H338" s="155"/>
      <c r="I338" s="155"/>
      <c r="J338" s="7" t="s">
        <v>52</v>
      </c>
      <c r="K338" s="46"/>
      <c r="L338" s="46"/>
      <c r="M338" s="49"/>
      <c r="N338" s="49"/>
      <c r="O338" s="49"/>
      <c r="P338" s="49"/>
      <c r="Q338" s="46"/>
      <c r="R338" s="46"/>
      <c r="S338" s="158"/>
      <c r="T338" s="152"/>
      <c r="U338" s="152"/>
      <c r="V338" s="152"/>
      <c r="W338" s="17" t="str">
        <f t="shared" si="89"/>
        <v>ES</v>
      </c>
      <c r="X338" s="17">
        <f t="shared" si="89"/>
        <v>0</v>
      </c>
      <c r="Y338" s="17">
        <f t="shared" si="89"/>
        <v>0</v>
      </c>
      <c r="Z338" s="17">
        <f t="shared" si="88"/>
        <v>0</v>
      </c>
      <c r="AA338" s="17">
        <f t="shared" si="88"/>
        <v>0</v>
      </c>
      <c r="AB338" s="17">
        <f t="shared" si="88"/>
        <v>0</v>
      </c>
      <c r="AC338" s="17">
        <f t="shared" si="88"/>
        <v>0</v>
      </c>
      <c r="AD338" s="17">
        <f t="shared" si="88"/>
        <v>0</v>
      </c>
      <c r="AE338" s="17">
        <f t="shared" si="88"/>
        <v>0</v>
      </c>
    </row>
    <row r="339" spans="1:31" ht="10.5" outlineLevel="4" x14ac:dyDescent="0.15">
      <c r="A339" s="161"/>
      <c r="B339" s="163"/>
      <c r="C339" s="165"/>
      <c r="D339" s="167"/>
      <c r="E339" s="141"/>
      <c r="F339" s="158"/>
      <c r="G339" s="155"/>
      <c r="H339" s="155"/>
      <c r="I339" s="155"/>
      <c r="J339" s="8" t="s">
        <v>53</v>
      </c>
      <c r="K339" s="50"/>
      <c r="L339" s="50"/>
      <c r="M339" s="52"/>
      <c r="N339" s="52"/>
      <c r="O339" s="52"/>
      <c r="P339" s="52"/>
      <c r="Q339" s="50"/>
      <c r="R339" s="50"/>
      <c r="S339" s="158"/>
      <c r="T339" s="152"/>
      <c r="U339" s="152"/>
      <c r="V339" s="152"/>
      <c r="W339" s="17" t="str">
        <f t="shared" si="89"/>
        <v>KT</v>
      </c>
      <c r="X339" s="17">
        <f t="shared" si="89"/>
        <v>0</v>
      </c>
      <c r="Y339" s="17">
        <f t="shared" si="89"/>
        <v>0</v>
      </c>
      <c r="Z339" s="17">
        <f t="shared" si="88"/>
        <v>0</v>
      </c>
      <c r="AA339" s="17">
        <f t="shared" si="88"/>
        <v>0</v>
      </c>
      <c r="AB339" s="17">
        <f t="shared" si="88"/>
        <v>0</v>
      </c>
      <c r="AC339" s="17">
        <f t="shared" si="88"/>
        <v>0</v>
      </c>
      <c r="AD339" s="17">
        <f t="shared" si="88"/>
        <v>0</v>
      </c>
      <c r="AE339" s="17">
        <f t="shared" si="88"/>
        <v>0</v>
      </c>
    </row>
    <row r="340" spans="1:31" ht="11.25" outlineLevel="4" thickBot="1" x14ac:dyDescent="0.2">
      <c r="A340" s="237"/>
      <c r="B340" s="221"/>
      <c r="C340" s="185"/>
      <c r="D340" s="243"/>
      <c r="E340" s="142"/>
      <c r="F340" s="159"/>
      <c r="G340" s="156"/>
      <c r="H340" s="156"/>
      <c r="I340" s="156"/>
      <c r="J340" s="9" t="s">
        <v>86</v>
      </c>
      <c r="K340" s="51">
        <f>SUM(K336:K339)</f>
        <v>465267</v>
      </c>
      <c r="L340" s="51">
        <f>SUM(L336:L339)</f>
        <v>155089</v>
      </c>
      <c r="M340" s="51">
        <f t="shared" ref="M340:R340" si="104">SUM(M336:M339)</f>
        <v>0</v>
      </c>
      <c r="N340" s="51">
        <f t="shared" si="104"/>
        <v>0</v>
      </c>
      <c r="O340" s="51">
        <f t="shared" si="104"/>
        <v>0</v>
      </c>
      <c r="P340" s="51">
        <f t="shared" si="104"/>
        <v>0</v>
      </c>
      <c r="Q340" s="51">
        <f t="shared" si="104"/>
        <v>155089</v>
      </c>
      <c r="R340" s="51">
        <f t="shared" si="104"/>
        <v>155089</v>
      </c>
      <c r="S340" s="159"/>
      <c r="T340" s="153"/>
      <c r="U340" s="153"/>
      <c r="V340" s="153"/>
      <c r="W340" s="17" t="str">
        <f t="shared" si="89"/>
        <v>Iš viso:</v>
      </c>
      <c r="X340" s="17">
        <f t="shared" si="89"/>
        <v>465267</v>
      </c>
      <c r="Y340" s="17">
        <f t="shared" si="89"/>
        <v>155089</v>
      </c>
      <c r="Z340" s="17">
        <f t="shared" si="88"/>
        <v>0</v>
      </c>
      <c r="AA340" s="17">
        <f t="shared" si="88"/>
        <v>0</v>
      </c>
      <c r="AB340" s="17">
        <f t="shared" si="88"/>
        <v>0</v>
      </c>
      <c r="AC340" s="17">
        <f t="shared" si="88"/>
        <v>0</v>
      </c>
      <c r="AD340" s="17">
        <f t="shared" si="88"/>
        <v>155089</v>
      </c>
      <c r="AE340" s="17">
        <f t="shared" si="88"/>
        <v>155089</v>
      </c>
    </row>
    <row r="341" spans="1:31" ht="10.5" outlineLevel="4" x14ac:dyDescent="0.15">
      <c r="A341" s="160" t="s">
        <v>19</v>
      </c>
      <c r="B341" s="162" t="s">
        <v>208</v>
      </c>
      <c r="C341" s="164" t="s">
        <v>208</v>
      </c>
      <c r="D341" s="166">
        <v>16</v>
      </c>
      <c r="E341" s="140" t="s">
        <v>214</v>
      </c>
      <c r="F341" s="157" t="s">
        <v>144</v>
      </c>
      <c r="G341" s="154" t="s">
        <v>132</v>
      </c>
      <c r="H341" s="154" t="s">
        <v>238</v>
      </c>
      <c r="I341" s="154" t="s">
        <v>143</v>
      </c>
      <c r="J341" s="6" t="s">
        <v>50</v>
      </c>
      <c r="K341" s="49">
        <f>L341+Q341+R341</f>
        <v>1641780</v>
      </c>
      <c r="L341" s="130">
        <v>547260</v>
      </c>
      <c r="M341" s="130">
        <v>529253.48</v>
      </c>
      <c r="N341" s="130">
        <v>526253.48</v>
      </c>
      <c r="O341" s="130">
        <f>385303+41880-7202.83</f>
        <v>419980.17</v>
      </c>
      <c r="P341" s="49">
        <v>3000</v>
      </c>
      <c r="Q341" s="49">
        <f>L341</f>
        <v>547260</v>
      </c>
      <c r="R341" s="49">
        <f>Q341</f>
        <v>547260</v>
      </c>
      <c r="S341" s="157" t="s">
        <v>198</v>
      </c>
      <c r="T341" s="151">
        <v>1</v>
      </c>
      <c r="U341" s="151">
        <v>1</v>
      </c>
      <c r="V341" s="151">
        <v>1</v>
      </c>
      <c r="W341" s="17" t="str">
        <f t="shared" si="89"/>
        <v>SB</v>
      </c>
      <c r="X341" s="17">
        <f t="shared" si="89"/>
        <v>1641780</v>
      </c>
      <c r="Y341" s="17">
        <f t="shared" si="89"/>
        <v>547260</v>
      </c>
      <c r="Z341" s="17">
        <f t="shared" si="88"/>
        <v>529253.48</v>
      </c>
      <c r="AA341" s="17">
        <f t="shared" si="88"/>
        <v>526253.48</v>
      </c>
      <c r="AB341" s="17">
        <f t="shared" si="88"/>
        <v>419980.17</v>
      </c>
      <c r="AC341" s="17">
        <f t="shared" si="88"/>
        <v>3000</v>
      </c>
      <c r="AD341" s="17">
        <f t="shared" si="88"/>
        <v>547260</v>
      </c>
      <c r="AE341" s="17">
        <f t="shared" si="88"/>
        <v>547260</v>
      </c>
    </row>
    <row r="342" spans="1:31" ht="15.75" customHeight="1" outlineLevel="4" x14ac:dyDescent="0.15">
      <c r="A342" s="161"/>
      <c r="B342" s="163"/>
      <c r="C342" s="165"/>
      <c r="D342" s="167"/>
      <c r="E342" s="141"/>
      <c r="F342" s="177"/>
      <c r="G342" s="155"/>
      <c r="H342" s="155"/>
      <c r="I342" s="155"/>
      <c r="J342" s="7" t="s">
        <v>51</v>
      </c>
      <c r="K342" s="49"/>
      <c r="L342" s="49"/>
      <c r="M342" s="130"/>
      <c r="N342" s="130"/>
      <c r="O342" s="130"/>
      <c r="P342" s="49"/>
      <c r="Q342" s="49"/>
      <c r="R342" s="49"/>
      <c r="S342" s="158"/>
      <c r="T342" s="152"/>
      <c r="U342" s="152"/>
      <c r="V342" s="152"/>
      <c r="W342" s="17" t="str">
        <f t="shared" si="89"/>
        <v>VB</v>
      </c>
      <c r="X342" s="17">
        <f t="shared" si="89"/>
        <v>0</v>
      </c>
      <c r="Y342" s="17">
        <f t="shared" si="89"/>
        <v>0</v>
      </c>
      <c r="Z342" s="17">
        <f t="shared" si="88"/>
        <v>0</v>
      </c>
      <c r="AA342" s="17">
        <f t="shared" si="88"/>
        <v>0</v>
      </c>
      <c r="AB342" s="17">
        <f t="shared" si="88"/>
        <v>0</v>
      </c>
      <c r="AC342" s="17">
        <f t="shared" si="88"/>
        <v>0</v>
      </c>
      <c r="AD342" s="17">
        <f t="shared" si="88"/>
        <v>0</v>
      </c>
      <c r="AE342" s="17">
        <f t="shared" si="88"/>
        <v>0</v>
      </c>
    </row>
    <row r="343" spans="1:31" ht="11.25" customHeight="1" outlineLevel="4" x14ac:dyDescent="0.15">
      <c r="A343" s="161"/>
      <c r="B343" s="163"/>
      <c r="C343" s="165"/>
      <c r="D343" s="167"/>
      <c r="E343" s="141"/>
      <c r="F343" s="177"/>
      <c r="G343" s="155"/>
      <c r="H343" s="155"/>
      <c r="I343" s="155"/>
      <c r="J343" s="7" t="s">
        <v>52</v>
      </c>
      <c r="K343" s="49"/>
      <c r="L343" s="49"/>
      <c r="M343" s="49"/>
      <c r="N343" s="49"/>
      <c r="O343" s="49"/>
      <c r="P343" s="49"/>
      <c r="Q343" s="49"/>
      <c r="R343" s="49"/>
      <c r="S343" s="158"/>
      <c r="T343" s="152"/>
      <c r="U343" s="152"/>
      <c r="V343" s="152"/>
      <c r="W343" s="17" t="str">
        <f t="shared" si="89"/>
        <v>ES</v>
      </c>
      <c r="X343" s="17">
        <f t="shared" si="89"/>
        <v>0</v>
      </c>
      <c r="Y343" s="17">
        <f t="shared" si="89"/>
        <v>0</v>
      </c>
      <c r="Z343" s="17">
        <f t="shared" si="88"/>
        <v>0</v>
      </c>
      <c r="AA343" s="17">
        <f t="shared" si="88"/>
        <v>0</v>
      </c>
      <c r="AB343" s="17">
        <f t="shared" si="88"/>
        <v>0</v>
      </c>
      <c r="AC343" s="17">
        <f t="shared" si="88"/>
        <v>0</v>
      </c>
      <c r="AD343" s="17">
        <f t="shared" si="88"/>
        <v>0</v>
      </c>
      <c r="AE343" s="17">
        <f t="shared" si="88"/>
        <v>0</v>
      </c>
    </row>
    <row r="344" spans="1:31" ht="10.5" outlineLevel="4" x14ac:dyDescent="0.15">
      <c r="A344" s="161"/>
      <c r="B344" s="163"/>
      <c r="C344" s="165"/>
      <c r="D344" s="167"/>
      <c r="E344" s="141"/>
      <c r="F344" s="177"/>
      <c r="G344" s="155"/>
      <c r="H344" s="155"/>
      <c r="I344" s="155"/>
      <c r="J344" s="8" t="s">
        <v>53</v>
      </c>
      <c r="K344" s="49">
        <f>L344+Q344+R344</f>
        <v>1842</v>
      </c>
      <c r="L344" s="135">
        <v>614</v>
      </c>
      <c r="M344" s="135">
        <f>995.85+283.8</f>
        <v>1279.6500000000001</v>
      </c>
      <c r="N344" s="135">
        <f>M344</f>
        <v>1279.6500000000001</v>
      </c>
      <c r="O344" s="52"/>
      <c r="P344" s="52"/>
      <c r="Q344" s="52">
        <f>L344</f>
        <v>614</v>
      </c>
      <c r="R344" s="52">
        <f>Q344</f>
        <v>614</v>
      </c>
      <c r="S344" s="158"/>
      <c r="T344" s="152"/>
      <c r="U344" s="152"/>
      <c r="V344" s="152"/>
      <c r="W344" s="17" t="str">
        <f t="shared" si="89"/>
        <v>KT</v>
      </c>
      <c r="X344" s="17">
        <f t="shared" si="89"/>
        <v>1842</v>
      </c>
      <c r="Y344" s="17">
        <f t="shared" si="89"/>
        <v>614</v>
      </c>
      <c r="Z344" s="17">
        <f t="shared" si="88"/>
        <v>1279.6500000000001</v>
      </c>
      <c r="AA344" s="17">
        <f t="shared" si="88"/>
        <v>1279.6500000000001</v>
      </c>
      <c r="AB344" s="17">
        <f t="shared" si="88"/>
        <v>0</v>
      </c>
      <c r="AC344" s="17">
        <f t="shared" ref="AC344:AE385" si="105">P344</f>
        <v>0</v>
      </c>
      <c r="AD344" s="17">
        <f t="shared" si="105"/>
        <v>614</v>
      </c>
      <c r="AE344" s="17">
        <f t="shared" si="105"/>
        <v>614</v>
      </c>
    </row>
    <row r="345" spans="1:31" ht="11.25" outlineLevel="4" thickBot="1" x14ac:dyDescent="0.2">
      <c r="A345" s="237"/>
      <c r="B345" s="221"/>
      <c r="C345" s="185"/>
      <c r="D345" s="243"/>
      <c r="E345" s="142"/>
      <c r="F345" s="178"/>
      <c r="G345" s="156"/>
      <c r="H345" s="156"/>
      <c r="I345" s="156"/>
      <c r="J345" s="9" t="s">
        <v>86</v>
      </c>
      <c r="K345" s="51">
        <f>SUM(K341:K344)</f>
        <v>1643622</v>
      </c>
      <c r="L345" s="51">
        <f>SUM(L341:L344)</f>
        <v>547874</v>
      </c>
      <c r="M345" s="51">
        <f t="shared" ref="M345:R345" si="106">SUM(M341:M344)</f>
        <v>530533.13</v>
      </c>
      <c r="N345" s="51">
        <f t="shared" si="106"/>
        <v>527533.13</v>
      </c>
      <c r="O345" s="51">
        <f t="shared" si="106"/>
        <v>419980.17</v>
      </c>
      <c r="P345" s="51">
        <f t="shared" si="106"/>
        <v>3000</v>
      </c>
      <c r="Q345" s="51">
        <f t="shared" si="106"/>
        <v>547874</v>
      </c>
      <c r="R345" s="51">
        <f t="shared" si="106"/>
        <v>547874</v>
      </c>
      <c r="S345" s="159"/>
      <c r="T345" s="153"/>
      <c r="U345" s="153"/>
      <c r="V345" s="153"/>
      <c r="W345" s="17" t="str">
        <f t="shared" si="89"/>
        <v>Iš viso:</v>
      </c>
      <c r="X345" s="17">
        <f t="shared" si="89"/>
        <v>1643622</v>
      </c>
      <c r="Y345" s="17">
        <f t="shared" si="89"/>
        <v>547874</v>
      </c>
      <c r="Z345" s="17">
        <f t="shared" si="89"/>
        <v>530533.13</v>
      </c>
      <c r="AA345" s="17">
        <f t="shared" si="89"/>
        <v>527533.13</v>
      </c>
      <c r="AB345" s="17">
        <f t="shared" si="89"/>
        <v>419980.17</v>
      </c>
      <c r="AC345" s="17">
        <f t="shared" si="105"/>
        <v>3000</v>
      </c>
      <c r="AD345" s="17">
        <f t="shared" si="105"/>
        <v>547874</v>
      </c>
      <c r="AE345" s="17">
        <f t="shared" si="105"/>
        <v>547874</v>
      </c>
    </row>
    <row r="346" spans="1:31" ht="10.5" customHeight="1" outlineLevel="4" x14ac:dyDescent="0.15">
      <c r="A346" s="160" t="s">
        <v>19</v>
      </c>
      <c r="B346" s="162" t="s">
        <v>208</v>
      </c>
      <c r="C346" s="164" t="s">
        <v>208</v>
      </c>
      <c r="D346" s="166" t="s">
        <v>222</v>
      </c>
      <c r="E346" s="140" t="s">
        <v>199</v>
      </c>
      <c r="F346" s="157" t="s">
        <v>220</v>
      </c>
      <c r="G346" s="168" t="s">
        <v>132</v>
      </c>
      <c r="H346" s="168" t="s">
        <v>28</v>
      </c>
      <c r="I346" s="154" t="s">
        <v>221</v>
      </c>
      <c r="J346" s="6" t="s">
        <v>50</v>
      </c>
      <c r="K346" s="46"/>
      <c r="L346" s="48"/>
      <c r="M346" s="48"/>
      <c r="N346" s="48"/>
      <c r="O346" s="48"/>
      <c r="P346" s="48"/>
      <c r="Q346" s="47"/>
      <c r="R346" s="47"/>
      <c r="S346" s="157" t="s">
        <v>197</v>
      </c>
      <c r="T346" s="151">
        <v>2</v>
      </c>
      <c r="U346" s="151">
        <v>2</v>
      </c>
      <c r="V346" s="151">
        <v>2</v>
      </c>
      <c r="W346" s="17" t="str">
        <f t="shared" si="89"/>
        <v>SB</v>
      </c>
      <c r="X346" s="17">
        <f t="shared" si="89"/>
        <v>0</v>
      </c>
      <c r="Y346" s="17">
        <f t="shared" si="89"/>
        <v>0</v>
      </c>
      <c r="Z346" s="17">
        <f t="shared" si="89"/>
        <v>0</v>
      </c>
      <c r="AA346" s="17">
        <f t="shared" si="89"/>
        <v>0</v>
      </c>
      <c r="AB346" s="17">
        <f t="shared" si="89"/>
        <v>0</v>
      </c>
      <c r="AC346" s="17">
        <f t="shared" si="105"/>
        <v>0</v>
      </c>
      <c r="AD346" s="17">
        <f t="shared" si="105"/>
        <v>0</v>
      </c>
      <c r="AE346" s="17">
        <f t="shared" si="105"/>
        <v>0</v>
      </c>
    </row>
    <row r="347" spans="1:31" ht="10.5" outlineLevel="4" x14ac:dyDescent="0.15">
      <c r="A347" s="161"/>
      <c r="B347" s="163"/>
      <c r="C347" s="165"/>
      <c r="D347" s="167"/>
      <c r="E347" s="141"/>
      <c r="F347" s="158"/>
      <c r="G347" s="169"/>
      <c r="H347" s="169"/>
      <c r="I347" s="155"/>
      <c r="J347" s="7" t="s">
        <v>51</v>
      </c>
      <c r="K347" s="49"/>
      <c r="L347" s="46"/>
      <c r="M347" s="46"/>
      <c r="N347" s="46"/>
      <c r="O347" s="46"/>
      <c r="P347" s="49"/>
      <c r="Q347" s="46"/>
      <c r="R347" s="46"/>
      <c r="S347" s="158"/>
      <c r="T347" s="152"/>
      <c r="U347" s="152"/>
      <c r="V347" s="152"/>
      <c r="W347" s="17" t="str">
        <f t="shared" si="89"/>
        <v>VB</v>
      </c>
      <c r="X347" s="17">
        <f t="shared" si="89"/>
        <v>0</v>
      </c>
      <c r="Y347" s="17">
        <f t="shared" si="89"/>
        <v>0</v>
      </c>
      <c r="Z347" s="17">
        <f t="shared" si="89"/>
        <v>0</v>
      </c>
      <c r="AA347" s="17">
        <f t="shared" si="89"/>
        <v>0</v>
      </c>
      <c r="AB347" s="17">
        <f t="shared" si="89"/>
        <v>0</v>
      </c>
      <c r="AC347" s="17">
        <f t="shared" si="105"/>
        <v>0</v>
      </c>
      <c r="AD347" s="17">
        <f t="shared" si="105"/>
        <v>0</v>
      </c>
      <c r="AE347" s="17">
        <f t="shared" si="105"/>
        <v>0</v>
      </c>
    </row>
    <row r="348" spans="1:31" ht="10.5" outlineLevel="4" x14ac:dyDescent="0.15">
      <c r="A348" s="161"/>
      <c r="B348" s="163"/>
      <c r="C348" s="165"/>
      <c r="D348" s="167"/>
      <c r="E348" s="141"/>
      <c r="F348" s="158"/>
      <c r="G348" s="169"/>
      <c r="H348" s="169"/>
      <c r="I348" s="155"/>
      <c r="J348" s="7" t="s">
        <v>52</v>
      </c>
      <c r="K348" s="46"/>
      <c r="L348" s="46"/>
      <c r="M348" s="49"/>
      <c r="N348" s="49"/>
      <c r="O348" s="49"/>
      <c r="P348" s="49"/>
      <c r="Q348" s="46"/>
      <c r="R348" s="46"/>
      <c r="S348" s="158"/>
      <c r="T348" s="152"/>
      <c r="U348" s="152"/>
      <c r="V348" s="152"/>
      <c r="W348" s="17" t="str">
        <f t="shared" si="89"/>
        <v>ES</v>
      </c>
      <c r="X348" s="17">
        <f t="shared" si="89"/>
        <v>0</v>
      </c>
      <c r="Y348" s="17">
        <f t="shared" si="89"/>
        <v>0</v>
      </c>
      <c r="Z348" s="17">
        <f t="shared" si="89"/>
        <v>0</v>
      </c>
      <c r="AA348" s="17">
        <f t="shared" si="89"/>
        <v>0</v>
      </c>
      <c r="AB348" s="17">
        <f t="shared" si="89"/>
        <v>0</v>
      </c>
      <c r="AC348" s="17">
        <f t="shared" si="105"/>
        <v>0</v>
      </c>
      <c r="AD348" s="17">
        <f t="shared" si="105"/>
        <v>0</v>
      </c>
      <c r="AE348" s="17">
        <f t="shared" si="105"/>
        <v>0</v>
      </c>
    </row>
    <row r="349" spans="1:31" ht="10.5" outlineLevel="4" x14ac:dyDescent="0.15">
      <c r="A349" s="161"/>
      <c r="B349" s="163"/>
      <c r="C349" s="165"/>
      <c r="D349" s="167"/>
      <c r="E349" s="141"/>
      <c r="F349" s="158"/>
      <c r="G349" s="169"/>
      <c r="H349" s="169"/>
      <c r="I349" s="155"/>
      <c r="J349" s="8" t="s">
        <v>53</v>
      </c>
      <c r="K349" s="50"/>
      <c r="L349" s="50"/>
      <c r="M349" s="50"/>
      <c r="N349" s="50"/>
      <c r="O349" s="50"/>
      <c r="P349" s="50"/>
      <c r="Q349" s="50"/>
      <c r="R349" s="50"/>
      <c r="S349" s="158"/>
      <c r="T349" s="152"/>
      <c r="U349" s="152"/>
      <c r="V349" s="152"/>
      <c r="W349" s="17" t="str">
        <f t="shared" ref="W349:AB350" si="107">J349</f>
        <v>KT</v>
      </c>
      <c r="X349" s="17">
        <f t="shared" si="107"/>
        <v>0</v>
      </c>
      <c r="Y349" s="17">
        <f t="shared" si="107"/>
        <v>0</v>
      </c>
      <c r="Z349" s="17">
        <f t="shared" si="107"/>
        <v>0</v>
      </c>
      <c r="AA349" s="17">
        <f t="shared" si="107"/>
        <v>0</v>
      </c>
      <c r="AB349" s="17">
        <f t="shared" si="107"/>
        <v>0</v>
      </c>
      <c r="AC349" s="17">
        <f t="shared" si="105"/>
        <v>0</v>
      </c>
      <c r="AD349" s="17">
        <f t="shared" si="105"/>
        <v>0</v>
      </c>
      <c r="AE349" s="17">
        <f t="shared" si="105"/>
        <v>0</v>
      </c>
    </row>
    <row r="350" spans="1:31" ht="11.25" outlineLevel="4" thickBot="1" x14ac:dyDescent="0.2">
      <c r="A350" s="161"/>
      <c r="B350" s="163"/>
      <c r="C350" s="165"/>
      <c r="D350" s="167"/>
      <c r="E350" s="141"/>
      <c r="F350" s="158"/>
      <c r="G350" s="169"/>
      <c r="H350" s="169"/>
      <c r="I350" s="155"/>
      <c r="J350" s="106" t="s">
        <v>86</v>
      </c>
      <c r="K350" s="107">
        <f>SUM(K346:K349)</f>
        <v>0</v>
      </c>
      <c r="L350" s="107">
        <f t="shared" ref="L350:R350" si="108">SUM(L346:L349)</f>
        <v>0</v>
      </c>
      <c r="M350" s="107">
        <f t="shared" si="108"/>
        <v>0</v>
      </c>
      <c r="N350" s="107">
        <f t="shared" si="108"/>
        <v>0</v>
      </c>
      <c r="O350" s="107">
        <f t="shared" si="108"/>
        <v>0</v>
      </c>
      <c r="P350" s="107">
        <f t="shared" si="108"/>
        <v>0</v>
      </c>
      <c r="Q350" s="107">
        <f t="shared" si="108"/>
        <v>0</v>
      </c>
      <c r="R350" s="107">
        <f t="shared" si="108"/>
        <v>0</v>
      </c>
      <c r="S350" s="158"/>
      <c r="T350" s="152"/>
      <c r="U350" s="152"/>
      <c r="V350" s="152"/>
      <c r="W350" s="17" t="str">
        <f t="shared" si="107"/>
        <v>Iš viso:</v>
      </c>
      <c r="X350" s="17">
        <f t="shared" si="107"/>
        <v>0</v>
      </c>
      <c r="Y350" s="17">
        <f t="shared" si="107"/>
        <v>0</v>
      </c>
      <c r="Z350" s="17">
        <f t="shared" si="107"/>
        <v>0</v>
      </c>
      <c r="AA350" s="17">
        <f t="shared" si="107"/>
        <v>0</v>
      </c>
      <c r="AB350" s="17">
        <f t="shared" si="107"/>
        <v>0</v>
      </c>
      <c r="AC350" s="17">
        <f t="shared" si="105"/>
        <v>0</v>
      </c>
      <c r="AD350" s="17">
        <f t="shared" si="105"/>
        <v>0</v>
      </c>
      <c r="AE350" s="17">
        <f t="shared" si="105"/>
        <v>0</v>
      </c>
    </row>
    <row r="351" spans="1:31" ht="10.5" outlineLevel="4" x14ac:dyDescent="0.15">
      <c r="A351" s="244" t="s">
        <v>19</v>
      </c>
      <c r="B351" s="247" t="s">
        <v>208</v>
      </c>
      <c r="C351" s="253" t="s">
        <v>208</v>
      </c>
      <c r="D351" s="256" t="s">
        <v>222</v>
      </c>
      <c r="E351" s="259" t="s">
        <v>25</v>
      </c>
      <c r="F351" s="250" t="s">
        <v>241</v>
      </c>
      <c r="G351" s="168" t="s">
        <v>132</v>
      </c>
      <c r="H351" s="168" t="s">
        <v>28</v>
      </c>
      <c r="I351" s="154" t="s">
        <v>242</v>
      </c>
      <c r="J351" s="6" t="s">
        <v>50</v>
      </c>
      <c r="K351" s="108"/>
      <c r="L351" s="108"/>
      <c r="M351" s="108"/>
      <c r="N351" s="108"/>
      <c r="O351" s="108"/>
      <c r="P351" s="108"/>
      <c r="Q351" s="108"/>
      <c r="R351" s="108"/>
      <c r="S351" s="157" t="s">
        <v>197</v>
      </c>
      <c r="T351" s="151">
        <v>1</v>
      </c>
      <c r="U351" s="151">
        <v>1</v>
      </c>
      <c r="V351" s="341">
        <v>1</v>
      </c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9.75" customHeight="1" outlineLevel="4" x14ac:dyDescent="0.15">
      <c r="A352" s="245"/>
      <c r="B352" s="248"/>
      <c r="C352" s="254"/>
      <c r="D352" s="257"/>
      <c r="E352" s="260"/>
      <c r="F352" s="251"/>
      <c r="G352" s="169"/>
      <c r="H352" s="169"/>
      <c r="I352" s="155"/>
      <c r="J352" s="7" t="s">
        <v>51</v>
      </c>
      <c r="K352" s="49"/>
      <c r="L352" s="111"/>
      <c r="M352" s="111"/>
      <c r="N352" s="111"/>
      <c r="O352" s="111"/>
      <c r="P352" s="111"/>
      <c r="Q352" s="111"/>
      <c r="R352" s="111"/>
      <c r="S352" s="158"/>
      <c r="T352" s="152"/>
      <c r="U352" s="152"/>
      <c r="V352" s="342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9" customHeight="1" outlineLevel="4" x14ac:dyDescent="0.15">
      <c r="A353" s="245"/>
      <c r="B353" s="248"/>
      <c r="C353" s="254"/>
      <c r="D353" s="257"/>
      <c r="E353" s="260"/>
      <c r="F353" s="251"/>
      <c r="G353" s="169"/>
      <c r="H353" s="169"/>
      <c r="I353" s="155"/>
      <c r="J353" s="7" t="s">
        <v>52</v>
      </c>
      <c r="K353" s="111"/>
      <c r="L353" s="111"/>
      <c r="M353" s="111"/>
      <c r="N353" s="111"/>
      <c r="O353" s="111"/>
      <c r="P353" s="111"/>
      <c r="Q353" s="111"/>
      <c r="R353" s="111"/>
      <c r="S353" s="158"/>
      <c r="T353" s="152"/>
      <c r="U353" s="152"/>
      <c r="V353" s="342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0.5" customHeight="1" outlineLevel="4" x14ac:dyDescent="0.15">
      <c r="A354" s="245"/>
      <c r="B354" s="248"/>
      <c r="C354" s="254"/>
      <c r="D354" s="257"/>
      <c r="E354" s="260"/>
      <c r="F354" s="251"/>
      <c r="G354" s="169"/>
      <c r="H354" s="169"/>
      <c r="I354" s="155"/>
      <c r="J354" s="8" t="s">
        <v>53</v>
      </c>
      <c r="K354" s="111"/>
      <c r="L354" s="111"/>
      <c r="M354" s="111"/>
      <c r="N354" s="111"/>
      <c r="O354" s="111"/>
      <c r="P354" s="111"/>
      <c r="Q354" s="111"/>
      <c r="R354" s="111"/>
      <c r="S354" s="158"/>
      <c r="T354" s="152"/>
      <c r="U354" s="152"/>
      <c r="V354" s="342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2" customHeight="1" outlineLevel="4" thickBot="1" x14ac:dyDescent="0.2">
      <c r="A355" s="246"/>
      <c r="B355" s="249"/>
      <c r="C355" s="255"/>
      <c r="D355" s="258"/>
      <c r="E355" s="261"/>
      <c r="F355" s="252"/>
      <c r="G355" s="222"/>
      <c r="H355" s="222"/>
      <c r="I355" s="156"/>
      <c r="J355" s="9" t="s">
        <v>86</v>
      </c>
      <c r="K355" s="51">
        <f>SUM(K351:K354)</f>
        <v>0</v>
      </c>
      <c r="L355" s="51">
        <f t="shared" ref="L355:R355" si="109">SUM(L351:L354)</f>
        <v>0</v>
      </c>
      <c r="M355" s="51">
        <f t="shared" si="109"/>
        <v>0</v>
      </c>
      <c r="N355" s="51">
        <f>SUM(N351:N354)</f>
        <v>0</v>
      </c>
      <c r="O355" s="51">
        <f t="shared" si="109"/>
        <v>0</v>
      </c>
      <c r="P355" s="51">
        <f t="shared" si="109"/>
        <v>0</v>
      </c>
      <c r="Q355" s="51">
        <f t="shared" si="109"/>
        <v>0</v>
      </c>
      <c r="R355" s="51">
        <f t="shared" si="109"/>
        <v>0</v>
      </c>
      <c r="S355" s="159"/>
      <c r="T355" s="153"/>
      <c r="U355" s="153"/>
      <c r="V355" s="343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1.25" outlineLevel="3" thickBot="1" x14ac:dyDescent="0.2">
      <c r="A356" s="56" t="s">
        <v>19</v>
      </c>
      <c r="B356" s="95" t="s">
        <v>208</v>
      </c>
      <c r="C356" s="85" t="s">
        <v>208</v>
      </c>
      <c r="D356" s="96">
        <v>16</v>
      </c>
      <c r="E356" s="146" t="s">
        <v>22</v>
      </c>
      <c r="F356" s="147"/>
      <c r="G356" s="147"/>
      <c r="H356" s="147"/>
      <c r="I356" s="147"/>
      <c r="J356" s="147"/>
      <c r="K356" s="109">
        <f t="shared" ref="K356:R356" si="110">+K345+K340+K335+K330+K325+K320+K310+K315+K350+K355</f>
        <v>46271673</v>
      </c>
      <c r="L356" s="109">
        <f t="shared" si="110"/>
        <v>15423891</v>
      </c>
      <c r="M356" s="109">
        <f t="shared" si="110"/>
        <v>15371498.700000001</v>
      </c>
      <c r="N356" s="109">
        <f t="shared" si="110"/>
        <v>15364420.149999999</v>
      </c>
      <c r="O356" s="109">
        <f t="shared" si="110"/>
        <v>13094786.949999999</v>
      </c>
      <c r="P356" s="109">
        <f t="shared" si="110"/>
        <v>7078.5499999999993</v>
      </c>
      <c r="Q356" s="109">
        <f t="shared" si="110"/>
        <v>15423891</v>
      </c>
      <c r="R356" s="109">
        <f t="shared" si="110"/>
        <v>15423891</v>
      </c>
      <c r="S356" s="110"/>
      <c r="T356" s="76"/>
      <c r="U356" s="76"/>
      <c r="V356" s="77"/>
      <c r="W356" s="17">
        <f t="shared" si="89"/>
        <v>0</v>
      </c>
      <c r="X356" s="17">
        <f t="shared" si="89"/>
        <v>46271673</v>
      </c>
      <c r="Y356" s="17">
        <f t="shared" si="89"/>
        <v>15423891</v>
      </c>
      <c r="Z356" s="17">
        <f t="shared" si="89"/>
        <v>15371498.700000001</v>
      </c>
      <c r="AA356" s="17">
        <f t="shared" si="89"/>
        <v>15364420.149999999</v>
      </c>
      <c r="AB356" s="17">
        <f t="shared" si="89"/>
        <v>13094786.949999999</v>
      </c>
      <c r="AC356" s="17">
        <f t="shared" si="105"/>
        <v>7078.5499999999993</v>
      </c>
      <c r="AD356" s="17">
        <f t="shared" si="105"/>
        <v>15423891</v>
      </c>
      <c r="AE356" s="17">
        <f t="shared" si="105"/>
        <v>15423891</v>
      </c>
    </row>
    <row r="357" spans="1:31" ht="11.25" outlineLevel="2" thickBot="1" x14ac:dyDescent="0.2">
      <c r="A357" s="57" t="s">
        <v>19</v>
      </c>
      <c r="B357" s="11" t="s">
        <v>208</v>
      </c>
      <c r="C357" s="78" t="s">
        <v>208</v>
      </c>
      <c r="D357" s="241" t="s">
        <v>13</v>
      </c>
      <c r="E357" s="242"/>
      <c r="F357" s="242"/>
      <c r="G357" s="242"/>
      <c r="H357" s="242"/>
      <c r="I357" s="242"/>
      <c r="J357" s="242"/>
      <c r="K357" s="79">
        <f>K356</f>
        <v>46271673</v>
      </c>
      <c r="L357" s="79">
        <f t="shared" ref="L357:R358" si="111">L356</f>
        <v>15423891</v>
      </c>
      <c r="M357" s="79">
        <f>M356</f>
        <v>15371498.700000001</v>
      </c>
      <c r="N357" s="79">
        <f t="shared" si="111"/>
        <v>15364420.149999999</v>
      </c>
      <c r="O357" s="79">
        <f t="shared" si="111"/>
        <v>13094786.949999999</v>
      </c>
      <c r="P357" s="79">
        <f t="shared" si="111"/>
        <v>7078.5499999999993</v>
      </c>
      <c r="Q357" s="79">
        <f t="shared" si="111"/>
        <v>15423891</v>
      </c>
      <c r="R357" s="79">
        <f t="shared" si="111"/>
        <v>15423891</v>
      </c>
      <c r="S357" s="80"/>
      <c r="T357" s="81"/>
      <c r="U357" s="82"/>
      <c r="V357" s="83"/>
      <c r="W357" s="17">
        <f t="shared" si="89"/>
        <v>0</v>
      </c>
      <c r="X357" s="17">
        <f t="shared" si="89"/>
        <v>46271673</v>
      </c>
      <c r="Y357" s="17">
        <f t="shared" si="89"/>
        <v>15423891</v>
      </c>
      <c r="Z357" s="17">
        <f t="shared" si="89"/>
        <v>15371498.700000001</v>
      </c>
      <c r="AA357" s="17">
        <f t="shared" si="89"/>
        <v>15364420.149999999</v>
      </c>
      <c r="AB357" s="17">
        <f t="shared" si="89"/>
        <v>13094786.949999999</v>
      </c>
      <c r="AC357" s="17">
        <f t="shared" si="105"/>
        <v>7078.5499999999993</v>
      </c>
      <c r="AD357" s="17">
        <f t="shared" si="105"/>
        <v>15423891</v>
      </c>
      <c r="AE357" s="17">
        <f t="shared" si="105"/>
        <v>15423891</v>
      </c>
    </row>
    <row r="358" spans="1:31" ht="11.25" outlineLevel="1" thickBot="1" x14ac:dyDescent="0.2">
      <c r="A358" s="57" t="s">
        <v>19</v>
      </c>
      <c r="B358" s="11" t="s">
        <v>208</v>
      </c>
      <c r="C358" s="265" t="s">
        <v>9</v>
      </c>
      <c r="D358" s="266"/>
      <c r="E358" s="266"/>
      <c r="F358" s="266"/>
      <c r="G358" s="266"/>
      <c r="H358" s="266"/>
      <c r="I358" s="266"/>
      <c r="J358" s="266"/>
      <c r="K358" s="53">
        <f>K357</f>
        <v>46271673</v>
      </c>
      <c r="L358" s="53">
        <f t="shared" si="111"/>
        <v>15423891</v>
      </c>
      <c r="M358" s="53">
        <f t="shared" si="111"/>
        <v>15371498.700000001</v>
      </c>
      <c r="N358" s="53">
        <f t="shared" si="111"/>
        <v>15364420.149999999</v>
      </c>
      <c r="O358" s="53">
        <f t="shared" si="111"/>
        <v>13094786.949999999</v>
      </c>
      <c r="P358" s="53">
        <f t="shared" si="111"/>
        <v>7078.5499999999993</v>
      </c>
      <c r="Q358" s="53">
        <f t="shared" si="111"/>
        <v>15423891</v>
      </c>
      <c r="R358" s="53">
        <f t="shared" si="111"/>
        <v>15423891</v>
      </c>
      <c r="S358" s="12"/>
      <c r="T358" s="13"/>
      <c r="U358" s="14"/>
      <c r="V358" s="15"/>
      <c r="W358" s="17">
        <f t="shared" si="89"/>
        <v>0</v>
      </c>
      <c r="X358" s="17">
        <f t="shared" si="89"/>
        <v>46271673</v>
      </c>
      <c r="Y358" s="17">
        <f t="shared" si="89"/>
        <v>15423891</v>
      </c>
      <c r="Z358" s="17">
        <f t="shared" si="89"/>
        <v>15371498.700000001</v>
      </c>
      <c r="AA358" s="17">
        <f t="shared" si="89"/>
        <v>15364420.149999999</v>
      </c>
      <c r="AB358" s="17">
        <f t="shared" si="89"/>
        <v>13094786.949999999</v>
      </c>
      <c r="AC358" s="17">
        <f t="shared" si="105"/>
        <v>7078.5499999999993</v>
      </c>
      <c r="AD358" s="17">
        <f t="shared" si="105"/>
        <v>15423891</v>
      </c>
      <c r="AE358" s="17">
        <f t="shared" si="105"/>
        <v>15423891</v>
      </c>
    </row>
    <row r="359" spans="1:31" ht="11.25" outlineLevel="2" thickBot="1" x14ac:dyDescent="0.2">
      <c r="A359" s="54" t="s">
        <v>19</v>
      </c>
      <c r="B359" s="42" t="s">
        <v>29</v>
      </c>
      <c r="C359" s="262" t="s">
        <v>30</v>
      </c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4"/>
      <c r="W359" s="17">
        <f t="shared" si="89"/>
        <v>0</v>
      </c>
      <c r="X359" s="17">
        <f t="shared" si="89"/>
        <v>0</v>
      </c>
      <c r="Y359" s="17">
        <f t="shared" si="89"/>
        <v>0</v>
      </c>
      <c r="Z359" s="17">
        <f t="shared" si="89"/>
        <v>0</v>
      </c>
      <c r="AA359" s="17">
        <f t="shared" si="89"/>
        <v>0</v>
      </c>
      <c r="AB359" s="17">
        <f t="shared" si="89"/>
        <v>0</v>
      </c>
      <c r="AC359" s="17">
        <f t="shared" si="105"/>
        <v>0</v>
      </c>
      <c r="AD359" s="17">
        <f t="shared" si="105"/>
        <v>0</v>
      </c>
      <c r="AE359" s="17">
        <f t="shared" si="105"/>
        <v>0</v>
      </c>
    </row>
    <row r="360" spans="1:31" ht="11.25" outlineLevel="3" thickBot="1" x14ac:dyDescent="0.2">
      <c r="A360" s="54" t="s">
        <v>19</v>
      </c>
      <c r="B360" s="4" t="s">
        <v>29</v>
      </c>
      <c r="C360" s="78" t="s">
        <v>29</v>
      </c>
      <c r="D360" s="226" t="s">
        <v>31</v>
      </c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  <c r="P360" s="227"/>
      <c r="Q360" s="227"/>
      <c r="R360" s="227"/>
      <c r="S360" s="227"/>
      <c r="T360" s="227"/>
      <c r="U360" s="227"/>
      <c r="V360" s="228"/>
      <c r="W360" s="17">
        <f t="shared" si="89"/>
        <v>0</v>
      </c>
      <c r="X360" s="17">
        <f t="shared" si="89"/>
        <v>0</v>
      </c>
      <c r="Y360" s="17">
        <f t="shared" si="89"/>
        <v>0</v>
      </c>
      <c r="Z360" s="17">
        <f t="shared" si="89"/>
        <v>0</v>
      </c>
      <c r="AA360" s="17">
        <f t="shared" si="89"/>
        <v>0</v>
      </c>
      <c r="AB360" s="17">
        <f t="shared" si="89"/>
        <v>0</v>
      </c>
      <c r="AC360" s="17">
        <f t="shared" si="105"/>
        <v>0</v>
      </c>
      <c r="AD360" s="17">
        <f t="shared" si="105"/>
        <v>0</v>
      </c>
      <c r="AE360" s="17">
        <f t="shared" si="105"/>
        <v>0</v>
      </c>
    </row>
    <row r="361" spans="1:31" ht="11.25" outlineLevel="4" thickBot="1" x14ac:dyDescent="0.2">
      <c r="A361" s="55" t="s">
        <v>19</v>
      </c>
      <c r="B361" s="5" t="s">
        <v>29</v>
      </c>
      <c r="C361" s="84" t="s">
        <v>29</v>
      </c>
      <c r="D361" s="71" t="s">
        <v>208</v>
      </c>
      <c r="E361" s="148" t="s">
        <v>32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50"/>
      <c r="W361" s="17">
        <f t="shared" si="89"/>
        <v>0</v>
      </c>
      <c r="X361" s="17">
        <f t="shared" si="89"/>
        <v>0</v>
      </c>
      <c r="Y361" s="17">
        <f t="shared" si="89"/>
        <v>0</v>
      </c>
      <c r="Z361" s="17">
        <f t="shared" si="89"/>
        <v>0</v>
      </c>
      <c r="AA361" s="17">
        <f t="shared" si="89"/>
        <v>0</v>
      </c>
      <c r="AB361" s="17">
        <f t="shared" si="89"/>
        <v>0</v>
      </c>
      <c r="AC361" s="17">
        <f t="shared" si="105"/>
        <v>0</v>
      </c>
      <c r="AD361" s="17">
        <f t="shared" si="105"/>
        <v>0</v>
      </c>
      <c r="AE361" s="17">
        <f t="shared" si="105"/>
        <v>0</v>
      </c>
    </row>
    <row r="362" spans="1:31" ht="10.5" outlineLevel="4" x14ac:dyDescent="0.15">
      <c r="A362" s="160" t="s">
        <v>19</v>
      </c>
      <c r="B362" s="162" t="s">
        <v>29</v>
      </c>
      <c r="C362" s="164" t="s">
        <v>29</v>
      </c>
      <c r="D362" s="137" t="s">
        <v>208</v>
      </c>
      <c r="E362" s="140" t="s">
        <v>208</v>
      </c>
      <c r="F362" s="223" t="s">
        <v>128</v>
      </c>
      <c r="G362" s="154"/>
      <c r="H362" s="154" t="s">
        <v>28</v>
      </c>
      <c r="I362" s="154"/>
      <c r="J362" s="6" t="s">
        <v>50</v>
      </c>
      <c r="K362" s="24"/>
      <c r="L362" s="22"/>
      <c r="M362" s="23"/>
      <c r="N362" s="23"/>
      <c r="O362" s="23"/>
      <c r="P362" s="23"/>
      <c r="Q362" s="22"/>
      <c r="R362" s="22"/>
      <c r="S362" s="157" t="s">
        <v>129</v>
      </c>
      <c r="T362" s="151">
        <v>1</v>
      </c>
      <c r="U362" s="151">
        <v>1</v>
      </c>
      <c r="V362" s="151">
        <v>1</v>
      </c>
      <c r="W362" s="17" t="str">
        <f t="shared" si="89"/>
        <v>SB</v>
      </c>
      <c r="X362" s="17">
        <f t="shared" si="89"/>
        <v>0</v>
      </c>
      <c r="Y362" s="17">
        <f t="shared" si="89"/>
        <v>0</v>
      </c>
      <c r="Z362" s="17">
        <f t="shared" si="89"/>
        <v>0</v>
      </c>
      <c r="AA362" s="17">
        <f t="shared" si="89"/>
        <v>0</v>
      </c>
      <c r="AB362" s="17">
        <f t="shared" si="89"/>
        <v>0</v>
      </c>
      <c r="AC362" s="17">
        <f t="shared" si="105"/>
        <v>0</v>
      </c>
      <c r="AD362" s="17">
        <f t="shared" si="105"/>
        <v>0</v>
      </c>
      <c r="AE362" s="17">
        <f t="shared" si="105"/>
        <v>0</v>
      </c>
    </row>
    <row r="363" spans="1:31" ht="10.5" outlineLevel="4" x14ac:dyDescent="0.15">
      <c r="A363" s="161"/>
      <c r="B363" s="163"/>
      <c r="C363" s="165"/>
      <c r="D363" s="138"/>
      <c r="E363" s="141"/>
      <c r="F363" s="224"/>
      <c r="G363" s="155"/>
      <c r="H363" s="155"/>
      <c r="I363" s="155"/>
      <c r="J363" s="7" t="s">
        <v>51</v>
      </c>
      <c r="K363" s="24"/>
      <c r="L363" s="24"/>
      <c r="M363" s="25"/>
      <c r="N363" s="25"/>
      <c r="O363" s="25"/>
      <c r="P363" s="25"/>
      <c r="Q363" s="24"/>
      <c r="R363" s="24"/>
      <c r="S363" s="158"/>
      <c r="T363" s="152"/>
      <c r="U363" s="152"/>
      <c r="V363" s="152"/>
      <c r="W363" s="17" t="str">
        <f t="shared" si="89"/>
        <v>VB</v>
      </c>
      <c r="X363" s="17">
        <f t="shared" si="89"/>
        <v>0</v>
      </c>
      <c r="Y363" s="17">
        <f t="shared" si="89"/>
        <v>0</v>
      </c>
      <c r="Z363" s="17">
        <f t="shared" si="89"/>
        <v>0</v>
      </c>
      <c r="AA363" s="17">
        <f t="shared" si="89"/>
        <v>0</v>
      </c>
      <c r="AB363" s="17">
        <f t="shared" si="89"/>
        <v>0</v>
      </c>
      <c r="AC363" s="17">
        <f t="shared" si="105"/>
        <v>0</v>
      </c>
      <c r="AD363" s="17">
        <f t="shared" si="105"/>
        <v>0</v>
      </c>
      <c r="AE363" s="17">
        <f t="shared" si="105"/>
        <v>0</v>
      </c>
    </row>
    <row r="364" spans="1:31" ht="10.5" outlineLevel="4" x14ac:dyDescent="0.15">
      <c r="A364" s="161"/>
      <c r="B364" s="163"/>
      <c r="C364" s="165"/>
      <c r="D364" s="138"/>
      <c r="E364" s="141"/>
      <c r="F364" s="224"/>
      <c r="G364" s="155"/>
      <c r="H364" s="155"/>
      <c r="I364" s="155"/>
      <c r="J364" s="7" t="s">
        <v>52</v>
      </c>
      <c r="K364" s="24"/>
      <c r="L364" s="24"/>
      <c r="M364" s="25"/>
      <c r="N364" s="25"/>
      <c r="O364" s="25"/>
      <c r="P364" s="25"/>
      <c r="Q364" s="24"/>
      <c r="R364" s="24"/>
      <c r="S364" s="158"/>
      <c r="T364" s="152"/>
      <c r="U364" s="152"/>
      <c r="V364" s="152"/>
      <c r="W364" s="17" t="str">
        <f t="shared" si="89"/>
        <v>ES</v>
      </c>
      <c r="X364" s="17">
        <f t="shared" si="89"/>
        <v>0</v>
      </c>
      <c r="Y364" s="17">
        <f t="shared" si="89"/>
        <v>0</v>
      </c>
      <c r="Z364" s="17">
        <f t="shared" si="89"/>
        <v>0</v>
      </c>
      <c r="AA364" s="17">
        <f t="shared" si="89"/>
        <v>0</v>
      </c>
      <c r="AB364" s="17">
        <f t="shared" si="89"/>
        <v>0</v>
      </c>
      <c r="AC364" s="17">
        <f t="shared" si="105"/>
        <v>0</v>
      </c>
      <c r="AD364" s="17">
        <f t="shared" si="105"/>
        <v>0</v>
      </c>
      <c r="AE364" s="17">
        <f t="shared" si="105"/>
        <v>0</v>
      </c>
    </row>
    <row r="365" spans="1:31" ht="10.5" outlineLevel="4" x14ac:dyDescent="0.15">
      <c r="A365" s="161"/>
      <c r="B365" s="163"/>
      <c r="C365" s="165"/>
      <c r="D365" s="138"/>
      <c r="E365" s="141"/>
      <c r="F365" s="224"/>
      <c r="G365" s="155"/>
      <c r="H365" s="155"/>
      <c r="I365" s="155"/>
      <c r="J365" s="8" t="s">
        <v>53</v>
      </c>
      <c r="K365" s="26"/>
      <c r="L365" s="26"/>
      <c r="M365" s="26"/>
      <c r="N365" s="26"/>
      <c r="O365" s="26"/>
      <c r="P365" s="26"/>
      <c r="Q365" s="26"/>
      <c r="R365" s="26"/>
      <c r="S365" s="158"/>
      <c r="T365" s="152"/>
      <c r="U365" s="152"/>
      <c r="V365" s="152"/>
      <c r="W365" s="17" t="str">
        <f t="shared" si="89"/>
        <v>KT</v>
      </c>
      <c r="X365" s="17">
        <f t="shared" si="89"/>
        <v>0</v>
      </c>
      <c r="Y365" s="17">
        <f t="shared" si="89"/>
        <v>0</v>
      </c>
      <c r="Z365" s="17">
        <f t="shared" si="89"/>
        <v>0</v>
      </c>
      <c r="AA365" s="17">
        <f t="shared" si="89"/>
        <v>0</v>
      </c>
      <c r="AB365" s="17">
        <f t="shared" si="89"/>
        <v>0</v>
      </c>
      <c r="AC365" s="17">
        <f t="shared" si="105"/>
        <v>0</v>
      </c>
      <c r="AD365" s="17">
        <f t="shared" si="105"/>
        <v>0</v>
      </c>
      <c r="AE365" s="17">
        <f t="shared" si="105"/>
        <v>0</v>
      </c>
    </row>
    <row r="366" spans="1:31" ht="11.25" outlineLevel="4" thickBot="1" x14ac:dyDescent="0.2">
      <c r="A366" s="237"/>
      <c r="B366" s="221"/>
      <c r="C366" s="185"/>
      <c r="D366" s="139"/>
      <c r="E366" s="142"/>
      <c r="F366" s="225"/>
      <c r="G366" s="156"/>
      <c r="H366" s="156"/>
      <c r="I366" s="156"/>
      <c r="J366" s="9" t="s">
        <v>86</v>
      </c>
      <c r="K366" s="27">
        <f>SUM(K362:K365)</f>
        <v>0</v>
      </c>
      <c r="L366" s="27">
        <f>SUM(L362:L365)</f>
        <v>0</v>
      </c>
      <c r="M366" s="27">
        <f t="shared" ref="M366:R366" si="112">SUM(M362:M365)</f>
        <v>0</v>
      </c>
      <c r="N366" s="27">
        <f t="shared" si="112"/>
        <v>0</v>
      </c>
      <c r="O366" s="27">
        <f t="shared" si="112"/>
        <v>0</v>
      </c>
      <c r="P366" s="27">
        <f t="shared" si="112"/>
        <v>0</v>
      </c>
      <c r="Q366" s="27">
        <f t="shared" si="112"/>
        <v>0</v>
      </c>
      <c r="R366" s="27">
        <f t="shared" si="112"/>
        <v>0</v>
      </c>
      <c r="S366" s="159"/>
      <c r="T366" s="153"/>
      <c r="U366" s="153"/>
      <c r="V366" s="153"/>
      <c r="W366" s="17" t="str">
        <f t="shared" si="89"/>
        <v>Iš viso:</v>
      </c>
      <c r="X366" s="17">
        <f t="shared" si="89"/>
        <v>0</v>
      </c>
      <c r="Y366" s="17">
        <f t="shared" si="89"/>
        <v>0</v>
      </c>
      <c r="Z366" s="17">
        <f t="shared" si="89"/>
        <v>0</v>
      </c>
      <c r="AA366" s="17">
        <f t="shared" si="89"/>
        <v>0</v>
      </c>
      <c r="AB366" s="17">
        <f t="shared" si="89"/>
        <v>0</v>
      </c>
      <c r="AC366" s="17">
        <f t="shared" si="105"/>
        <v>0</v>
      </c>
      <c r="AD366" s="17">
        <f t="shared" si="105"/>
        <v>0</v>
      </c>
      <c r="AE366" s="17">
        <f t="shared" si="105"/>
        <v>0</v>
      </c>
    </row>
    <row r="367" spans="1:31" ht="11.25" outlineLevel="4" thickBot="1" x14ac:dyDescent="0.2">
      <c r="A367" s="57" t="s">
        <v>19</v>
      </c>
      <c r="B367" s="11" t="s">
        <v>29</v>
      </c>
      <c r="C367" s="78" t="s">
        <v>29</v>
      </c>
      <c r="D367" s="65" t="s">
        <v>208</v>
      </c>
      <c r="E367" s="170" t="s">
        <v>22</v>
      </c>
      <c r="F367" s="171"/>
      <c r="G367" s="171"/>
      <c r="H367" s="171"/>
      <c r="I367" s="171"/>
      <c r="J367" s="172"/>
      <c r="K367" s="72">
        <f>K366</f>
        <v>0</v>
      </c>
      <c r="L367" s="72">
        <f t="shared" ref="L367:R367" si="113">L366</f>
        <v>0</v>
      </c>
      <c r="M367" s="72">
        <f t="shared" si="113"/>
        <v>0</v>
      </c>
      <c r="N367" s="72">
        <f t="shared" si="113"/>
        <v>0</v>
      </c>
      <c r="O367" s="72">
        <f t="shared" si="113"/>
        <v>0</v>
      </c>
      <c r="P367" s="72">
        <f t="shared" si="113"/>
        <v>0</v>
      </c>
      <c r="Q367" s="72">
        <f t="shared" si="113"/>
        <v>0</v>
      </c>
      <c r="R367" s="72">
        <f t="shared" si="113"/>
        <v>0</v>
      </c>
      <c r="S367" s="67"/>
      <c r="T367" s="68"/>
      <c r="U367" s="69"/>
      <c r="V367" s="70"/>
      <c r="W367" s="17">
        <f t="shared" si="89"/>
        <v>0</v>
      </c>
      <c r="X367" s="17">
        <f t="shared" si="89"/>
        <v>0</v>
      </c>
      <c r="Y367" s="17">
        <f t="shared" si="89"/>
        <v>0</v>
      </c>
      <c r="Z367" s="17">
        <f t="shared" si="89"/>
        <v>0</v>
      </c>
      <c r="AA367" s="17">
        <f t="shared" si="89"/>
        <v>0</v>
      </c>
      <c r="AB367" s="17">
        <f t="shared" si="89"/>
        <v>0</v>
      </c>
      <c r="AC367" s="17">
        <f t="shared" si="105"/>
        <v>0</v>
      </c>
      <c r="AD367" s="17">
        <f t="shared" si="105"/>
        <v>0</v>
      </c>
      <c r="AE367" s="17">
        <f t="shared" si="105"/>
        <v>0</v>
      </c>
    </row>
    <row r="368" spans="1:31" ht="11.25" outlineLevel="4" thickBot="1" x14ac:dyDescent="0.2">
      <c r="A368" s="55" t="s">
        <v>19</v>
      </c>
      <c r="B368" s="5" t="s">
        <v>29</v>
      </c>
      <c r="C368" s="84" t="s">
        <v>29</v>
      </c>
      <c r="D368" s="71" t="s">
        <v>29</v>
      </c>
      <c r="E368" s="148" t="s">
        <v>33</v>
      </c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50"/>
      <c r="W368" s="17">
        <f t="shared" si="89"/>
        <v>0</v>
      </c>
      <c r="X368" s="17">
        <f t="shared" si="89"/>
        <v>0</v>
      </c>
      <c r="Y368" s="17">
        <f t="shared" si="89"/>
        <v>0</v>
      </c>
      <c r="Z368" s="17">
        <f t="shared" si="89"/>
        <v>0</v>
      </c>
      <c r="AA368" s="17">
        <f t="shared" si="89"/>
        <v>0</v>
      </c>
      <c r="AB368" s="17">
        <f t="shared" si="89"/>
        <v>0</v>
      </c>
      <c r="AC368" s="17">
        <f t="shared" si="105"/>
        <v>0</v>
      </c>
      <c r="AD368" s="17">
        <f t="shared" si="105"/>
        <v>0</v>
      </c>
      <c r="AE368" s="17">
        <f t="shared" si="105"/>
        <v>0</v>
      </c>
    </row>
    <row r="369" spans="1:31" ht="10.5" outlineLevel="4" x14ac:dyDescent="0.15">
      <c r="A369" s="160" t="s">
        <v>19</v>
      </c>
      <c r="B369" s="162" t="s">
        <v>29</v>
      </c>
      <c r="C369" s="164" t="s">
        <v>29</v>
      </c>
      <c r="D369" s="137" t="s">
        <v>29</v>
      </c>
      <c r="E369" s="140" t="s">
        <v>208</v>
      </c>
      <c r="F369" s="223" t="s">
        <v>125</v>
      </c>
      <c r="G369" s="154"/>
      <c r="H369" s="154" t="s">
        <v>150</v>
      </c>
      <c r="I369" s="154"/>
      <c r="J369" s="6" t="s">
        <v>50</v>
      </c>
      <c r="K369" s="24"/>
      <c r="L369" s="22"/>
      <c r="M369" s="23"/>
      <c r="N369" s="23"/>
      <c r="O369" s="23"/>
      <c r="P369" s="23"/>
      <c r="Q369" s="22"/>
      <c r="R369" s="22"/>
      <c r="S369" s="157" t="s">
        <v>216</v>
      </c>
      <c r="T369" s="151">
        <v>31</v>
      </c>
      <c r="U369" s="151">
        <v>31</v>
      </c>
      <c r="V369" s="151">
        <v>31</v>
      </c>
      <c r="W369" s="17" t="str">
        <f t="shared" si="89"/>
        <v>SB</v>
      </c>
      <c r="X369" s="17">
        <f t="shared" si="89"/>
        <v>0</v>
      </c>
      <c r="Y369" s="17">
        <f t="shared" si="89"/>
        <v>0</v>
      </c>
      <c r="Z369" s="17">
        <f t="shared" si="89"/>
        <v>0</v>
      </c>
      <c r="AA369" s="17">
        <f t="shared" si="89"/>
        <v>0</v>
      </c>
      <c r="AB369" s="17">
        <f t="shared" si="89"/>
        <v>0</v>
      </c>
      <c r="AC369" s="17">
        <f t="shared" si="105"/>
        <v>0</v>
      </c>
      <c r="AD369" s="17">
        <f t="shared" si="105"/>
        <v>0</v>
      </c>
      <c r="AE369" s="17">
        <f t="shared" si="105"/>
        <v>0</v>
      </c>
    </row>
    <row r="370" spans="1:31" ht="10.5" outlineLevel="4" x14ac:dyDescent="0.15">
      <c r="A370" s="161"/>
      <c r="B370" s="163"/>
      <c r="C370" s="165"/>
      <c r="D370" s="138"/>
      <c r="E370" s="141"/>
      <c r="F370" s="224"/>
      <c r="G370" s="155"/>
      <c r="H370" s="155"/>
      <c r="I370" s="155"/>
      <c r="J370" s="7" t="s">
        <v>51</v>
      </c>
      <c r="K370" s="24"/>
      <c r="L370" s="24"/>
      <c r="M370" s="25"/>
      <c r="N370" s="25"/>
      <c r="O370" s="25"/>
      <c r="P370" s="25"/>
      <c r="Q370" s="24"/>
      <c r="R370" s="24"/>
      <c r="S370" s="158"/>
      <c r="T370" s="152"/>
      <c r="U370" s="152"/>
      <c r="V370" s="152"/>
      <c r="W370" s="17" t="str">
        <f t="shared" si="89"/>
        <v>VB</v>
      </c>
      <c r="X370" s="17">
        <f t="shared" si="89"/>
        <v>0</v>
      </c>
      <c r="Y370" s="17">
        <f t="shared" si="89"/>
        <v>0</v>
      </c>
      <c r="Z370" s="17">
        <f t="shared" si="89"/>
        <v>0</v>
      </c>
      <c r="AA370" s="17">
        <f t="shared" si="89"/>
        <v>0</v>
      </c>
      <c r="AB370" s="17">
        <f t="shared" si="89"/>
        <v>0</v>
      </c>
      <c r="AC370" s="17">
        <f t="shared" si="105"/>
        <v>0</v>
      </c>
      <c r="AD370" s="17">
        <f t="shared" si="105"/>
        <v>0</v>
      </c>
      <c r="AE370" s="17">
        <f t="shared" si="105"/>
        <v>0</v>
      </c>
    </row>
    <row r="371" spans="1:31" ht="10.5" outlineLevel="4" x14ac:dyDescent="0.15">
      <c r="A371" s="161"/>
      <c r="B371" s="163"/>
      <c r="C371" s="165"/>
      <c r="D371" s="138"/>
      <c r="E371" s="141"/>
      <c r="F371" s="224"/>
      <c r="G371" s="155"/>
      <c r="H371" s="155"/>
      <c r="I371" s="155"/>
      <c r="J371" s="7" t="s">
        <v>52</v>
      </c>
      <c r="K371" s="24"/>
      <c r="L371" s="24"/>
      <c r="M371" s="25"/>
      <c r="N371" s="25"/>
      <c r="O371" s="25"/>
      <c r="P371" s="25"/>
      <c r="Q371" s="24"/>
      <c r="R371" s="24"/>
      <c r="S371" s="158"/>
      <c r="T371" s="152"/>
      <c r="U371" s="152"/>
      <c r="V371" s="152"/>
      <c r="W371" s="17" t="str">
        <f t="shared" si="89"/>
        <v>ES</v>
      </c>
      <c r="X371" s="17">
        <f t="shared" si="89"/>
        <v>0</v>
      </c>
      <c r="Y371" s="17">
        <f t="shared" si="89"/>
        <v>0</v>
      </c>
      <c r="Z371" s="17">
        <f t="shared" si="89"/>
        <v>0</v>
      </c>
      <c r="AA371" s="17">
        <f t="shared" si="89"/>
        <v>0</v>
      </c>
      <c r="AB371" s="17">
        <f t="shared" si="89"/>
        <v>0</v>
      </c>
      <c r="AC371" s="17">
        <f t="shared" si="105"/>
        <v>0</v>
      </c>
      <c r="AD371" s="17">
        <f t="shared" si="105"/>
        <v>0</v>
      </c>
      <c r="AE371" s="17">
        <f t="shared" si="105"/>
        <v>0</v>
      </c>
    </row>
    <row r="372" spans="1:31" ht="10.5" outlineLevel="4" x14ac:dyDescent="0.15">
      <c r="A372" s="161"/>
      <c r="B372" s="163"/>
      <c r="C372" s="165"/>
      <c r="D372" s="138"/>
      <c r="E372" s="141"/>
      <c r="F372" s="224"/>
      <c r="G372" s="155"/>
      <c r="H372" s="155"/>
      <c r="I372" s="155"/>
      <c r="J372" s="8" t="s">
        <v>53</v>
      </c>
      <c r="K372" s="26"/>
      <c r="L372" s="26"/>
      <c r="M372" s="26"/>
      <c r="N372" s="26"/>
      <c r="O372" s="26"/>
      <c r="P372" s="26"/>
      <c r="Q372" s="26"/>
      <c r="R372" s="26"/>
      <c r="S372" s="158"/>
      <c r="T372" s="152"/>
      <c r="U372" s="152"/>
      <c r="V372" s="152"/>
      <c r="W372" s="17" t="str">
        <f t="shared" si="89"/>
        <v>KT</v>
      </c>
      <c r="X372" s="17">
        <f t="shared" si="89"/>
        <v>0</v>
      </c>
      <c r="Y372" s="17">
        <f t="shared" si="89"/>
        <v>0</v>
      </c>
      <c r="Z372" s="17">
        <f t="shared" si="89"/>
        <v>0</v>
      </c>
      <c r="AA372" s="17">
        <f t="shared" si="89"/>
        <v>0</v>
      </c>
      <c r="AB372" s="17">
        <f t="shared" si="89"/>
        <v>0</v>
      </c>
      <c r="AC372" s="17">
        <f t="shared" si="105"/>
        <v>0</v>
      </c>
      <c r="AD372" s="17">
        <f t="shared" si="105"/>
        <v>0</v>
      </c>
      <c r="AE372" s="17">
        <f t="shared" si="105"/>
        <v>0</v>
      </c>
    </row>
    <row r="373" spans="1:31" ht="11.25" outlineLevel="4" thickBot="1" x14ac:dyDescent="0.2">
      <c r="A373" s="237"/>
      <c r="B373" s="221"/>
      <c r="C373" s="185"/>
      <c r="D373" s="139"/>
      <c r="E373" s="142"/>
      <c r="F373" s="225"/>
      <c r="G373" s="156"/>
      <c r="H373" s="156"/>
      <c r="I373" s="156"/>
      <c r="J373" s="9" t="s">
        <v>86</v>
      </c>
      <c r="K373" s="27">
        <f>SUM(K369:K372)</f>
        <v>0</v>
      </c>
      <c r="L373" s="27">
        <f>SUM(L369:L372)</f>
        <v>0</v>
      </c>
      <c r="M373" s="27">
        <f t="shared" ref="M373:R373" si="114">SUM(M369:M372)</f>
        <v>0</v>
      </c>
      <c r="N373" s="27">
        <f t="shared" si="114"/>
        <v>0</v>
      </c>
      <c r="O373" s="27">
        <f t="shared" si="114"/>
        <v>0</v>
      </c>
      <c r="P373" s="27">
        <f t="shared" si="114"/>
        <v>0</v>
      </c>
      <c r="Q373" s="27">
        <f t="shared" si="114"/>
        <v>0</v>
      </c>
      <c r="R373" s="27">
        <f t="shared" si="114"/>
        <v>0</v>
      </c>
      <c r="S373" s="159"/>
      <c r="T373" s="153"/>
      <c r="U373" s="153"/>
      <c r="V373" s="153"/>
      <c r="W373" s="17" t="str">
        <f t="shared" ref="W373:AB385" si="115">J373</f>
        <v>Iš viso:</v>
      </c>
      <c r="X373" s="17">
        <f t="shared" si="115"/>
        <v>0</v>
      </c>
      <c r="Y373" s="17">
        <f t="shared" si="115"/>
        <v>0</v>
      </c>
      <c r="Z373" s="17">
        <f t="shared" si="115"/>
        <v>0</v>
      </c>
      <c r="AA373" s="17">
        <f t="shared" si="115"/>
        <v>0</v>
      </c>
      <c r="AB373" s="17">
        <f t="shared" si="115"/>
        <v>0</v>
      </c>
      <c r="AC373" s="17">
        <f t="shared" si="105"/>
        <v>0</v>
      </c>
      <c r="AD373" s="17">
        <f t="shared" si="105"/>
        <v>0</v>
      </c>
      <c r="AE373" s="17">
        <f t="shared" si="105"/>
        <v>0</v>
      </c>
    </row>
    <row r="374" spans="1:31" ht="11.25" outlineLevel="3" thickBot="1" x14ac:dyDescent="0.2">
      <c r="A374" s="57" t="s">
        <v>19</v>
      </c>
      <c r="B374" s="11" t="s">
        <v>29</v>
      </c>
      <c r="C374" s="78" t="s">
        <v>29</v>
      </c>
      <c r="D374" s="65" t="s">
        <v>29</v>
      </c>
      <c r="E374" s="170" t="s">
        <v>22</v>
      </c>
      <c r="F374" s="171"/>
      <c r="G374" s="171"/>
      <c r="H374" s="171"/>
      <c r="I374" s="171"/>
      <c r="J374" s="172"/>
      <c r="K374" s="72">
        <f>K373</f>
        <v>0</v>
      </c>
      <c r="L374" s="72">
        <f t="shared" ref="L374:R374" si="116">L373</f>
        <v>0</v>
      </c>
      <c r="M374" s="72">
        <f t="shared" si="116"/>
        <v>0</v>
      </c>
      <c r="N374" s="72">
        <f t="shared" si="116"/>
        <v>0</v>
      </c>
      <c r="O374" s="72">
        <f t="shared" si="116"/>
        <v>0</v>
      </c>
      <c r="P374" s="72">
        <f t="shared" si="116"/>
        <v>0</v>
      </c>
      <c r="Q374" s="72">
        <f t="shared" si="116"/>
        <v>0</v>
      </c>
      <c r="R374" s="72">
        <f t="shared" si="116"/>
        <v>0</v>
      </c>
      <c r="S374" s="67"/>
      <c r="T374" s="68"/>
      <c r="U374" s="69"/>
      <c r="V374" s="70"/>
      <c r="W374" s="17">
        <f t="shared" si="115"/>
        <v>0</v>
      </c>
      <c r="X374" s="17">
        <f t="shared" si="115"/>
        <v>0</v>
      </c>
      <c r="Y374" s="17">
        <f t="shared" si="115"/>
        <v>0</v>
      </c>
      <c r="Z374" s="17">
        <f t="shared" si="115"/>
        <v>0</v>
      </c>
      <c r="AA374" s="17">
        <f t="shared" si="115"/>
        <v>0</v>
      </c>
      <c r="AB374" s="17">
        <f t="shared" si="115"/>
        <v>0</v>
      </c>
      <c r="AC374" s="17">
        <f t="shared" si="105"/>
        <v>0</v>
      </c>
      <c r="AD374" s="17">
        <f t="shared" si="105"/>
        <v>0</v>
      </c>
      <c r="AE374" s="17">
        <f t="shared" si="105"/>
        <v>0</v>
      </c>
    </row>
    <row r="375" spans="1:31" ht="11.25" outlineLevel="4" thickBot="1" x14ac:dyDescent="0.2">
      <c r="A375" s="55" t="s">
        <v>19</v>
      </c>
      <c r="B375" s="5" t="s">
        <v>29</v>
      </c>
      <c r="C375" s="84" t="s">
        <v>29</v>
      </c>
      <c r="D375" s="71" t="s">
        <v>19</v>
      </c>
      <c r="E375" s="148" t="s">
        <v>34</v>
      </c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50"/>
      <c r="W375" s="17">
        <f t="shared" si="115"/>
        <v>0</v>
      </c>
      <c r="X375" s="17">
        <f t="shared" si="115"/>
        <v>0</v>
      </c>
      <c r="Y375" s="17">
        <f t="shared" si="115"/>
        <v>0</v>
      </c>
      <c r="Z375" s="17">
        <f t="shared" si="115"/>
        <v>0</v>
      </c>
      <c r="AA375" s="17">
        <f t="shared" si="115"/>
        <v>0</v>
      </c>
      <c r="AB375" s="17">
        <f t="shared" si="115"/>
        <v>0</v>
      </c>
      <c r="AC375" s="17">
        <f t="shared" si="105"/>
        <v>0</v>
      </c>
      <c r="AD375" s="17">
        <f t="shared" si="105"/>
        <v>0</v>
      </c>
      <c r="AE375" s="17">
        <f t="shared" si="105"/>
        <v>0</v>
      </c>
    </row>
    <row r="376" spans="1:31" ht="10.5" outlineLevel="4" x14ac:dyDescent="0.15">
      <c r="A376" s="160" t="s">
        <v>19</v>
      </c>
      <c r="B376" s="162" t="s">
        <v>29</v>
      </c>
      <c r="C376" s="164" t="s">
        <v>29</v>
      </c>
      <c r="D376" s="137" t="s">
        <v>19</v>
      </c>
      <c r="E376" s="140" t="s">
        <v>208</v>
      </c>
      <c r="F376" s="223" t="s">
        <v>188</v>
      </c>
      <c r="G376" s="154"/>
      <c r="H376" s="154" t="s">
        <v>28</v>
      </c>
      <c r="I376" s="154"/>
      <c r="J376" s="6" t="s">
        <v>50</v>
      </c>
      <c r="K376" s="46"/>
      <c r="L376" s="47"/>
      <c r="M376" s="48"/>
      <c r="N376" s="48"/>
      <c r="O376" s="48"/>
      <c r="P376" s="48"/>
      <c r="Q376" s="47"/>
      <c r="R376" s="47"/>
      <c r="S376" s="157" t="s">
        <v>123</v>
      </c>
      <c r="T376" s="151"/>
      <c r="U376" s="182">
        <v>1</v>
      </c>
      <c r="V376" s="143"/>
      <c r="W376" s="17" t="str">
        <f t="shared" si="115"/>
        <v>SB</v>
      </c>
      <c r="X376" s="17">
        <f t="shared" si="115"/>
        <v>0</v>
      </c>
      <c r="Y376" s="17">
        <f t="shared" si="115"/>
        <v>0</v>
      </c>
      <c r="Z376" s="17">
        <f t="shared" si="115"/>
        <v>0</v>
      </c>
      <c r="AA376" s="17">
        <f t="shared" si="115"/>
        <v>0</v>
      </c>
      <c r="AB376" s="17">
        <f t="shared" si="115"/>
        <v>0</v>
      </c>
      <c r="AC376" s="17">
        <f t="shared" si="105"/>
        <v>0</v>
      </c>
      <c r="AD376" s="17">
        <f t="shared" si="105"/>
        <v>0</v>
      </c>
      <c r="AE376" s="17">
        <f t="shared" si="105"/>
        <v>0</v>
      </c>
    </row>
    <row r="377" spans="1:31" ht="10.5" outlineLevel="4" x14ac:dyDescent="0.15">
      <c r="A377" s="161"/>
      <c r="B377" s="163"/>
      <c r="C377" s="165"/>
      <c r="D377" s="138"/>
      <c r="E377" s="141"/>
      <c r="F377" s="224"/>
      <c r="G377" s="155"/>
      <c r="H377" s="155"/>
      <c r="I377" s="155"/>
      <c r="J377" s="7" t="s">
        <v>51</v>
      </c>
      <c r="K377" s="46"/>
      <c r="L377" s="46"/>
      <c r="M377" s="49"/>
      <c r="N377" s="49"/>
      <c r="O377" s="49"/>
      <c r="P377" s="49"/>
      <c r="Q377" s="46"/>
      <c r="R377" s="46"/>
      <c r="S377" s="158"/>
      <c r="T377" s="152"/>
      <c r="U377" s="183"/>
      <c r="V377" s="144"/>
      <c r="W377" s="17" t="str">
        <f t="shared" si="115"/>
        <v>VB</v>
      </c>
      <c r="X377" s="17">
        <f t="shared" si="115"/>
        <v>0</v>
      </c>
      <c r="Y377" s="17">
        <f t="shared" si="115"/>
        <v>0</v>
      </c>
      <c r="Z377" s="17">
        <f t="shared" si="115"/>
        <v>0</v>
      </c>
      <c r="AA377" s="17">
        <f t="shared" si="115"/>
        <v>0</v>
      </c>
      <c r="AB377" s="17">
        <f t="shared" si="115"/>
        <v>0</v>
      </c>
      <c r="AC377" s="17">
        <f t="shared" si="105"/>
        <v>0</v>
      </c>
      <c r="AD377" s="17">
        <f t="shared" si="105"/>
        <v>0</v>
      </c>
      <c r="AE377" s="17">
        <f t="shared" si="105"/>
        <v>0</v>
      </c>
    </row>
    <row r="378" spans="1:31" ht="10.5" outlineLevel="4" x14ac:dyDescent="0.15">
      <c r="A378" s="161"/>
      <c r="B378" s="163"/>
      <c r="C378" s="165"/>
      <c r="D378" s="138"/>
      <c r="E378" s="141"/>
      <c r="F378" s="224"/>
      <c r="G378" s="155"/>
      <c r="H378" s="155"/>
      <c r="I378" s="155"/>
      <c r="J378" s="7" t="s">
        <v>52</v>
      </c>
      <c r="K378" s="46"/>
      <c r="L378" s="46"/>
      <c r="M378" s="49"/>
      <c r="N378" s="49"/>
      <c r="O378" s="49"/>
      <c r="P378" s="49"/>
      <c r="Q378" s="46"/>
      <c r="R378" s="46"/>
      <c r="S378" s="158"/>
      <c r="T378" s="152"/>
      <c r="U378" s="183"/>
      <c r="V378" s="144"/>
      <c r="W378" s="17" t="str">
        <f t="shared" si="115"/>
        <v>ES</v>
      </c>
      <c r="X378" s="17">
        <f t="shared" si="115"/>
        <v>0</v>
      </c>
      <c r="Y378" s="17">
        <f t="shared" si="115"/>
        <v>0</v>
      </c>
      <c r="Z378" s="17">
        <f t="shared" si="115"/>
        <v>0</v>
      </c>
      <c r="AA378" s="17">
        <f t="shared" si="115"/>
        <v>0</v>
      </c>
      <c r="AB378" s="17">
        <f t="shared" si="115"/>
        <v>0</v>
      </c>
      <c r="AC378" s="17">
        <f t="shared" si="105"/>
        <v>0</v>
      </c>
      <c r="AD378" s="17">
        <f t="shared" si="105"/>
        <v>0</v>
      </c>
      <c r="AE378" s="17">
        <f t="shared" si="105"/>
        <v>0</v>
      </c>
    </row>
    <row r="379" spans="1:31" ht="10.5" outlineLevel="4" x14ac:dyDescent="0.15">
      <c r="A379" s="161"/>
      <c r="B379" s="163"/>
      <c r="C379" s="165"/>
      <c r="D379" s="138"/>
      <c r="E379" s="141"/>
      <c r="F379" s="224"/>
      <c r="G379" s="155"/>
      <c r="H379" s="155"/>
      <c r="I379" s="155"/>
      <c r="J379" s="8" t="s">
        <v>53</v>
      </c>
      <c r="K379" s="50"/>
      <c r="L379" s="50"/>
      <c r="M379" s="50"/>
      <c r="N379" s="50"/>
      <c r="O379" s="50"/>
      <c r="P379" s="50"/>
      <c r="Q379" s="50"/>
      <c r="R379" s="50"/>
      <c r="S379" s="158"/>
      <c r="T379" s="152"/>
      <c r="U379" s="183"/>
      <c r="V379" s="144"/>
      <c r="W379" s="17" t="str">
        <f t="shared" si="115"/>
        <v>KT</v>
      </c>
      <c r="X379" s="17">
        <f t="shared" si="115"/>
        <v>0</v>
      </c>
      <c r="Y379" s="17">
        <f t="shared" si="115"/>
        <v>0</v>
      </c>
      <c r="Z379" s="17">
        <f t="shared" si="115"/>
        <v>0</v>
      </c>
      <c r="AA379" s="17">
        <f t="shared" si="115"/>
        <v>0</v>
      </c>
      <c r="AB379" s="17">
        <f t="shared" si="115"/>
        <v>0</v>
      </c>
      <c r="AC379" s="17">
        <f t="shared" si="105"/>
        <v>0</v>
      </c>
      <c r="AD379" s="17">
        <f t="shared" si="105"/>
        <v>0</v>
      </c>
      <c r="AE379" s="17">
        <f t="shared" si="105"/>
        <v>0</v>
      </c>
    </row>
    <row r="380" spans="1:31" ht="11.25" outlineLevel="4" thickBot="1" x14ac:dyDescent="0.2">
      <c r="A380" s="237"/>
      <c r="B380" s="221"/>
      <c r="C380" s="185"/>
      <c r="D380" s="139"/>
      <c r="E380" s="142"/>
      <c r="F380" s="225"/>
      <c r="G380" s="156"/>
      <c r="H380" s="156"/>
      <c r="I380" s="156"/>
      <c r="J380" s="9" t="s">
        <v>86</v>
      </c>
      <c r="K380" s="51">
        <f>SUM(K376:K379)</f>
        <v>0</v>
      </c>
      <c r="L380" s="51">
        <f>SUM(L376:L379)</f>
        <v>0</v>
      </c>
      <c r="M380" s="51">
        <f t="shared" ref="M380:R380" si="117">SUM(M376:M379)</f>
        <v>0</v>
      </c>
      <c r="N380" s="51">
        <f t="shared" si="117"/>
        <v>0</v>
      </c>
      <c r="O380" s="51">
        <f t="shared" si="117"/>
        <v>0</v>
      </c>
      <c r="P380" s="51">
        <f t="shared" si="117"/>
        <v>0</v>
      </c>
      <c r="Q380" s="51">
        <f t="shared" si="117"/>
        <v>0</v>
      </c>
      <c r="R380" s="51">
        <f t="shared" si="117"/>
        <v>0</v>
      </c>
      <c r="S380" s="159"/>
      <c r="T380" s="153"/>
      <c r="U380" s="184"/>
      <c r="V380" s="145"/>
      <c r="W380" s="17" t="str">
        <f t="shared" si="115"/>
        <v>Iš viso:</v>
      </c>
      <c r="X380" s="17">
        <f t="shared" si="115"/>
        <v>0</v>
      </c>
      <c r="Y380" s="17">
        <f t="shared" si="115"/>
        <v>0</v>
      </c>
      <c r="Z380" s="17">
        <f t="shared" si="115"/>
        <v>0</v>
      </c>
      <c r="AA380" s="17">
        <f t="shared" si="115"/>
        <v>0</v>
      </c>
      <c r="AB380" s="17">
        <f t="shared" si="115"/>
        <v>0</v>
      </c>
      <c r="AC380" s="17">
        <f t="shared" si="105"/>
        <v>0</v>
      </c>
      <c r="AD380" s="17">
        <f t="shared" si="105"/>
        <v>0</v>
      </c>
      <c r="AE380" s="17">
        <f t="shared" si="105"/>
        <v>0</v>
      </c>
    </row>
    <row r="381" spans="1:31" ht="10.5" customHeight="1" outlineLevel="4" x14ac:dyDescent="0.15">
      <c r="A381" s="160" t="s">
        <v>19</v>
      </c>
      <c r="B381" s="162" t="s">
        <v>29</v>
      </c>
      <c r="C381" s="164" t="s">
        <v>29</v>
      </c>
      <c r="D381" s="137" t="s">
        <v>19</v>
      </c>
      <c r="E381" s="140" t="s">
        <v>29</v>
      </c>
      <c r="F381" s="223" t="s">
        <v>124</v>
      </c>
      <c r="G381" s="154"/>
      <c r="H381" s="154" t="s">
        <v>127</v>
      </c>
      <c r="I381" s="154"/>
      <c r="J381" s="6" t="s">
        <v>50</v>
      </c>
      <c r="K381" s="46"/>
      <c r="L381" s="46"/>
      <c r="M381" s="49"/>
      <c r="N381" s="49"/>
      <c r="O381" s="49"/>
      <c r="P381" s="49"/>
      <c r="Q381" s="46"/>
      <c r="R381" s="46"/>
      <c r="S381" s="157" t="s">
        <v>168</v>
      </c>
      <c r="T381" s="143" t="s">
        <v>258</v>
      </c>
      <c r="U381" s="143" t="s">
        <v>259</v>
      </c>
      <c r="V381" s="143" t="s">
        <v>260</v>
      </c>
      <c r="W381" s="17" t="str">
        <f t="shared" si="115"/>
        <v>SB</v>
      </c>
      <c r="X381" s="17">
        <f t="shared" si="115"/>
        <v>0</v>
      </c>
      <c r="Y381" s="17">
        <f t="shared" si="115"/>
        <v>0</v>
      </c>
      <c r="Z381" s="17">
        <f t="shared" si="115"/>
        <v>0</v>
      </c>
      <c r="AA381" s="17">
        <f t="shared" si="115"/>
        <v>0</v>
      </c>
      <c r="AB381" s="17">
        <f t="shared" si="115"/>
        <v>0</v>
      </c>
      <c r="AC381" s="17">
        <f t="shared" si="105"/>
        <v>0</v>
      </c>
      <c r="AD381" s="17">
        <f t="shared" si="105"/>
        <v>0</v>
      </c>
      <c r="AE381" s="17">
        <f t="shared" si="105"/>
        <v>0</v>
      </c>
    </row>
    <row r="382" spans="1:31" ht="10.5" outlineLevel="4" x14ac:dyDescent="0.15">
      <c r="A382" s="161"/>
      <c r="B382" s="163"/>
      <c r="C382" s="165"/>
      <c r="D382" s="138"/>
      <c r="E382" s="141"/>
      <c r="F382" s="224"/>
      <c r="G382" s="155"/>
      <c r="H382" s="155"/>
      <c r="I382" s="155"/>
      <c r="J382" s="7" t="s">
        <v>51</v>
      </c>
      <c r="K382" s="46"/>
      <c r="L382" s="46"/>
      <c r="M382" s="49"/>
      <c r="N382" s="49"/>
      <c r="O382" s="49"/>
      <c r="P382" s="49"/>
      <c r="Q382" s="46"/>
      <c r="R382" s="46"/>
      <c r="S382" s="158"/>
      <c r="T382" s="144"/>
      <c r="U382" s="144"/>
      <c r="V382" s="144"/>
      <c r="W382" s="17" t="str">
        <f t="shared" si="115"/>
        <v>VB</v>
      </c>
      <c r="X382" s="17">
        <f t="shared" si="115"/>
        <v>0</v>
      </c>
      <c r="Y382" s="17">
        <f t="shared" si="115"/>
        <v>0</v>
      </c>
      <c r="Z382" s="17">
        <f t="shared" si="115"/>
        <v>0</v>
      </c>
      <c r="AA382" s="17">
        <f t="shared" si="115"/>
        <v>0</v>
      </c>
      <c r="AB382" s="17">
        <f t="shared" si="115"/>
        <v>0</v>
      </c>
      <c r="AC382" s="17">
        <f t="shared" si="105"/>
        <v>0</v>
      </c>
      <c r="AD382" s="17">
        <f t="shared" si="105"/>
        <v>0</v>
      </c>
      <c r="AE382" s="17">
        <f t="shared" si="105"/>
        <v>0</v>
      </c>
    </row>
    <row r="383" spans="1:31" ht="10.5" outlineLevel="4" x14ac:dyDescent="0.15">
      <c r="A383" s="161"/>
      <c r="B383" s="163"/>
      <c r="C383" s="165"/>
      <c r="D383" s="138"/>
      <c r="E383" s="141"/>
      <c r="F383" s="224"/>
      <c r="G383" s="155"/>
      <c r="H383" s="155"/>
      <c r="I383" s="155"/>
      <c r="J383" s="7" t="s">
        <v>52</v>
      </c>
      <c r="K383" s="46"/>
      <c r="L383" s="46"/>
      <c r="M383" s="49"/>
      <c r="N383" s="49"/>
      <c r="O383" s="49"/>
      <c r="P383" s="49"/>
      <c r="Q383" s="46"/>
      <c r="R383" s="46"/>
      <c r="S383" s="158"/>
      <c r="T383" s="144"/>
      <c r="U383" s="144"/>
      <c r="V383" s="144"/>
      <c r="W383" s="17" t="str">
        <f t="shared" si="115"/>
        <v>ES</v>
      </c>
      <c r="X383" s="17">
        <f t="shared" si="115"/>
        <v>0</v>
      </c>
      <c r="Y383" s="17">
        <f t="shared" si="115"/>
        <v>0</v>
      </c>
      <c r="Z383" s="17">
        <f t="shared" si="115"/>
        <v>0</v>
      </c>
      <c r="AA383" s="17">
        <f t="shared" si="115"/>
        <v>0</v>
      </c>
      <c r="AB383" s="17">
        <f t="shared" si="115"/>
        <v>0</v>
      </c>
      <c r="AC383" s="17">
        <f t="shared" si="105"/>
        <v>0</v>
      </c>
      <c r="AD383" s="17">
        <f t="shared" si="105"/>
        <v>0</v>
      </c>
      <c r="AE383" s="17">
        <f t="shared" si="105"/>
        <v>0</v>
      </c>
    </row>
    <row r="384" spans="1:31" ht="10.5" outlineLevel="4" x14ac:dyDescent="0.15">
      <c r="A384" s="161"/>
      <c r="B384" s="163"/>
      <c r="C384" s="165"/>
      <c r="D384" s="138"/>
      <c r="E384" s="141"/>
      <c r="F384" s="224"/>
      <c r="G384" s="155"/>
      <c r="H384" s="155"/>
      <c r="I384" s="155"/>
      <c r="J384" s="8" t="s">
        <v>53</v>
      </c>
      <c r="K384" s="50"/>
      <c r="L384" s="50"/>
      <c r="M384" s="52"/>
      <c r="N384" s="52"/>
      <c r="O384" s="52"/>
      <c r="P384" s="52"/>
      <c r="Q384" s="50"/>
      <c r="R384" s="50"/>
      <c r="S384" s="158"/>
      <c r="T384" s="144"/>
      <c r="U384" s="144"/>
      <c r="V384" s="144"/>
      <c r="W384" s="17" t="str">
        <f t="shared" si="115"/>
        <v>KT</v>
      </c>
      <c r="X384" s="17">
        <f t="shared" si="115"/>
        <v>0</v>
      </c>
      <c r="Y384" s="17">
        <f t="shared" si="115"/>
        <v>0</v>
      </c>
      <c r="Z384" s="17">
        <f t="shared" si="115"/>
        <v>0</v>
      </c>
      <c r="AA384" s="17">
        <f t="shared" si="115"/>
        <v>0</v>
      </c>
      <c r="AB384" s="17">
        <f t="shared" si="115"/>
        <v>0</v>
      </c>
      <c r="AC384" s="17">
        <f t="shared" si="105"/>
        <v>0</v>
      </c>
      <c r="AD384" s="17">
        <f t="shared" si="105"/>
        <v>0</v>
      </c>
      <c r="AE384" s="17">
        <f t="shared" si="105"/>
        <v>0</v>
      </c>
    </row>
    <row r="385" spans="1:31" ht="11.25" outlineLevel="4" thickBot="1" x14ac:dyDescent="0.2">
      <c r="A385" s="237"/>
      <c r="B385" s="221"/>
      <c r="C385" s="185"/>
      <c r="D385" s="139"/>
      <c r="E385" s="142"/>
      <c r="F385" s="225"/>
      <c r="G385" s="156"/>
      <c r="H385" s="156"/>
      <c r="I385" s="156"/>
      <c r="J385" s="9" t="s">
        <v>86</v>
      </c>
      <c r="K385" s="51">
        <f>SUM(K381:K384)</f>
        <v>0</v>
      </c>
      <c r="L385" s="51">
        <f>SUM(L381:L384)</f>
        <v>0</v>
      </c>
      <c r="M385" s="51">
        <f t="shared" ref="M385:R385" si="118">SUM(M381:M384)</f>
        <v>0</v>
      </c>
      <c r="N385" s="51">
        <f t="shared" si="118"/>
        <v>0</v>
      </c>
      <c r="O385" s="51">
        <f t="shared" si="118"/>
        <v>0</v>
      </c>
      <c r="P385" s="51">
        <f t="shared" si="118"/>
        <v>0</v>
      </c>
      <c r="Q385" s="51">
        <f t="shared" si="118"/>
        <v>0</v>
      </c>
      <c r="R385" s="51">
        <f t="shared" si="118"/>
        <v>0</v>
      </c>
      <c r="S385" s="159"/>
      <c r="T385" s="145"/>
      <c r="U385" s="145"/>
      <c r="V385" s="145"/>
      <c r="W385" s="17" t="str">
        <f t="shared" si="115"/>
        <v>Iš viso:</v>
      </c>
      <c r="X385" s="17">
        <f t="shared" si="115"/>
        <v>0</v>
      </c>
      <c r="Y385" s="17">
        <f t="shared" si="115"/>
        <v>0</v>
      </c>
      <c r="Z385" s="17">
        <f t="shared" si="115"/>
        <v>0</v>
      </c>
      <c r="AA385" s="17">
        <f t="shared" si="115"/>
        <v>0</v>
      </c>
      <c r="AB385" s="17">
        <f t="shared" si="115"/>
        <v>0</v>
      </c>
      <c r="AC385" s="17">
        <f t="shared" si="105"/>
        <v>0</v>
      </c>
      <c r="AD385" s="17">
        <f t="shared" si="105"/>
        <v>0</v>
      </c>
      <c r="AE385" s="17">
        <f t="shared" si="105"/>
        <v>0</v>
      </c>
    </row>
    <row r="386" spans="1:31" ht="11.25" outlineLevel="3" thickBot="1" x14ac:dyDescent="0.2">
      <c r="A386" s="57" t="s">
        <v>19</v>
      </c>
      <c r="B386" s="11" t="s">
        <v>29</v>
      </c>
      <c r="C386" s="78" t="s">
        <v>29</v>
      </c>
      <c r="D386" s="65" t="s">
        <v>19</v>
      </c>
      <c r="E386" s="170" t="s">
        <v>22</v>
      </c>
      <c r="F386" s="171"/>
      <c r="G386" s="171"/>
      <c r="H386" s="171"/>
      <c r="I386" s="171"/>
      <c r="J386" s="172"/>
      <c r="K386" s="66">
        <f>K380+K385</f>
        <v>0</v>
      </c>
      <c r="L386" s="66">
        <f t="shared" ref="L386:R386" si="119">L380+L385</f>
        <v>0</v>
      </c>
      <c r="M386" s="66">
        <f>M380+M385</f>
        <v>0</v>
      </c>
      <c r="N386" s="66">
        <f t="shared" si="119"/>
        <v>0</v>
      </c>
      <c r="O386" s="66">
        <f t="shared" si="119"/>
        <v>0</v>
      </c>
      <c r="P386" s="66">
        <f t="shared" si="119"/>
        <v>0</v>
      </c>
      <c r="Q386" s="66">
        <f t="shared" si="119"/>
        <v>0</v>
      </c>
      <c r="R386" s="66">
        <f t="shared" si="119"/>
        <v>0</v>
      </c>
      <c r="S386" s="67"/>
      <c r="T386" s="68"/>
      <c r="U386" s="69"/>
      <c r="V386" s="70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1.25" outlineLevel="2" thickBot="1" x14ac:dyDescent="0.2">
      <c r="A387" s="57" t="s">
        <v>19</v>
      </c>
      <c r="B387" s="11" t="s">
        <v>29</v>
      </c>
      <c r="C387" s="78" t="s">
        <v>29</v>
      </c>
      <c r="D387" s="241" t="s">
        <v>13</v>
      </c>
      <c r="E387" s="242"/>
      <c r="F387" s="242"/>
      <c r="G387" s="242"/>
      <c r="H387" s="242"/>
      <c r="I387" s="242"/>
      <c r="J387" s="242"/>
      <c r="K387" s="79">
        <f>K386+K374+K367</f>
        <v>0</v>
      </c>
      <c r="L387" s="79">
        <f t="shared" ref="L387:R387" si="120">L386+L374+L367</f>
        <v>0</v>
      </c>
      <c r="M387" s="79">
        <v>0</v>
      </c>
      <c r="N387" s="79">
        <f t="shared" si="120"/>
        <v>0</v>
      </c>
      <c r="O387" s="79">
        <f t="shared" si="120"/>
        <v>0</v>
      </c>
      <c r="P387" s="79">
        <f t="shared" si="120"/>
        <v>0</v>
      </c>
      <c r="Q387" s="79">
        <f t="shared" si="120"/>
        <v>0</v>
      </c>
      <c r="R387" s="79">
        <f t="shared" si="120"/>
        <v>0</v>
      </c>
      <c r="S387" s="80"/>
      <c r="T387" s="81"/>
      <c r="U387" s="82"/>
      <c r="V387" s="83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1.25" outlineLevel="1" thickBot="1" x14ac:dyDescent="0.2">
      <c r="A388" s="57" t="s">
        <v>19</v>
      </c>
      <c r="B388" s="11" t="s">
        <v>29</v>
      </c>
      <c r="C388" s="265" t="s">
        <v>9</v>
      </c>
      <c r="D388" s="266"/>
      <c r="E388" s="266"/>
      <c r="F388" s="266"/>
      <c r="G388" s="266"/>
      <c r="H388" s="266"/>
      <c r="I388" s="266"/>
      <c r="J388" s="266"/>
      <c r="K388" s="53">
        <f>K387</f>
        <v>0</v>
      </c>
      <c r="L388" s="53">
        <f t="shared" ref="L388:R388" si="121">L387</f>
        <v>0</v>
      </c>
      <c r="M388" s="53">
        <f t="shared" si="121"/>
        <v>0</v>
      </c>
      <c r="N388" s="53">
        <f t="shared" si="121"/>
        <v>0</v>
      </c>
      <c r="O388" s="53">
        <f t="shared" si="121"/>
        <v>0</v>
      </c>
      <c r="P388" s="53">
        <f t="shared" si="121"/>
        <v>0</v>
      </c>
      <c r="Q388" s="53">
        <f t="shared" si="121"/>
        <v>0</v>
      </c>
      <c r="R388" s="53">
        <f t="shared" si="121"/>
        <v>0</v>
      </c>
      <c r="S388" s="12"/>
      <c r="T388" s="13"/>
      <c r="U388" s="14"/>
      <c r="V388" s="15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1.25" thickBot="1" x14ac:dyDescent="0.2">
      <c r="A389" s="57" t="s">
        <v>19</v>
      </c>
      <c r="B389" s="267" t="s">
        <v>15</v>
      </c>
      <c r="C389" s="268"/>
      <c r="D389" s="268"/>
      <c r="E389" s="268"/>
      <c r="F389" s="268"/>
      <c r="G389" s="268"/>
      <c r="H389" s="268"/>
      <c r="I389" s="268"/>
      <c r="J389" s="268"/>
      <c r="K389" s="59">
        <f>K388+K358</f>
        <v>46271673</v>
      </c>
      <c r="L389" s="59">
        <f t="shared" ref="L389:R389" si="122">L388+L358</f>
        <v>15423891</v>
      </c>
      <c r="M389" s="59">
        <f>M388+M358</f>
        <v>15371498.700000001</v>
      </c>
      <c r="N389" s="59">
        <f t="shared" si="122"/>
        <v>15364420.149999999</v>
      </c>
      <c r="O389" s="59">
        <f t="shared" si="122"/>
        <v>13094786.949999999</v>
      </c>
      <c r="P389" s="59">
        <f t="shared" si="122"/>
        <v>7078.5499999999993</v>
      </c>
      <c r="Q389" s="59">
        <f t="shared" si="122"/>
        <v>15423891</v>
      </c>
      <c r="R389" s="59">
        <f t="shared" si="122"/>
        <v>15423891</v>
      </c>
      <c r="S389" s="60"/>
      <c r="T389" s="61"/>
      <c r="U389" s="62"/>
      <c r="V389" s="63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1.25" thickBot="1" x14ac:dyDescent="0.2">
      <c r="A390" s="16"/>
      <c r="B390" s="16"/>
      <c r="C390" s="16"/>
      <c r="D390" s="16"/>
      <c r="E390" s="16"/>
      <c r="F390" s="17"/>
      <c r="G390" s="17"/>
      <c r="H390" s="17"/>
      <c r="I390" s="17"/>
      <c r="J390" s="17"/>
      <c r="K390" s="35"/>
      <c r="L390" s="35"/>
      <c r="M390" s="35"/>
      <c r="N390" s="35"/>
      <c r="O390" s="35"/>
      <c r="P390" s="35"/>
      <c r="Q390" s="35"/>
      <c r="R390" s="35"/>
      <c r="S390" s="17"/>
      <c r="T390" s="17"/>
      <c r="U390" s="17"/>
      <c r="V390" s="3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1.25" thickBot="1" x14ac:dyDescent="0.2">
      <c r="A391" s="320" t="s">
        <v>10</v>
      </c>
      <c r="B391" s="321"/>
      <c r="C391" s="321"/>
      <c r="D391" s="338" t="s">
        <v>46</v>
      </c>
      <c r="E391" s="339"/>
      <c r="F391" s="339"/>
      <c r="G391" s="339"/>
      <c r="H391" s="339"/>
      <c r="I391" s="340"/>
      <c r="J391" s="94" t="s">
        <v>50</v>
      </c>
      <c r="K391" s="43">
        <f>K381+K376+K369+K362+K341+K336+K331+K326+K321+K316+K311+K306+K292+K287+K282+K275+K268+K259+K248+K243+K236+K229+K224+K215+K208+K201+K194+K189+K182+K177+K172+K165+K158+K153+K148+K141+K136+K131+K126+K121+K116+K109+K104+K97+K92+K85+K80+K75+K68+K61+K56+K47+K40+K33+K26+K19+K14+K346</f>
        <v>23779429</v>
      </c>
      <c r="L391" s="43">
        <f t="shared" ref="L391:R391" si="123">L381+L376+L369+L362+L341+L336+L331+L326+L321+L316+L311+L306+L292+L287+L282+L275+L268+L259+L248+L243+L236+L229+L224+L215+L208+L201+L194+L189+L182+L177+L172+L165+L158+L153+L148+L141+L136+L131+L126+L121+L116+L109+L104+L97+L92+L85+L80+L75+L68+L61+L56+L47+L40+L33+L26+L19+L14+L346</f>
        <v>7892104</v>
      </c>
      <c r="M391" s="43">
        <f t="shared" si="123"/>
        <v>7764889.0000000009</v>
      </c>
      <c r="N391" s="43">
        <f t="shared" si="123"/>
        <v>7760002.7999999998</v>
      </c>
      <c r="O391" s="43">
        <f t="shared" si="123"/>
        <v>6167621.3900000006</v>
      </c>
      <c r="P391" s="43">
        <f t="shared" si="123"/>
        <v>4886.2</v>
      </c>
      <c r="Q391" s="43">
        <f t="shared" si="123"/>
        <v>7931854</v>
      </c>
      <c r="R391" s="43">
        <f t="shared" si="123"/>
        <v>7955471</v>
      </c>
      <c r="S391" s="17"/>
      <c r="T391" s="17"/>
      <c r="U391" s="17"/>
      <c r="V391" s="3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1.25" thickBot="1" x14ac:dyDescent="0.2">
      <c r="A392" s="322"/>
      <c r="B392" s="323"/>
      <c r="C392" s="323"/>
      <c r="D392" s="332" t="s">
        <v>47</v>
      </c>
      <c r="E392" s="333"/>
      <c r="F392" s="333"/>
      <c r="G392" s="333"/>
      <c r="H392" s="333"/>
      <c r="I392" s="334"/>
      <c r="J392" s="18" t="s">
        <v>51</v>
      </c>
      <c r="K392" s="43">
        <f>K382+K377+K370+K363+K342+K337+K332+K327+K322+K317+K312+K307+K293+K288+K283+K276+K269+K260+K249+K244+K237+K230+K225+K216+K209+K202+K195+K190+K183+K178+K173+K166+K159+K154+K149+K142+K137+K132+K127+K122+K117+K110+K105+K98+K93+K86+K81+K76+K69+K62+K57+K48+K41+K34+K27+K20+K15+K347</f>
        <v>24806205</v>
      </c>
      <c r="L392" s="43">
        <f t="shared" ref="L392:R392" si="124">L382+L377+L370+L363+L342+L337+L332+L327+L322+L317+L312+L307+L293+L288+L283+L276+L269+L260+L249+L244+L237+L230+L225+L216+L209+L202+L195+L190+L183+L178+L173+L166+L159+L154+L149+L142+L137+L132+L127+L122+L117+L110+L105+L98+L93+L86+L81+L76+L69+L62+L57+L48+L41+L34+L27+L20+L15+L347</f>
        <v>8268735</v>
      </c>
      <c r="M392" s="43">
        <f t="shared" si="124"/>
        <v>8320799.9999999991</v>
      </c>
      <c r="N392" s="43">
        <f t="shared" si="124"/>
        <v>8319199.9999999991</v>
      </c>
      <c r="O392" s="43">
        <f t="shared" si="124"/>
        <v>7986951.2200000007</v>
      </c>
      <c r="P392" s="43">
        <f t="shared" si="124"/>
        <v>1600</v>
      </c>
      <c r="Q392" s="43">
        <f t="shared" si="124"/>
        <v>8268735</v>
      </c>
      <c r="R392" s="43">
        <f t="shared" si="124"/>
        <v>8268735</v>
      </c>
      <c r="S392" s="17"/>
      <c r="T392" s="17"/>
      <c r="U392" s="17"/>
      <c r="V392" s="3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1.25" thickBot="1" x14ac:dyDescent="0.2">
      <c r="A393" s="322"/>
      <c r="B393" s="323"/>
      <c r="C393" s="323"/>
      <c r="D393" s="335" t="s">
        <v>48</v>
      </c>
      <c r="E393" s="336"/>
      <c r="F393" s="336"/>
      <c r="G393" s="336"/>
      <c r="H393" s="336"/>
      <c r="I393" s="337"/>
      <c r="J393" s="93" t="s">
        <v>52</v>
      </c>
      <c r="K393" s="43">
        <f>K383+K378+K371+K364+K343+K338+K333+K328+K323+K318+K313+K308+K294+K289+K284+K277+K270+K261+K250+K245+K238+K231+K226+K217+K210+K203+K196+K191+K184+K179+K174+K167+K160+K155+K150+K143+K138+K133+K128+K123+K118+K111+K106+K99+K94+K87+K82+K77+K70+K63+K58+K49+K42+K35+K28+K21+K16+K348</f>
        <v>407520</v>
      </c>
      <c r="L393" s="43">
        <f t="shared" ref="L393:R393" si="125">L383+L378+L371+L364+L343+L338+L333+L328+L323+L318+L313+L308+L294+L289+L284+L277+L270+L261+L250+L245+L238+L231+L226+L217+L210+L203+L196+L191+L184+L179+L174+L167+L160+L155+L150+L143+L138+L133+L128+L123+L118+L111+L106+L99+L94+L87+L82+L77+L70+L63+L58+L49+L42+L35+L28+L21+L16+L348</f>
        <v>135840</v>
      </c>
      <c r="M393" s="43">
        <f t="shared" si="125"/>
        <v>135839.59</v>
      </c>
      <c r="N393" s="43">
        <f t="shared" si="125"/>
        <v>135839.59</v>
      </c>
      <c r="O393" s="43">
        <f t="shared" si="125"/>
        <v>2523</v>
      </c>
      <c r="P393" s="43">
        <f t="shared" si="125"/>
        <v>0</v>
      </c>
      <c r="Q393" s="43">
        <f t="shared" si="125"/>
        <v>135840</v>
      </c>
      <c r="R393" s="43">
        <f t="shared" si="125"/>
        <v>135840</v>
      </c>
      <c r="S393" s="17"/>
      <c r="T393" s="17"/>
      <c r="U393" s="17"/>
      <c r="V393" s="3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1.25" thickBot="1" x14ac:dyDescent="0.2">
      <c r="A394" s="322"/>
      <c r="B394" s="323"/>
      <c r="C394" s="323"/>
      <c r="D394" s="329" t="s">
        <v>49</v>
      </c>
      <c r="E394" s="330"/>
      <c r="F394" s="330"/>
      <c r="G394" s="330"/>
      <c r="H394" s="330"/>
      <c r="I394" s="331"/>
      <c r="J394" s="19" t="s">
        <v>53</v>
      </c>
      <c r="K394" s="43">
        <f>K384+K379+K372+K365+K344+K339+K334+K329+K324+K319+K314+K309+K295+K290+K285+K278+K271+K262+K251+K246+K239+K232+K227+K218+K211+K204+K197+K192+K185+K180+K175+K168+K161+K156+K151+K144+K139+K134+K129+K124+K119+K112+K107+K100+K95+K88+K83+K78+K71+K64+K59+K50+K43+K36+K29+K22+K17+K349</f>
        <v>2036850</v>
      </c>
      <c r="L394" s="43">
        <f t="shared" ref="L394:R394" si="126">L384+L379+L372+L365+L344+L339+L334+L329+L324+L319+L314+L309+L295+L290+L285+L278+L271+L262+L251+L246+L239+L232+L227+L218+L211+L204+L197+L192+L185+L180+L175+L168+L161+L156+L151+L144+L139+L134+L129+L124+L119+L112+L107+L100+L95+L88+L83+L78+L71+L64+L59+L50+L43+L36+L29+L22+L17+L349</f>
        <v>678950</v>
      </c>
      <c r="M394" s="43">
        <f t="shared" si="126"/>
        <v>672566.05999999994</v>
      </c>
      <c r="N394" s="43">
        <f t="shared" si="126"/>
        <v>671473.71000000008</v>
      </c>
      <c r="O394" s="43">
        <f t="shared" si="126"/>
        <v>31739</v>
      </c>
      <c r="P394" s="43">
        <f t="shared" si="126"/>
        <v>1092.3499999999999</v>
      </c>
      <c r="Q394" s="43">
        <f t="shared" si="126"/>
        <v>678950</v>
      </c>
      <c r="R394" s="43">
        <f t="shared" si="126"/>
        <v>678950</v>
      </c>
      <c r="S394" s="17"/>
      <c r="T394" s="17"/>
      <c r="U394" s="17"/>
      <c r="V394" s="3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1.25" thickBot="1" x14ac:dyDescent="0.2">
      <c r="A395" s="324"/>
      <c r="B395" s="325"/>
      <c r="C395" s="325"/>
      <c r="D395" s="326" t="s">
        <v>54</v>
      </c>
      <c r="E395" s="327"/>
      <c r="F395" s="327"/>
      <c r="G395" s="327"/>
      <c r="H395" s="327"/>
      <c r="I395" s="327"/>
      <c r="J395" s="328"/>
      <c r="K395" s="44">
        <f t="shared" ref="K395:R395" si="127">SUM(K391:K394)</f>
        <v>51030004</v>
      </c>
      <c r="L395" s="45">
        <f t="shared" si="127"/>
        <v>16975629</v>
      </c>
      <c r="M395" s="45">
        <f>SUM(M391:M394)</f>
        <v>16894094.649999999</v>
      </c>
      <c r="N395" s="45">
        <f t="shared" si="127"/>
        <v>16886516.099999998</v>
      </c>
      <c r="O395" s="45">
        <f t="shared" si="127"/>
        <v>14188834.610000001</v>
      </c>
      <c r="P395" s="45">
        <f t="shared" si="127"/>
        <v>7578.5499999999993</v>
      </c>
      <c r="Q395" s="45">
        <f t="shared" si="127"/>
        <v>17015379</v>
      </c>
      <c r="R395" s="45">
        <f t="shared" si="127"/>
        <v>17038996</v>
      </c>
      <c r="S395" s="17"/>
      <c r="T395" s="17"/>
      <c r="U395" s="17"/>
      <c r="V395" s="3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.75" x14ac:dyDescent="0.2">
      <c r="L396" s="100"/>
      <c r="M396" s="101"/>
      <c r="N396" s="102"/>
      <c r="O396" s="103"/>
      <c r="P396" s="104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0.5" x14ac:dyDescent="0.15">
      <c r="M397" s="136"/>
      <c r="N397" s="136"/>
      <c r="O397" s="136">
        <v>4787.8100000000004</v>
      </c>
      <c r="P397" s="136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.75" x14ac:dyDescent="0.2">
      <c r="L398" s="134"/>
      <c r="M398" s="134"/>
      <c r="N398" s="134"/>
      <c r="O398" s="134"/>
      <c r="P398" s="134"/>
      <c r="Q398" s="134"/>
      <c r="R398" s="134"/>
    </row>
    <row r="399" spans="1:31" ht="12.75" x14ac:dyDescent="0.2">
      <c r="L399" s="134"/>
      <c r="M399" s="134"/>
      <c r="N399" s="134"/>
      <c r="O399" s="134"/>
      <c r="P399" s="134"/>
      <c r="Q399" s="134"/>
      <c r="R399" s="134"/>
    </row>
    <row r="400" spans="1:31" ht="12.75" x14ac:dyDescent="0.2">
      <c r="L400" s="134"/>
      <c r="M400" s="134"/>
      <c r="N400" s="134"/>
      <c r="O400" s="134"/>
      <c r="P400" s="134"/>
      <c r="Q400" s="134"/>
      <c r="R400" s="134"/>
    </row>
  </sheetData>
  <mergeCells count="884">
    <mergeCell ref="S3:V3"/>
    <mergeCell ref="A268:A272"/>
    <mergeCell ref="A259:A263"/>
    <mergeCell ref="B248:B252"/>
    <mergeCell ref="A275:A279"/>
    <mergeCell ref="B268:B272"/>
    <mergeCell ref="B259:B263"/>
    <mergeCell ref="A248:A252"/>
    <mergeCell ref="B275:B279"/>
    <mergeCell ref="S243:S247"/>
    <mergeCell ref="I243:I247"/>
    <mergeCell ref="E243:E247"/>
    <mergeCell ref="D243:D247"/>
    <mergeCell ref="I268:I272"/>
    <mergeCell ref="F268:F272"/>
    <mergeCell ref="G268:G272"/>
    <mergeCell ref="S268:S272"/>
    <mergeCell ref="F259:F263"/>
    <mergeCell ref="E248:E252"/>
    <mergeCell ref="S248:S252"/>
    <mergeCell ref="E264:J264"/>
    <mergeCell ref="G248:G252"/>
    <mergeCell ref="D268:D272"/>
    <mergeCell ref="C255:J255"/>
    <mergeCell ref="A229:A233"/>
    <mergeCell ref="D224:D228"/>
    <mergeCell ref="U229:U233"/>
    <mergeCell ref="S229:S233"/>
    <mergeCell ref="U224:U228"/>
    <mergeCell ref="B236:B240"/>
    <mergeCell ref="B229:B233"/>
    <mergeCell ref="A236:A240"/>
    <mergeCell ref="A243:A247"/>
    <mergeCell ref="B243:B247"/>
    <mergeCell ref="E229:E233"/>
    <mergeCell ref="C243:C247"/>
    <mergeCell ref="F243:F247"/>
    <mergeCell ref="C229:C233"/>
    <mergeCell ref="G243:G247"/>
    <mergeCell ref="T224:T228"/>
    <mergeCell ref="C224:C228"/>
    <mergeCell ref="F224:F228"/>
    <mergeCell ref="D236:D240"/>
    <mergeCell ref="F236:F240"/>
    <mergeCell ref="C236:C240"/>
    <mergeCell ref="G236:G240"/>
    <mergeCell ref="T236:T240"/>
    <mergeCell ref="U243:U247"/>
    <mergeCell ref="B224:B228"/>
    <mergeCell ref="A224:A228"/>
    <mergeCell ref="E220:J220"/>
    <mergeCell ref="E201:E205"/>
    <mergeCell ref="F201:F205"/>
    <mergeCell ref="G201:G205"/>
    <mergeCell ref="C201:C205"/>
    <mergeCell ref="B201:B205"/>
    <mergeCell ref="H201:H205"/>
    <mergeCell ref="I201:I205"/>
    <mergeCell ref="C208:C212"/>
    <mergeCell ref="E215:E219"/>
    <mergeCell ref="H224:H228"/>
    <mergeCell ref="C215:C219"/>
    <mergeCell ref="E207:V207"/>
    <mergeCell ref="V201:V205"/>
    <mergeCell ref="T201:T205"/>
    <mergeCell ref="U201:U205"/>
    <mergeCell ref="A201:A205"/>
    <mergeCell ref="B215:B219"/>
    <mergeCell ref="A208:A212"/>
    <mergeCell ref="B208:B212"/>
    <mergeCell ref="A215:A219"/>
    <mergeCell ref="D201:D205"/>
    <mergeCell ref="D208:D212"/>
    <mergeCell ref="E208:E212"/>
    <mergeCell ref="H194:H198"/>
    <mergeCell ref="A189:A193"/>
    <mergeCell ref="D158:D162"/>
    <mergeCell ref="C158:C162"/>
    <mergeCell ref="A194:A198"/>
    <mergeCell ref="B194:B198"/>
    <mergeCell ref="D194:D198"/>
    <mergeCell ref="A172:A176"/>
    <mergeCell ref="B172:B176"/>
    <mergeCell ref="B182:B186"/>
    <mergeCell ref="D177:D181"/>
    <mergeCell ref="B158:B162"/>
    <mergeCell ref="A177:A181"/>
    <mergeCell ref="B177:B181"/>
    <mergeCell ref="A165:A169"/>
    <mergeCell ref="A158:A162"/>
    <mergeCell ref="A182:A186"/>
    <mergeCell ref="B165:B169"/>
    <mergeCell ref="C194:C198"/>
    <mergeCell ref="C177:C181"/>
    <mergeCell ref="C172:C176"/>
    <mergeCell ref="B189:B193"/>
    <mergeCell ref="D182:D186"/>
    <mergeCell ref="C165:C169"/>
    <mergeCell ref="C182:C186"/>
    <mergeCell ref="C189:C193"/>
    <mergeCell ref="S189:S193"/>
    <mergeCell ref="D189:D193"/>
    <mergeCell ref="E177:E181"/>
    <mergeCell ref="U177:U181"/>
    <mergeCell ref="I182:I186"/>
    <mergeCell ref="T177:T181"/>
    <mergeCell ref="I177:I181"/>
    <mergeCell ref="S177:S181"/>
    <mergeCell ref="G177:G181"/>
    <mergeCell ref="F177:F181"/>
    <mergeCell ref="U189:U193"/>
    <mergeCell ref="I189:I193"/>
    <mergeCell ref="H189:H193"/>
    <mergeCell ref="E182:E186"/>
    <mergeCell ref="E187:J187"/>
    <mergeCell ref="E188:V188"/>
    <mergeCell ref="T189:T193"/>
    <mergeCell ref="F189:F193"/>
    <mergeCell ref="E189:E193"/>
    <mergeCell ref="G189:G193"/>
    <mergeCell ref="U351:U355"/>
    <mergeCell ref="V351:V355"/>
    <mergeCell ref="U362:U366"/>
    <mergeCell ref="V362:V366"/>
    <mergeCell ref="C358:J358"/>
    <mergeCell ref="C359:V359"/>
    <mergeCell ref="C362:C366"/>
    <mergeCell ref="D360:V360"/>
    <mergeCell ref="D357:J357"/>
    <mergeCell ref="T362:T366"/>
    <mergeCell ref="S362:S366"/>
    <mergeCell ref="I362:I366"/>
    <mergeCell ref="D362:D366"/>
    <mergeCell ref="V109:V113"/>
    <mergeCell ref="D121:D125"/>
    <mergeCell ref="V116:V120"/>
    <mergeCell ref="U116:U120"/>
    <mergeCell ref="A391:C395"/>
    <mergeCell ref="D395:J395"/>
    <mergeCell ref="D394:I394"/>
    <mergeCell ref="D392:I392"/>
    <mergeCell ref="D393:I393"/>
    <mergeCell ref="C388:J388"/>
    <mergeCell ref="A381:A385"/>
    <mergeCell ref="A376:A380"/>
    <mergeCell ref="B381:B385"/>
    <mergeCell ref="C381:C385"/>
    <mergeCell ref="D391:I391"/>
    <mergeCell ref="E386:J386"/>
    <mergeCell ref="D387:J387"/>
    <mergeCell ref="H376:H380"/>
    <mergeCell ref="I381:I385"/>
    <mergeCell ref="F381:F385"/>
    <mergeCell ref="E376:E380"/>
    <mergeCell ref="B389:J389"/>
    <mergeCell ref="V189:V193"/>
    <mergeCell ref="G182:G186"/>
    <mergeCell ref="T97:T101"/>
    <mergeCell ref="U97:U101"/>
    <mergeCell ref="H97:H101"/>
    <mergeCell ref="I97:I101"/>
    <mergeCell ref="B376:B380"/>
    <mergeCell ref="C376:C380"/>
    <mergeCell ref="D376:D380"/>
    <mergeCell ref="I376:I380"/>
    <mergeCell ref="F376:F380"/>
    <mergeCell ref="H275:H279"/>
    <mergeCell ref="F306:F310"/>
    <mergeCell ref="H306:H310"/>
    <mergeCell ref="F282:F286"/>
    <mergeCell ref="E282:E286"/>
    <mergeCell ref="H287:H291"/>
    <mergeCell ref="H311:H315"/>
    <mergeCell ref="E374:J374"/>
    <mergeCell ref="E321:E325"/>
    <mergeCell ref="S97:S101"/>
    <mergeCell ref="U376:U380"/>
    <mergeCell ref="G194:G198"/>
    <mergeCell ref="T158:T162"/>
    <mergeCell ref="E369:E373"/>
    <mergeCell ref="S346:S350"/>
    <mergeCell ref="S194:S198"/>
    <mergeCell ref="T194:T198"/>
    <mergeCell ref="H26:H30"/>
    <mergeCell ref="U26:U30"/>
    <mergeCell ref="I26:I30"/>
    <mergeCell ref="I33:I37"/>
    <mergeCell ref="E32:V32"/>
    <mergeCell ref="I61:I65"/>
    <mergeCell ref="T56:T60"/>
    <mergeCell ref="U61:U65"/>
    <mergeCell ref="E39:V39"/>
    <mergeCell ref="E46:V46"/>
    <mergeCell ref="E45:J45"/>
    <mergeCell ref="E38:J38"/>
    <mergeCell ref="S26:S30"/>
    <mergeCell ref="H61:H65"/>
    <mergeCell ref="S61:S65"/>
    <mergeCell ref="V40:V44"/>
    <mergeCell ref="V47:V51"/>
    <mergeCell ref="S33:S37"/>
    <mergeCell ref="T47:T51"/>
    <mergeCell ref="U47:U51"/>
    <mergeCell ref="U56:U60"/>
    <mergeCell ref="V56:V60"/>
    <mergeCell ref="A14:A18"/>
    <mergeCell ref="A26:A30"/>
    <mergeCell ref="B26:B30"/>
    <mergeCell ref="C26:C30"/>
    <mergeCell ref="C19:C23"/>
    <mergeCell ref="A19:A23"/>
    <mergeCell ref="I47:I51"/>
    <mergeCell ref="I19:I23"/>
    <mergeCell ref="G40:G44"/>
    <mergeCell ref="F14:F18"/>
    <mergeCell ref="D26:D30"/>
    <mergeCell ref="A33:A37"/>
    <mergeCell ref="C40:C44"/>
    <mergeCell ref="D33:D37"/>
    <mergeCell ref="C33:C37"/>
    <mergeCell ref="B40:B44"/>
    <mergeCell ref="D40:D44"/>
    <mergeCell ref="F26:F30"/>
    <mergeCell ref="A40:A44"/>
    <mergeCell ref="H40:H44"/>
    <mergeCell ref="E40:E44"/>
    <mergeCell ref="B14:B18"/>
    <mergeCell ref="H14:H18"/>
    <mergeCell ref="C14:C18"/>
    <mergeCell ref="D14:D18"/>
    <mergeCell ref="G14:G18"/>
    <mergeCell ref="F7:F9"/>
    <mergeCell ref="H7:H9"/>
    <mergeCell ref="E7:E9"/>
    <mergeCell ref="B19:B23"/>
    <mergeCell ref="G19:G23"/>
    <mergeCell ref="H19:H23"/>
    <mergeCell ref="C11:V11"/>
    <mergeCell ref="D12:V12"/>
    <mergeCell ref="V19:V23"/>
    <mergeCell ref="V14:V18"/>
    <mergeCell ref="S14:S18"/>
    <mergeCell ref="G7:G9"/>
    <mergeCell ref="U14:U18"/>
    <mergeCell ref="N8:O8"/>
    <mergeCell ref="P8:P9"/>
    <mergeCell ref="T14:T18"/>
    <mergeCell ref="S8:S9"/>
    <mergeCell ref="A4:V4"/>
    <mergeCell ref="A5:V5"/>
    <mergeCell ref="A6:V6"/>
    <mergeCell ref="A7:A9"/>
    <mergeCell ref="B7:B9"/>
    <mergeCell ref="L7:L9"/>
    <mergeCell ref="K7:K9"/>
    <mergeCell ref="Q7:Q9"/>
    <mergeCell ref="I56:I60"/>
    <mergeCell ref="E26:E30"/>
    <mergeCell ref="U19:U23"/>
    <mergeCell ref="S56:S60"/>
    <mergeCell ref="S47:S51"/>
    <mergeCell ref="F47:F51"/>
    <mergeCell ref="G47:G51"/>
    <mergeCell ref="D19:D23"/>
    <mergeCell ref="E19:E23"/>
    <mergeCell ref="F19:F23"/>
    <mergeCell ref="H56:H60"/>
    <mergeCell ref="D54:V54"/>
    <mergeCell ref="F56:F60"/>
    <mergeCell ref="U40:U44"/>
    <mergeCell ref="T40:T44"/>
    <mergeCell ref="T19:T23"/>
    <mergeCell ref="V33:V37"/>
    <mergeCell ref="T33:T37"/>
    <mergeCell ref="U33:U37"/>
    <mergeCell ref="V26:V30"/>
    <mergeCell ref="T26:T30"/>
    <mergeCell ref="S40:S44"/>
    <mergeCell ref="E24:J24"/>
    <mergeCell ref="S19:S23"/>
    <mergeCell ref="H33:H37"/>
    <mergeCell ref="G33:G37"/>
    <mergeCell ref="F40:F44"/>
    <mergeCell ref="I40:I44"/>
    <mergeCell ref="E33:E37"/>
    <mergeCell ref="F61:F65"/>
    <mergeCell ref="A47:A51"/>
    <mergeCell ref="B47:B51"/>
    <mergeCell ref="B75:B79"/>
    <mergeCell ref="D53:J53"/>
    <mergeCell ref="A61:A65"/>
    <mergeCell ref="C61:C65"/>
    <mergeCell ref="B61:B65"/>
    <mergeCell ref="D56:D60"/>
    <mergeCell ref="D61:D65"/>
    <mergeCell ref="C56:C60"/>
    <mergeCell ref="B56:B60"/>
    <mergeCell ref="E61:E65"/>
    <mergeCell ref="G61:G65"/>
    <mergeCell ref="E66:J66"/>
    <mergeCell ref="F75:F79"/>
    <mergeCell ref="E67:V67"/>
    <mergeCell ref="A56:A60"/>
    <mergeCell ref="G56:G60"/>
    <mergeCell ref="E56:E60"/>
    <mergeCell ref="E55:V55"/>
    <mergeCell ref="V61:V65"/>
    <mergeCell ref="E52:J52"/>
    <mergeCell ref="T61:T65"/>
    <mergeCell ref="U80:U84"/>
    <mergeCell ref="T80:T84"/>
    <mergeCell ref="E73:J73"/>
    <mergeCell ref="E75:E79"/>
    <mergeCell ref="E68:E72"/>
    <mergeCell ref="F80:F84"/>
    <mergeCell ref="V75:V79"/>
    <mergeCell ref="A80:A84"/>
    <mergeCell ref="B80:B84"/>
    <mergeCell ref="A68:A72"/>
    <mergeCell ref="B68:B72"/>
    <mergeCell ref="A75:A79"/>
    <mergeCell ref="H75:H79"/>
    <mergeCell ref="U75:U79"/>
    <mergeCell ref="S75:S79"/>
    <mergeCell ref="T75:T79"/>
    <mergeCell ref="I68:I72"/>
    <mergeCell ref="H80:H84"/>
    <mergeCell ref="I80:I84"/>
    <mergeCell ref="G75:G79"/>
    <mergeCell ref="I75:I79"/>
    <mergeCell ref="D85:D89"/>
    <mergeCell ref="D80:D84"/>
    <mergeCell ref="E80:E84"/>
    <mergeCell ref="C80:C84"/>
    <mergeCell ref="C68:C72"/>
    <mergeCell ref="C75:C79"/>
    <mergeCell ref="D68:D72"/>
    <mergeCell ref="V80:V84"/>
    <mergeCell ref="U68:U72"/>
    <mergeCell ref="T68:T72"/>
    <mergeCell ref="E74:V74"/>
    <mergeCell ref="V68:V72"/>
    <mergeCell ref="G68:G72"/>
    <mergeCell ref="S68:S72"/>
    <mergeCell ref="S80:S84"/>
    <mergeCell ref="F68:F72"/>
    <mergeCell ref="H68:H72"/>
    <mergeCell ref="G85:G89"/>
    <mergeCell ref="T85:T89"/>
    <mergeCell ref="V85:V89"/>
    <mergeCell ref="H85:H89"/>
    <mergeCell ref="I85:I89"/>
    <mergeCell ref="U85:U89"/>
    <mergeCell ref="D75:D79"/>
    <mergeCell ref="S85:S89"/>
    <mergeCell ref="F85:F89"/>
    <mergeCell ref="G80:G84"/>
    <mergeCell ref="C85:C89"/>
    <mergeCell ref="E90:J90"/>
    <mergeCell ref="E85:E89"/>
    <mergeCell ref="E92:E96"/>
    <mergeCell ref="F92:F96"/>
    <mergeCell ref="E121:E125"/>
    <mergeCell ref="H121:H125"/>
    <mergeCell ref="F116:F120"/>
    <mergeCell ref="S92:S96"/>
    <mergeCell ref="H92:H96"/>
    <mergeCell ref="I92:I96"/>
    <mergeCell ref="E91:V91"/>
    <mergeCell ref="U92:U96"/>
    <mergeCell ref="G116:G120"/>
    <mergeCell ref="F97:F101"/>
    <mergeCell ref="E103:V103"/>
    <mergeCell ref="U104:U108"/>
    <mergeCell ref="E102:J102"/>
    <mergeCell ref="V104:V108"/>
    <mergeCell ref="T104:T108"/>
    <mergeCell ref="I104:I108"/>
    <mergeCell ref="E97:E101"/>
    <mergeCell ref="E114:J114"/>
    <mergeCell ref="E116:E120"/>
    <mergeCell ref="H116:H120"/>
    <mergeCell ref="I109:I113"/>
    <mergeCell ref="G109:G113"/>
    <mergeCell ref="E109:E113"/>
    <mergeCell ref="I116:I120"/>
    <mergeCell ref="G92:G96"/>
    <mergeCell ref="H109:H113"/>
    <mergeCell ref="E104:E108"/>
    <mergeCell ref="F104:F108"/>
    <mergeCell ref="H104:H108"/>
    <mergeCell ref="F109:F113"/>
    <mergeCell ref="G97:G101"/>
    <mergeCell ref="G104:G108"/>
    <mergeCell ref="E115:V115"/>
    <mergeCell ref="V92:V96"/>
    <mergeCell ref="T92:T96"/>
    <mergeCell ref="U109:U113"/>
    <mergeCell ref="S109:S113"/>
    <mergeCell ref="T109:T113"/>
    <mergeCell ref="S104:S108"/>
    <mergeCell ref="V97:V101"/>
    <mergeCell ref="S116:S120"/>
    <mergeCell ref="T116:T120"/>
    <mergeCell ref="A85:A89"/>
    <mergeCell ref="B85:B89"/>
    <mergeCell ref="A92:A96"/>
    <mergeCell ref="A97:A101"/>
    <mergeCell ref="B97:B101"/>
    <mergeCell ref="B92:B96"/>
    <mergeCell ref="D97:D101"/>
    <mergeCell ref="C104:C108"/>
    <mergeCell ref="C116:C120"/>
    <mergeCell ref="D104:D108"/>
    <mergeCell ref="C97:C101"/>
    <mergeCell ref="D116:D120"/>
    <mergeCell ref="B104:B108"/>
    <mergeCell ref="A109:A113"/>
    <mergeCell ref="B109:B113"/>
    <mergeCell ref="C109:C113"/>
    <mergeCell ref="D109:D113"/>
    <mergeCell ref="A116:A120"/>
    <mergeCell ref="B116:B120"/>
    <mergeCell ref="A104:A108"/>
    <mergeCell ref="D92:D96"/>
    <mergeCell ref="C92:C96"/>
    <mergeCell ref="C136:C140"/>
    <mergeCell ref="A153:A157"/>
    <mergeCell ref="V141:V145"/>
    <mergeCell ref="U136:U140"/>
    <mergeCell ref="F141:F145"/>
    <mergeCell ref="G141:G145"/>
    <mergeCell ref="U141:U145"/>
    <mergeCell ref="B141:B145"/>
    <mergeCell ref="D136:D140"/>
    <mergeCell ref="A141:A145"/>
    <mergeCell ref="A148:A152"/>
    <mergeCell ref="D153:D157"/>
    <mergeCell ref="F153:F157"/>
    <mergeCell ref="C153:C157"/>
    <mergeCell ref="B153:B157"/>
    <mergeCell ref="B148:B152"/>
    <mergeCell ref="E148:E152"/>
    <mergeCell ref="E153:E157"/>
    <mergeCell ref="D148:D152"/>
    <mergeCell ref="A136:A140"/>
    <mergeCell ref="B136:B140"/>
    <mergeCell ref="H148:H152"/>
    <mergeCell ref="I148:I152"/>
    <mergeCell ref="E126:E130"/>
    <mergeCell ref="C121:C125"/>
    <mergeCell ref="A126:A130"/>
    <mergeCell ref="B126:B130"/>
    <mergeCell ref="B121:B125"/>
    <mergeCell ref="A121:A125"/>
    <mergeCell ref="B131:B135"/>
    <mergeCell ref="V121:V125"/>
    <mergeCell ref="T131:T135"/>
    <mergeCell ref="I131:I135"/>
    <mergeCell ref="U121:U125"/>
    <mergeCell ref="T121:T125"/>
    <mergeCell ref="U126:U130"/>
    <mergeCell ref="S126:S130"/>
    <mergeCell ref="A131:A135"/>
    <mergeCell ref="C131:C135"/>
    <mergeCell ref="H126:H130"/>
    <mergeCell ref="I126:I130"/>
    <mergeCell ref="V126:V130"/>
    <mergeCell ref="V131:V135"/>
    <mergeCell ref="T126:T130"/>
    <mergeCell ref="C126:C130"/>
    <mergeCell ref="F121:F125"/>
    <mergeCell ref="S121:S125"/>
    <mergeCell ref="I121:I125"/>
    <mergeCell ref="G121:G125"/>
    <mergeCell ref="V136:V140"/>
    <mergeCell ref="H158:H162"/>
    <mergeCell ref="G158:G162"/>
    <mergeCell ref="S158:S162"/>
    <mergeCell ref="U158:U162"/>
    <mergeCell ref="F158:F162"/>
    <mergeCell ref="T136:T140"/>
    <mergeCell ref="S136:S140"/>
    <mergeCell ref="I136:I140"/>
    <mergeCell ref="U131:U135"/>
    <mergeCell ref="S131:S135"/>
    <mergeCell ref="U153:U157"/>
    <mergeCell ref="V153:V157"/>
    <mergeCell ref="V224:V228"/>
    <mergeCell ref="D221:J221"/>
    <mergeCell ref="V229:V233"/>
    <mergeCell ref="E200:V200"/>
    <mergeCell ref="V148:V152"/>
    <mergeCell ref="F148:F152"/>
    <mergeCell ref="G148:G152"/>
    <mergeCell ref="U148:U152"/>
    <mergeCell ref="I165:I169"/>
    <mergeCell ref="S165:S169"/>
    <mergeCell ref="E163:J163"/>
    <mergeCell ref="H165:H169"/>
    <mergeCell ref="I194:I198"/>
    <mergeCell ref="U194:U198"/>
    <mergeCell ref="V208:V212"/>
    <mergeCell ref="F208:F212"/>
    <mergeCell ref="D215:D219"/>
    <mergeCell ref="E194:E198"/>
    <mergeCell ref="F194:F198"/>
    <mergeCell ref="V194:V198"/>
    <mergeCell ref="S201:S205"/>
    <mergeCell ref="E199:J199"/>
    <mergeCell ref="E206:J206"/>
    <mergeCell ref="E214:V214"/>
    <mergeCell ref="U208:U212"/>
    <mergeCell ref="U215:U219"/>
    <mergeCell ref="T215:T219"/>
    <mergeCell ref="H215:H219"/>
    <mergeCell ref="I215:I219"/>
    <mergeCell ref="D141:D145"/>
    <mergeCell ref="F126:F130"/>
    <mergeCell ref="G126:G130"/>
    <mergeCell ref="D126:D130"/>
    <mergeCell ref="G131:G135"/>
    <mergeCell ref="E158:E162"/>
    <mergeCell ref="I158:I162"/>
    <mergeCell ref="F182:F186"/>
    <mergeCell ref="E164:V164"/>
    <mergeCell ref="V158:V162"/>
    <mergeCell ref="F165:F169"/>
    <mergeCell ref="V165:V169"/>
    <mergeCell ref="E172:E176"/>
    <mergeCell ref="E170:J170"/>
    <mergeCell ref="U165:U169"/>
    <mergeCell ref="E165:E169"/>
    <mergeCell ref="H177:H181"/>
    <mergeCell ref="V182:V186"/>
    <mergeCell ref="V177:V181"/>
    <mergeCell ref="I236:I240"/>
    <mergeCell ref="H236:H240"/>
    <mergeCell ref="T243:T247"/>
    <mergeCell ref="T268:T272"/>
    <mergeCell ref="T248:T252"/>
    <mergeCell ref="C256:V256"/>
    <mergeCell ref="E253:J253"/>
    <mergeCell ref="V236:V240"/>
    <mergeCell ref="S236:S240"/>
    <mergeCell ref="S259:S263"/>
    <mergeCell ref="I259:I263"/>
    <mergeCell ref="H259:H263"/>
    <mergeCell ref="F248:F252"/>
    <mergeCell ref="E242:V242"/>
    <mergeCell ref="U236:U240"/>
    <mergeCell ref="E241:J241"/>
    <mergeCell ref="E236:E240"/>
    <mergeCell ref="H243:H247"/>
    <mergeCell ref="C268:C272"/>
    <mergeCell ref="C259:C263"/>
    <mergeCell ref="V243:V247"/>
    <mergeCell ref="D266:V266"/>
    <mergeCell ref="E267:V267"/>
    <mergeCell ref="D248:D252"/>
    <mergeCell ref="C248:C252"/>
    <mergeCell ref="T259:T263"/>
    <mergeCell ref="D259:D263"/>
    <mergeCell ref="U259:U263"/>
    <mergeCell ref="D254:J254"/>
    <mergeCell ref="G259:G263"/>
    <mergeCell ref="E259:E263"/>
    <mergeCell ref="I248:I252"/>
    <mergeCell ref="H248:H252"/>
    <mergeCell ref="V248:V252"/>
    <mergeCell ref="D257:V257"/>
    <mergeCell ref="U248:U252"/>
    <mergeCell ref="E268:E272"/>
    <mergeCell ref="H268:H272"/>
    <mergeCell ref="U268:U272"/>
    <mergeCell ref="D282:D286"/>
    <mergeCell ref="C282:C286"/>
    <mergeCell ref="E281:V281"/>
    <mergeCell ref="T275:T279"/>
    <mergeCell ref="C275:C279"/>
    <mergeCell ref="V275:V279"/>
    <mergeCell ref="D275:D279"/>
    <mergeCell ref="S275:S279"/>
    <mergeCell ref="E273:J273"/>
    <mergeCell ref="I275:I279"/>
    <mergeCell ref="E280:J280"/>
    <mergeCell ref="G275:G279"/>
    <mergeCell ref="E275:E279"/>
    <mergeCell ref="E274:V274"/>
    <mergeCell ref="U275:U279"/>
    <mergeCell ref="U282:U286"/>
    <mergeCell ref="T282:T286"/>
    <mergeCell ref="F275:F279"/>
    <mergeCell ref="A306:A310"/>
    <mergeCell ref="E311:E315"/>
    <mergeCell ref="C311:C315"/>
    <mergeCell ref="B316:B320"/>
    <mergeCell ref="B300:J300"/>
    <mergeCell ref="H321:H325"/>
    <mergeCell ref="D316:D320"/>
    <mergeCell ref="F311:F315"/>
    <mergeCell ref="D311:D315"/>
    <mergeCell ref="D306:D310"/>
    <mergeCell ref="B321:B325"/>
    <mergeCell ref="B311:B315"/>
    <mergeCell ref="A311:A315"/>
    <mergeCell ref="I311:I315"/>
    <mergeCell ref="I316:I320"/>
    <mergeCell ref="I321:I325"/>
    <mergeCell ref="F321:F325"/>
    <mergeCell ref="C287:C291"/>
    <mergeCell ref="C292:C296"/>
    <mergeCell ref="C303:V303"/>
    <mergeCell ref="C306:C310"/>
    <mergeCell ref="D292:D296"/>
    <mergeCell ref="E297:J297"/>
    <mergeCell ref="F316:F320"/>
    <mergeCell ref="H316:H320"/>
    <mergeCell ref="U316:U320"/>
    <mergeCell ref="E287:E291"/>
    <mergeCell ref="H292:H296"/>
    <mergeCell ref="B302:V302"/>
    <mergeCell ref="C299:J299"/>
    <mergeCell ref="S292:S296"/>
    <mergeCell ref="V292:V296"/>
    <mergeCell ref="U292:U296"/>
    <mergeCell ref="B292:B296"/>
    <mergeCell ref="S311:S315"/>
    <mergeCell ref="S316:S320"/>
    <mergeCell ref="T287:T291"/>
    <mergeCell ref="D304:V304"/>
    <mergeCell ref="U311:U315"/>
    <mergeCell ref="V311:V315"/>
    <mergeCell ref="T306:T310"/>
    <mergeCell ref="B282:B286"/>
    <mergeCell ref="U331:U335"/>
    <mergeCell ref="H331:H335"/>
    <mergeCell ref="V336:V340"/>
    <mergeCell ref="H362:H366"/>
    <mergeCell ref="B306:B310"/>
    <mergeCell ref="G311:G315"/>
    <mergeCell ref="E306:E310"/>
    <mergeCell ref="E326:E330"/>
    <mergeCell ref="G331:G335"/>
    <mergeCell ref="G326:G330"/>
    <mergeCell ref="B326:B330"/>
    <mergeCell ref="G316:G320"/>
    <mergeCell ref="G282:G286"/>
    <mergeCell ref="T311:T315"/>
    <mergeCell ref="I282:I286"/>
    <mergeCell ref="I306:I310"/>
    <mergeCell ref="H326:H330"/>
    <mergeCell ref="U336:U340"/>
    <mergeCell ref="I336:I340"/>
    <mergeCell ref="S336:S340"/>
    <mergeCell ref="H336:H340"/>
    <mergeCell ref="E336:E340"/>
    <mergeCell ref="G362:G366"/>
    <mergeCell ref="A331:A335"/>
    <mergeCell ref="A326:A330"/>
    <mergeCell ref="E331:E335"/>
    <mergeCell ref="D331:D335"/>
    <mergeCell ref="E316:E320"/>
    <mergeCell ref="C326:C330"/>
    <mergeCell ref="D326:D330"/>
    <mergeCell ref="D321:D325"/>
    <mergeCell ref="C331:C335"/>
    <mergeCell ref="A316:A320"/>
    <mergeCell ref="B331:B335"/>
    <mergeCell ref="A321:A325"/>
    <mergeCell ref="C316:C320"/>
    <mergeCell ref="C321:C325"/>
    <mergeCell ref="T321:T325"/>
    <mergeCell ref="D336:D340"/>
    <mergeCell ref="F331:F335"/>
    <mergeCell ref="S331:S335"/>
    <mergeCell ref="S351:S355"/>
    <mergeCell ref="F351:F355"/>
    <mergeCell ref="C351:C355"/>
    <mergeCell ref="D351:D355"/>
    <mergeCell ref="E351:E355"/>
    <mergeCell ref="G351:G355"/>
    <mergeCell ref="H351:H355"/>
    <mergeCell ref="H341:H345"/>
    <mergeCell ref="G336:G340"/>
    <mergeCell ref="T336:T340"/>
    <mergeCell ref="T341:T345"/>
    <mergeCell ref="D341:D345"/>
    <mergeCell ref="S321:S325"/>
    <mergeCell ref="F341:F345"/>
    <mergeCell ref="I341:I345"/>
    <mergeCell ref="E341:E345"/>
    <mergeCell ref="T351:T355"/>
    <mergeCell ref="A341:A345"/>
    <mergeCell ref="C341:C345"/>
    <mergeCell ref="A336:A340"/>
    <mergeCell ref="B341:B345"/>
    <mergeCell ref="B336:B340"/>
    <mergeCell ref="C336:C340"/>
    <mergeCell ref="D369:D373"/>
    <mergeCell ref="U369:U373"/>
    <mergeCell ref="T369:T373"/>
    <mergeCell ref="A369:A373"/>
    <mergeCell ref="B369:B373"/>
    <mergeCell ref="F362:F366"/>
    <mergeCell ref="F369:F373"/>
    <mergeCell ref="E362:E366"/>
    <mergeCell ref="E367:J367"/>
    <mergeCell ref="A351:A355"/>
    <mergeCell ref="B351:B355"/>
    <mergeCell ref="I351:I355"/>
    <mergeCell ref="S341:S345"/>
    <mergeCell ref="F336:F340"/>
    <mergeCell ref="G341:G345"/>
    <mergeCell ref="C369:C373"/>
    <mergeCell ref="B362:B366"/>
    <mergeCell ref="A362:A366"/>
    <mergeCell ref="V331:V335"/>
    <mergeCell ref="T326:T330"/>
    <mergeCell ref="I326:I330"/>
    <mergeCell ref="S326:S330"/>
    <mergeCell ref="V326:V330"/>
    <mergeCell ref="U326:U330"/>
    <mergeCell ref="T346:T350"/>
    <mergeCell ref="U346:U350"/>
    <mergeCell ref="V346:V350"/>
    <mergeCell ref="U341:U345"/>
    <mergeCell ref="T331:T335"/>
    <mergeCell ref="I331:I335"/>
    <mergeCell ref="V341:V345"/>
    <mergeCell ref="V321:V325"/>
    <mergeCell ref="G321:G325"/>
    <mergeCell ref="U321:U325"/>
    <mergeCell ref="F326:F330"/>
    <mergeCell ref="A292:A296"/>
    <mergeCell ref="E258:V258"/>
    <mergeCell ref="V268:V272"/>
    <mergeCell ref="V259:V263"/>
    <mergeCell ref="D265:J265"/>
    <mergeCell ref="I292:I296"/>
    <mergeCell ref="F292:F296"/>
    <mergeCell ref="A287:A291"/>
    <mergeCell ref="V287:V291"/>
    <mergeCell ref="H282:H286"/>
    <mergeCell ref="V282:V286"/>
    <mergeCell ref="S282:S286"/>
    <mergeCell ref="I287:I291"/>
    <mergeCell ref="B287:B291"/>
    <mergeCell ref="D287:D291"/>
    <mergeCell ref="A282:A286"/>
    <mergeCell ref="D298:J298"/>
    <mergeCell ref="V316:V320"/>
    <mergeCell ref="T316:T320"/>
    <mergeCell ref="U306:U310"/>
    <mergeCell ref="S306:S310"/>
    <mergeCell ref="E305:V305"/>
    <mergeCell ref="V306:V310"/>
    <mergeCell ref="F287:F291"/>
    <mergeCell ref="G287:G291"/>
    <mergeCell ref="G292:G296"/>
    <mergeCell ref="T292:T296"/>
    <mergeCell ref="G306:G310"/>
    <mergeCell ref="E292:E296"/>
    <mergeCell ref="S287:S291"/>
    <mergeCell ref="U287:U291"/>
    <mergeCell ref="E235:V235"/>
    <mergeCell ref="H208:H212"/>
    <mergeCell ref="I208:I212"/>
    <mergeCell ref="F215:F219"/>
    <mergeCell ref="G215:G219"/>
    <mergeCell ref="S215:S219"/>
    <mergeCell ref="G208:G212"/>
    <mergeCell ref="S208:S212"/>
    <mergeCell ref="T208:T212"/>
    <mergeCell ref="E213:J213"/>
    <mergeCell ref="V215:V219"/>
    <mergeCell ref="S224:S228"/>
    <mergeCell ref="E234:J234"/>
    <mergeCell ref="G229:G233"/>
    <mergeCell ref="F229:F233"/>
    <mergeCell ref="I229:I233"/>
    <mergeCell ref="D222:V222"/>
    <mergeCell ref="H229:H233"/>
    <mergeCell ref="E224:E228"/>
    <mergeCell ref="E223:V223"/>
    <mergeCell ref="I224:I228"/>
    <mergeCell ref="G224:G228"/>
    <mergeCell ref="T229:T233"/>
    <mergeCell ref="D229:D233"/>
    <mergeCell ref="S1:V1"/>
    <mergeCell ref="S2:V2"/>
    <mergeCell ref="B10:V10"/>
    <mergeCell ref="C7:C9"/>
    <mergeCell ref="D7:D9"/>
    <mergeCell ref="E13:V13"/>
    <mergeCell ref="H47:H51"/>
    <mergeCell ref="E31:J31"/>
    <mergeCell ref="T8:V8"/>
    <mergeCell ref="J7:J9"/>
    <mergeCell ref="M8:M9"/>
    <mergeCell ref="R7:R9"/>
    <mergeCell ref="M7:P7"/>
    <mergeCell ref="I7:I9"/>
    <mergeCell ref="C47:C51"/>
    <mergeCell ref="E47:E51"/>
    <mergeCell ref="D47:D51"/>
    <mergeCell ref="S7:V7"/>
    <mergeCell ref="E14:E18"/>
    <mergeCell ref="G26:G30"/>
    <mergeCell ref="E25:V25"/>
    <mergeCell ref="I14:I18"/>
    <mergeCell ref="F33:F37"/>
    <mergeCell ref="B33:B37"/>
    <mergeCell ref="V172:V176"/>
    <mergeCell ref="U182:U186"/>
    <mergeCell ref="G165:G169"/>
    <mergeCell ref="G172:G176"/>
    <mergeCell ref="H172:H176"/>
    <mergeCell ref="H182:H186"/>
    <mergeCell ref="S172:S176"/>
    <mergeCell ref="I172:I176"/>
    <mergeCell ref="T172:T176"/>
    <mergeCell ref="S182:S186"/>
    <mergeCell ref="E171:V171"/>
    <mergeCell ref="U172:U176"/>
    <mergeCell ref="T165:T169"/>
    <mergeCell ref="T182:T186"/>
    <mergeCell ref="D172:D176"/>
    <mergeCell ref="D165:D169"/>
    <mergeCell ref="G153:G157"/>
    <mergeCell ref="H153:H157"/>
    <mergeCell ref="I153:I157"/>
    <mergeCell ref="T148:T152"/>
    <mergeCell ref="S148:S152"/>
    <mergeCell ref="S153:S157"/>
    <mergeCell ref="C141:C145"/>
    <mergeCell ref="T153:T157"/>
    <mergeCell ref="F172:F176"/>
    <mergeCell ref="C148:C152"/>
    <mergeCell ref="E136:E140"/>
    <mergeCell ref="E146:J146"/>
    <mergeCell ref="E147:V147"/>
    <mergeCell ref="H141:H145"/>
    <mergeCell ref="I141:I145"/>
    <mergeCell ref="T141:T145"/>
    <mergeCell ref="D131:D135"/>
    <mergeCell ref="H131:H135"/>
    <mergeCell ref="E131:E135"/>
    <mergeCell ref="F136:F140"/>
    <mergeCell ref="H136:H140"/>
    <mergeCell ref="G136:G140"/>
    <mergeCell ref="F131:F135"/>
    <mergeCell ref="S141:S145"/>
    <mergeCell ref="E141:E145"/>
    <mergeCell ref="A346:A350"/>
    <mergeCell ref="B346:B350"/>
    <mergeCell ref="C346:C350"/>
    <mergeCell ref="D346:D350"/>
    <mergeCell ref="E346:E350"/>
    <mergeCell ref="F346:F350"/>
    <mergeCell ref="G346:G350"/>
    <mergeCell ref="H346:H350"/>
    <mergeCell ref="I346:I350"/>
    <mergeCell ref="D381:D385"/>
    <mergeCell ref="E381:E385"/>
    <mergeCell ref="U381:U385"/>
    <mergeCell ref="T381:T385"/>
    <mergeCell ref="E356:J356"/>
    <mergeCell ref="E361:V361"/>
    <mergeCell ref="V376:V380"/>
    <mergeCell ref="T376:T380"/>
    <mergeCell ref="G381:G385"/>
    <mergeCell ref="H381:H385"/>
    <mergeCell ref="E368:V368"/>
    <mergeCell ref="G376:G380"/>
    <mergeCell ref="S381:S385"/>
    <mergeCell ref="S376:S380"/>
    <mergeCell ref="E375:V375"/>
    <mergeCell ref="V381:V385"/>
    <mergeCell ref="V369:V373"/>
    <mergeCell ref="G369:G373"/>
    <mergeCell ref="I369:I373"/>
    <mergeCell ref="H369:H373"/>
    <mergeCell ref="S369:S373"/>
  </mergeCells>
  <phoneticPr fontId="0" type="noConversion"/>
  <pageMargins left="0.7" right="0.7" top="0.75" bottom="0.75" header="0.3" footer="0.3"/>
  <pageSetup paperSize="9" scale="66" fitToHeight="0" orientation="landscape" r:id="rId1"/>
  <rowBreaks count="5" manualBreakCount="5">
    <brk id="66" max="21" man="1"/>
    <brk id="146" max="16383" man="1"/>
    <brk id="221" max="21" man="1"/>
    <brk id="299" max="21" man="1"/>
    <brk id="367" max="16383" man="1"/>
  </rowBreaks>
  <ignoredErrors>
    <ignoredError sqref="A6:V6 A15:D18 A14:D14 F14 A25:V25 A19:D19 F19 F15:F18 A20:D23 F20:F23 E20:E23 E15:E18 E14 E19 A27:F30 A26:E26 I14:S14 I19:U19 H15:U18 H20:U23 A34:F37 A33:E33 F33 A41:F44 A40:E40 F40 I26:U26 I33:S33 A48:D51 A47:D47 F47 A54:V55 F48:F51 E48:E51 E47 A67:V67 A57:D60 H62:U65 A56:D56 F56 A62:D65 A61:D61 F61 F57:F60 F62:F65 E62:E65 E57:E60 E56 E61 A69:U72 A68:E68 F68:J68 A76:D79 A75:D75 F75 A81:D84 A80:D80 F80 A91:V91 B85 F76:F79 F81:F84 B86:B89 F86:F89 E81:E84 E76:E79 E75 E80 A93:D96 A92:D92 F92:G92 A103:V103 A97:D97 F97:G97 F93:U96 A98:D101 F98:S101 E98:E101 E93:E96 E92 E97 A105:D108 A104:D104 F104 A115:V115 A109:D109 F109 F105:F108 A110:D113 F110:F113 E110:E113 E105:E108 E104 E109 A117:D120 A116:D116 F116:G116 A122:D125 A121:D121 F121:J121 A127:D130 A126:D126 F126 A132:D135 A131:D131 F131 A137:D140 A136:D136 F136 A147:V147 A141:D141 F141:G141 F118:V120 F122:V125 F127:F130 F132:F135 F137:F140 A142:D145 F142:V145 E142:E145 E137:E140 E132:E135 E127:E130 E122:E125 E117:E120 E116 E121 E126 E131 E136 E141 H126:J126 H131:J131 H136:T136 H127:V130 H132:V135 H137:U140 A149:D152 A148:D148 L313:L315 A154:D157 A153:D153 A164:V164 A158:D158 G158:J158 F149:V152 F154:V157 A159:D162 F159:V162 E159:E162 E154:E157 E149:E152 E148 E153 E158 A166:S169 A165:E165 F165:G165 A173:D176 A172:D172 G172 A188:V188 A182:E182 F182:H182 F174:V174 O185:O186 A183:D186 M308:O310 E183:E186 E173:E176 E172 A190:D193 A189:D189 F189 A200:V200 A194:D194 F194 A202:F205 A201:E201 F201 A209:S212 A208:E208 F208:G208 A216:F219 A215:E215 F215 F190:F193 A195:D198 F195:F198 E195:E198 E190:E193 E189 A225:D228 A224:D224 F224:G224 A235:V235 A229:D229 F229:G229 N261:N263 A230:D233 F230:S233 E230:E233 E225:E228 E224 E229 A237:S240 A236:E236 S165 A244:D247 A243:D243 F243 A256:V258 A248:D248 F248 F244:F247 A249:D252 F249:F252 E249:E252 E244:E247 E243 E248 O153:Q153 A259:E259 F259:J259 A269:F272 A268:E268 F268 I268:V268 A277:V279 A275:E275 F275:G275 A288:D291 A287:D287 F287:G287 A301:V301 A292:D292 G292 F288:G291 A293:D296 F293:G296 A307:D310 A306:D306 F306:S306 A312:D315 A311:D311 F311:S311 A317:D320 A316:D316 F316 A322:D325 A321:D321 F321 A327:D330 A326:D326 F326 A332:D335 A331:D331 F331 A337:D340 A336:D336 G336:H336 A359:V361 A341:D341 F341:G341 N313:O315 N181 F325 S341:V341 F338:V340 A342:D345 F345:V345 E342:E345 E337:E340 E332:E335 E327:E330 E322:E325 E317:E320 E312:E315 E307:E310 E306 E311 E316 E321 E326 E331 E336 E341 A363:F366 A362:E362 F362 A370:F373 A369:E369 F369 A377:D380 A376:D376 F376 A388:R388 A381:D381 F381 F377:F380 A382:D385 F382:F385 E382:E385 E377:E380 E376 E381 F228:J228 L228:P228 S228:V228 A253:R255 A266:V267 A264:R265 A274:V274 A273:R273 A242:V242 A241:R241 A234:R234 A24:R24 A32:V32 A31:R31 A39:V39 A38:R38 A46:V46 A45:R45 A52:R53 A66:R66 A74:V74 A73:R73 A90:R90 A102:R102 A114:R114 A146:R146 A163:R163 A171:V171 A170:R170 A187:R187 A199:R199 A207:V207 A206:R206 A214:V214 A213:R213 A222:V223 A220:R221 A281:V281 A280:R280 A299:R300 A358:R358 A368:V368 A367:R367 A375:V375 A374:R374 A303:V305 A302 O259:P259 S259 A282:E286 E288:E291 E293:E296 E287 E292 J287 J292 J288:V291 J293:V296 H293:H296 H288:H291 H287 H283:I286 H282 O287:P287 A297:J297 A298:J298 L298:R298 O92:P92 O97:Q97 S126 F117:J117 P117 M335:N335 S148 U166:V169 O121:P121 S121 O131:P131 S172:V172 F183:J183 P183 S183:V183 S208 V209:V212 S224:U224 U230:V233 O229:Q229 U236 S236 O292:P292 S316:V316 F317 S317:V317 S321:V321 F322 S322:V322 F320 S320:V320 S326:V326 F327 S327:V327 S331:V331 F332:J332 S332:V332 F337:J337 S337:V337 S330:V330 L308:L310 M313:M315 P313:V315 M185:M186 P308:S310 F185:K186 L185:L186 M261:M263 F308:K310 F313:K315 G148 F153:G153 A261:L263 N185:N186 P185:V186 P181 Q178:R179 P178:P179 J178:M179 O178:O179 N178:N179 S318:V319 M226 O261:T263 N226 O226:V226 F225:K226 L225:L226 F318:F319 F330 F335:K335 L335 P335:V335 O126:P126 O148:Q148 O165:Q165 F236:G236 O275:P275 S275 P184 S184:V184 F184:J184 F173:J173 S173:V173 H27:U30 H34:U37 H41:U44 I40:U40 H47:U47 H48:U51 I75:S75 H80:U80 I85:R85 H76:U79 H81:U84 H86:S89 H104:T104 H109:T109 H105:U108 H110:U113 H189:T189 H194:S194 H190:V193 H195:V198 H202:S205 H201:S201 H216:V219 H215:V215 I243:S243 I248:V248 H244:U247 H249:V252 H269:V272 H363:V366 H362:V362 H370:V373 H369:R369 H376:S376 H381:S381 H377:V380 H382:V385 F307:J307 P307 S307 F323:F324 S323:V324 S325:V325 S328:V329 F328:F329 F333:J334 S333:V334 F342:J344 S342:V344 B346:B350 A346 E346:E350 C346:D350 A356:J356 I116:J116 I341:J341 H346 I331:J331 J181:M181 J180 A10:V13 H56:U60 V194 I97:J97 I148:J148 I153:J153 I165:J165 I172:J172 J177:R177 I182:S182 I208:J208 I224:J224 I236:J236 I321:J321 I316:J316 I326:J326 I336:V336 H61:S61 U116 U202:V205 U237:V240 U308:V310 U307:V307 V376 S92:T92 S131 O141:P141 S141 S153:U153 S158:T158 S229 A260:J260 P260 S260:T260 S287 S97 S117:V117 S292 O158:Q158 O181 Q181:R181 L68:P68 S68 P227 S227:V227 F312:J312 S312:V312 P225:V225 A357:L357 N357:R357 J229 H325:J325 H317:J317 H322:J322 H320:J320 H327:J327 H318:J319 H330:J330 H323:J324 H328:J329 A351:E355 H351 L236:Q236 L158 F227:J227 L229 F176:V176 F175:J175 S175:V175 A276:O276 Q276:V276 V261:V263 V260 I275:J275 U98:V101 I92:J92 I141:J141 A389:L389 N389:R389 A386:L386 N386:R386 A387:L387 N387:R387" numberStoredAsText="1"/>
    <ignoredError sqref="G132:G135 G127:G130 G131 G126 I282 I287 I292 I288:I291 I293:I296 G331 I229 G328:G329 G323:G324 G330 G318:G319 G327 G320 G322 G317 G325 G326 G321 G316" twoDigitTextYear="1" numberStoredAsText="1"/>
    <ignoredError sqref="K228 K320 Q320:R320 K325 N320" formula="1"/>
    <ignoredError sqref="Q228:R228 L325 K330 O330:R330 M330 L330 N330 N325:R32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programa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Odeta</dc:creator>
  <cp:lastModifiedBy>Rita Pitrinienė</cp:lastModifiedBy>
  <cp:lastPrinted>2019-12-09T09:32:10Z</cp:lastPrinted>
  <dcterms:created xsi:type="dcterms:W3CDTF">2016-10-27T23:33:50Z</dcterms:created>
  <dcterms:modified xsi:type="dcterms:W3CDTF">2019-12-19T10:46:56Z</dcterms:modified>
</cp:coreProperties>
</file>